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8.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9.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10.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1.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2.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3.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4.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5.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6.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7.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8.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9.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0.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21.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22.xml" ContentType="application/vnd.openxmlformats-officedocument.themeOverrid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23.xml" ContentType="application/vnd.openxmlformats-officedocument.themeOverride+xml"/>
  <Override PartName="/xl/drawings/drawing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24.xml" ContentType="application/vnd.openxmlformats-officedocument.themeOverrid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5.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6.xml" ContentType="application/vnd.openxmlformats-officedocument.themeOverrid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7.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8.xml" ContentType="application/vnd.openxmlformats-officedocument.themeOverrid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9.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30.xml" ContentType="application/vnd.openxmlformats-officedocument.themeOverrid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31.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32.xml" ContentType="application/vnd.openxmlformats-officedocument.themeOverrid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33.xml" ContentType="application/vnd.openxmlformats-officedocument.themeOverrid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34.xml" ContentType="application/vnd.openxmlformats-officedocument.themeOverrid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5.xml" ContentType="application/vnd.openxmlformats-officedocument.themeOverrid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6.xml" ContentType="application/vnd.openxmlformats-officedocument.themeOverrid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7.xml" ContentType="application/vnd.openxmlformats-officedocument.themeOverride+xml"/>
  <Override PartName="/xl/drawings/drawing5.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8.xml" ContentType="application/vnd.openxmlformats-officedocument.themeOverride+xml"/>
  <Override PartName="/xl/drawings/drawing6.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9.xml" ContentType="application/vnd.openxmlformats-officedocument.themeOverride+xml"/>
  <Override PartName="/xl/drawings/drawing7.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40.xml" ContentType="application/vnd.openxmlformats-officedocument.themeOverride+xml"/>
  <Override PartName="/xl/drawings/drawing8.xml" ContentType="application/vnd.openxmlformats-officedocument.drawingml.chartshape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41.xml" ContentType="application/vnd.openxmlformats-officedocument.themeOverride+xml"/>
  <Override PartName="/xl/drawings/drawing9.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42.xml" ContentType="application/vnd.openxmlformats-officedocument.themeOverride+xml"/>
  <Override PartName="/xl/drawings/drawing10.xml" ContentType="application/vnd.openxmlformats-officedocument.drawingml.chartshape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3.xml" ContentType="application/vnd.openxmlformats-officedocument.themeOverride+xml"/>
  <Override PartName="/xl/drawings/drawing11.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44.xml" ContentType="application/vnd.openxmlformats-officedocument.themeOverride+xml"/>
  <Override PartName="/xl/drawings/drawing12.xml" ContentType="application/vnd.openxmlformats-officedocument.drawingml.chartshapes+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45.xml" ContentType="application/vnd.openxmlformats-officedocument.themeOverride+xml"/>
  <Override PartName="/xl/drawings/drawing13.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46.xml" ContentType="application/vnd.openxmlformats-officedocument.themeOverrid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47.xml" ContentType="application/vnd.openxmlformats-officedocument.themeOverride+xml"/>
  <Override PartName="/xl/drawings/drawing14.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48.xml" ContentType="application/vnd.openxmlformats-officedocument.themeOverride+xml"/>
  <Override PartName="/xl/drawings/drawing15.xml" ContentType="application/vnd.openxmlformats-officedocument.drawingml.chartshapes+xml"/>
  <Override PartName="/xl/drawings/drawing16.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49.xml" ContentType="application/vnd.openxmlformats-officedocument.themeOverride+xml"/>
  <Override PartName="/xl/drawings/drawing17.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50.xml" ContentType="application/vnd.openxmlformats-officedocument.themeOverride+xml"/>
  <Override PartName="/xl/drawings/drawing18.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51.xml" ContentType="application/vnd.openxmlformats-officedocument.themeOverrid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52.xml" ContentType="application/vnd.openxmlformats-officedocument.themeOverride+xml"/>
  <Override PartName="/xl/drawings/drawing19.xml" ContentType="application/vnd.openxmlformats-officedocument.drawingml.chartshapes+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53.xml" ContentType="application/vnd.openxmlformats-officedocument.themeOverride+xml"/>
  <Override PartName="/xl/drawings/drawing2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54.xml" ContentType="application/vnd.openxmlformats-officedocument.themeOverride+xml"/>
  <Override PartName="/xl/drawings/drawing21.xml" ContentType="application/vnd.openxmlformats-officedocument.drawingml.chartshapes+xml"/>
  <Override PartName="/xl/drawings/drawing22.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55.xml" ContentType="application/vnd.openxmlformats-officedocument.themeOverrid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56.xml" ContentType="application/vnd.openxmlformats-officedocument.themeOverrid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57.xml" ContentType="application/vnd.openxmlformats-officedocument.themeOverrid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58.xml" ContentType="application/vnd.openxmlformats-officedocument.themeOverride+xml"/>
  <Override PartName="/xl/drawings/drawing23.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59.xml" ContentType="application/vnd.openxmlformats-officedocument.themeOverrid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60.xml" ContentType="application/vnd.openxmlformats-officedocument.themeOverrid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61.xml" ContentType="application/vnd.openxmlformats-officedocument.themeOverrid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62.xml" ContentType="application/vnd.openxmlformats-officedocument.themeOverrid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63.xml" ContentType="application/vnd.openxmlformats-officedocument.themeOverride+xml"/>
  <Override PartName="/xl/drawings/drawing24.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64.xml" ContentType="application/vnd.openxmlformats-officedocument.themeOverrid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65.xml" ContentType="application/vnd.openxmlformats-officedocument.themeOverride+xml"/>
  <Override PartName="/xl/drawings/drawing25.xml" ContentType="application/vnd.openxmlformats-officedocument.drawing+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theme/themeOverride66.xml" ContentType="application/vnd.openxmlformats-officedocument.themeOverrid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67.xml" ContentType="application/vnd.openxmlformats-officedocument.themeOverrid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68.xml" ContentType="application/vnd.openxmlformats-officedocument.themeOverrid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69.xml" ContentType="application/vnd.openxmlformats-officedocument.themeOverrid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70.xml" ContentType="application/vnd.openxmlformats-officedocument.themeOverride+xml"/>
  <Override PartName="/xl/drawings/drawing26.xml" ContentType="application/vnd.openxmlformats-officedocument.drawingml.chartshapes+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71.xml" ContentType="application/vnd.openxmlformats-officedocument.themeOverride+xml"/>
  <Override PartName="/xl/drawings/drawing2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theme/themeOverride72.xml" ContentType="application/vnd.openxmlformats-officedocument.themeOverrid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theme/themeOverride73.xml" ContentType="application/vnd.openxmlformats-officedocument.themeOverrid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74.xml" ContentType="application/vnd.openxmlformats-officedocument.themeOverrid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theme/themeOverride75.xml" ContentType="application/vnd.openxmlformats-officedocument.themeOverrid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76.xml" ContentType="application/vnd.openxmlformats-officedocument.themeOverrid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77.xml" ContentType="application/vnd.openxmlformats-officedocument.themeOverrid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theme/themeOverride78.xml" ContentType="application/vnd.openxmlformats-officedocument.themeOverrid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79.xml" ContentType="application/vnd.openxmlformats-officedocument.themeOverrid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80.xml" ContentType="application/vnd.openxmlformats-officedocument.themeOverrid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theme/themeOverride81.xml" ContentType="application/vnd.openxmlformats-officedocument.themeOverride+xml"/>
  <Override PartName="/xl/drawings/drawing28.xml" ContentType="application/vnd.openxmlformats-officedocument.drawing+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82.xml" ContentType="application/vnd.openxmlformats-officedocument.themeOverride+xml"/>
  <Override PartName="/xl/drawings/drawing29.xml" ContentType="application/vnd.openxmlformats-officedocument.drawingml.chartshapes+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83.xml" ContentType="application/vnd.openxmlformats-officedocument.themeOverride+xml"/>
  <Override PartName="/xl/drawings/drawing30.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theme/themeOverride84.xml" ContentType="application/vnd.openxmlformats-officedocument.themeOverrid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theme/themeOverride85.xml" ContentType="application/vnd.openxmlformats-officedocument.themeOverrid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86.xml" ContentType="application/vnd.openxmlformats-officedocument.themeOverride+xml"/>
  <Override PartName="/xl/drawings/drawing31.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87.xml" ContentType="application/vnd.openxmlformats-officedocument.themeOverride+xml"/>
  <Override PartName="/xl/drawings/drawing32.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theme/themeOverride88.xml" ContentType="application/vnd.openxmlformats-officedocument.themeOverride+xml"/>
  <Override PartName="/xl/drawings/drawing33.xml" ContentType="application/vnd.openxmlformats-officedocument.drawingml.chartshapes+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theme/themeOverride89.xml" ContentType="application/vnd.openxmlformats-officedocument.themeOverride+xml"/>
  <Override PartName="/xl/drawings/drawing3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ЭтаКнига"/>
  <mc:AlternateContent xmlns:mc="http://schemas.openxmlformats.org/markup-compatibility/2006">
    <mc:Choice Requires="x15">
      <x15ac:absPath xmlns:x15ac="http://schemas.microsoft.com/office/spreadsheetml/2010/11/ac" url="C:\Users\836D~1\AppData\Local\Temp\1\"/>
    </mc:Choice>
  </mc:AlternateContent>
  <bookViews>
    <workbookView xWindow="0" yWindow="0" windowWidth="29070" windowHeight="15870" tabRatio="824" firstSheet="1" activeTab="8"/>
  </bookViews>
  <sheets>
    <sheet name="ObserverReportInfo_&amp;!()$bbQ" sheetId="2" state="hidden" r:id="rId1"/>
    <sheet name="выработка помесячно" sheetId="1" r:id="rId2"/>
    <sheet name="выработка по дням" sheetId="3" r:id="rId3"/>
    <sheet name="Погода по дням" sheetId="9" state="hidden" r:id="rId4"/>
    <sheet name="Погода база" sheetId="10" state="hidden" r:id="rId5"/>
    <sheet name="КИУМ по дням" sheetId="4" r:id="rId6"/>
    <sheet name="Астрахань3" sheetId="14" state="hidden" r:id="rId7"/>
    <sheet name="Сравнение очередей" sheetId="21" r:id="rId8"/>
    <sheet name="Алтай" sheetId="6" r:id="rId9"/>
    <sheet name="Астрахань" sheetId="5" r:id="rId10"/>
    <sheet name="Башкирия" sheetId="8" r:id="rId11"/>
    <sheet name="Бурятия" sheetId="16" r:id="rId12"/>
    <sheet name="Калмыкия" sheetId="12" r:id="rId13"/>
    <sheet name="Омск" sheetId="13" r:id="rId14"/>
    <sheet name="Оренбург" sheetId="7" r:id="rId15"/>
    <sheet name="Саратов" sheetId="17" r:id="rId16"/>
    <sheet name="Розница" sheetId="15" r:id="rId17"/>
    <sheet name="Контроль новых СЭС" sheetId="18" state="hidden" r:id="rId18"/>
    <sheet name="Контроль очередей" sheetId="19" state="hidden" r:id="rId19"/>
    <sheet name="Контроль очередей месяц" sheetId="20" state="hidden" r:id="rId20"/>
  </sheets>
  <definedNames>
    <definedName name="ReportObject1_0">'выработка помесячно'!$C$2</definedName>
    <definedName name="ReportObject1_1">'выработка помесячно'!$C$3</definedName>
    <definedName name="ReportObject1_10_Res">'выработка помесячно'!$B$11</definedName>
    <definedName name="ReportObject1_100">'выработка помесячно'!$C$38</definedName>
    <definedName name="ReportObject1_101">'выработка помесячно'!$C$39</definedName>
    <definedName name="ReportObject1_102">'выработка помесячно'!$C$40</definedName>
    <definedName name="ReportObject1_103">'выработка помесячно'!$C$41</definedName>
    <definedName name="ReportObject1_104">'выработка помесячно'!$C$42</definedName>
    <definedName name="ReportObject1_105">'выработка помесячно'!$C$43</definedName>
    <definedName name="ReportObject1_106">'выработка помесячно'!$C$44</definedName>
    <definedName name="ReportObject1_107">'выработка помесячно'!$C$45</definedName>
    <definedName name="ReportObject1_108">'выработка помесячно'!$C$46</definedName>
    <definedName name="ReportObject1_109">'выработка помесячно'!$C$47</definedName>
    <definedName name="ReportObject1_11_Res">'выработка помесячно'!$B$57</definedName>
    <definedName name="ReportObject1_110">'выработка помесячно'!$C$48</definedName>
    <definedName name="ReportObject1_111">'выработка помесячно'!$C$49</definedName>
    <definedName name="ReportObject1_112">'выработка помесячно'!$C$50</definedName>
    <definedName name="ReportObject1_113">'выработка помесячно'!$C$51</definedName>
    <definedName name="ReportObject1_114">'выработка помесячно'!$C$52</definedName>
    <definedName name="ReportObject1_115">'выработка помесячно'!$C$53</definedName>
    <definedName name="ReportObject1_116">'выработка помесячно'!$C$54</definedName>
    <definedName name="ReportObject1_117">'выработка помесячно'!$C$55</definedName>
    <definedName name="ReportObject1_118">'выработка помесячно'!$C$56</definedName>
    <definedName name="ReportObject1_119">'выработка помесячно'!$C$57</definedName>
    <definedName name="ReportObject1_12_Res">'выработка помесячно'!$B$20</definedName>
    <definedName name="ReportObject1_120">'выработка помесячно'!$C$58</definedName>
    <definedName name="ReportObject1_121">'выработка помесячно'!$C$59</definedName>
    <definedName name="ReportObject1_122">'выработка помесячно'!$C$60</definedName>
    <definedName name="ReportObject1_123">'выработка помесячно'!$C$61</definedName>
    <definedName name="ReportObject1_124">'выработка помесячно'!$C$62</definedName>
    <definedName name="ReportObject1_125">'выработка помесячно'!$C$63</definedName>
    <definedName name="ReportObject1_126">'выработка помесячно'!$C$64</definedName>
    <definedName name="ReportObject1_127">'выработка помесячно'!$C$65</definedName>
    <definedName name="ReportObject1_128">'выработка помесячно'!$C$66</definedName>
    <definedName name="ReportObject1_129">'выработка помесячно'!$C$67</definedName>
    <definedName name="ReportObject1_13_Res">'выработка помесячно'!$B$21</definedName>
    <definedName name="ReportObject1_130">'выработка помесячно'!$C$68</definedName>
    <definedName name="ReportObject1_131">'выработка помесячно'!$C$69</definedName>
    <definedName name="ReportObject1_132">'выработка помесячно'!$C$70</definedName>
    <definedName name="ReportObject1_133">'выработка помесячно'!$C$71</definedName>
    <definedName name="ReportObject1_134">'выработка помесячно'!$C$72</definedName>
    <definedName name="ReportObject1_135">'выработка помесячно'!$C$73</definedName>
    <definedName name="ReportObject1_136">'выработка помесячно'!$C$74</definedName>
    <definedName name="ReportObject1_137">'выработка помесячно'!$C$75</definedName>
    <definedName name="ReportObject1_138">'выработка помесячно'!$C$76</definedName>
    <definedName name="ReportObject1_139_Res">'выработка помесячно'!$B$100</definedName>
    <definedName name="ReportObject1_14_Res">'выработка помесячно'!$B$53</definedName>
    <definedName name="ReportObject1_140_Res">'выработка помесячно'!$B$101</definedName>
    <definedName name="ReportObject1_141_Res">'выработка помесячно'!$B$102</definedName>
    <definedName name="ReportObject1_142_Res">'выработка помесячно'!$B$103</definedName>
    <definedName name="ReportObject1_143">'выработка помесячно'!$C$100</definedName>
    <definedName name="ReportObject1_144_Res">'выработка помесячно'!$B$12</definedName>
    <definedName name="ReportObject1_145">'выработка помесячно'!$C$101</definedName>
    <definedName name="ReportObject1_146">'выработка помесячно'!$C$102</definedName>
    <definedName name="ReportObject1_147">'выработка помесячно'!$C$103</definedName>
    <definedName name="ReportObject1_15_Res">'выработка помесячно'!$B$24</definedName>
    <definedName name="ReportObject1_16_Res">'выработка помесячно'!$B$25</definedName>
    <definedName name="ReportObject1_17_Res">'выработка помесячно'!$B$26</definedName>
    <definedName name="ReportObject1_18_Res">'выработка помесячно'!$B$29</definedName>
    <definedName name="ReportObject1_19_Res">'выработка помесячно'!$B$30</definedName>
    <definedName name="ReportObject1_2">'выработка помесячно'!$C$4</definedName>
    <definedName name="ReportObject1_20_Res">'выработка помесячно'!$B$31</definedName>
    <definedName name="ReportObject1_21_Res">'выработка помесячно'!$B$34</definedName>
    <definedName name="ReportObject1_22_Res">'выработка помесячно'!$B$68</definedName>
    <definedName name="ReportObject1_23_Res">'выработка помесячно'!$B$40</definedName>
    <definedName name="ReportObject1_24_Res">'выработка помесячно'!$B$44</definedName>
    <definedName name="ReportObject1_25_Res">'выработка помесячно'!$B$45</definedName>
    <definedName name="ReportObject1_26_Res">'выработка помесячно'!$B$46</definedName>
    <definedName name="ReportObject1_27_Res">'выработка помесячно'!$B$56</definedName>
    <definedName name="ReportObject1_28_Res">'выработка помесячно'!$B$55</definedName>
    <definedName name="ReportObject1_29_Res">'выработка помесячно'!$B$58</definedName>
    <definedName name="ReportObject1_3">'выработка помесячно'!$C$5</definedName>
    <definedName name="ReportObject1_30_Res">'выработка помесячно'!$B$63</definedName>
    <definedName name="ReportObject1_31_Res">'выработка помесячно'!$B$64</definedName>
    <definedName name="ReportObject1_32_Res">'выработка помесячно'!$B$65</definedName>
    <definedName name="ReportObject1_33_Res">'выработка помесячно'!$B$66</definedName>
    <definedName name="ReportObject1_34_Res">'выработка помесячно'!$B$73</definedName>
    <definedName name="ReportObject1_35_Res">'выработка помесячно'!$B$27</definedName>
    <definedName name="ReportObject1_36_Res">'выработка помесячно'!$B$28</definedName>
    <definedName name="ReportObject1_37_Res">'выработка помесячно'!$B$38</definedName>
    <definedName name="ReportObject1_38_Res">'выработка помесячно'!$B$2</definedName>
    <definedName name="ReportObject1_39_Res">'выработка помесячно'!$B$12</definedName>
    <definedName name="ReportObject1_4_Res">'выработка помесячно'!$B$6</definedName>
    <definedName name="ReportObject1_40_Res">'выработка помесячно'!$B$8</definedName>
    <definedName name="ReportObject1_41_Res">'выработка помесячно'!$B$9</definedName>
    <definedName name="ReportObject1_42_Res">'выработка помесячно'!$B$36</definedName>
    <definedName name="ReportObject1_43_Res">'выработка помесячно'!$B$33</definedName>
    <definedName name="ReportObject1_44_Res">'выработка помесячно'!$B$60</definedName>
    <definedName name="ReportObject1_45_Res">'выработка помесячно'!$B$76</definedName>
    <definedName name="ReportObject1_46_Res">'выработка помесячно'!$B$61</definedName>
    <definedName name="ReportObject1_47_Res">'выработка помесячно'!$B$35</definedName>
    <definedName name="ReportObject1_48_Res">'выработка помесячно'!$B$49</definedName>
    <definedName name="ReportObject1_49_Res">'выработка помесячно'!$B$18</definedName>
    <definedName name="ReportObject1_5_Res">'выработка помесячно'!$B$3</definedName>
    <definedName name="ReportObject1_50_Res">'выработка помесячно'!$B$22</definedName>
    <definedName name="ReportObject1_51_Res">'выработка помесячно'!$B$15</definedName>
    <definedName name="ReportObject1_52_Res">'выработка помесячно'!$B$39</definedName>
    <definedName name="ReportObject1_53_Res">'выработка помесячно'!$B$42</definedName>
    <definedName name="ReportObject1_54_Res">'выработка помесячно'!$B$62</definedName>
    <definedName name="ReportObject1_55_Res">'выработка помесячно'!$B$48</definedName>
    <definedName name="ReportObject1_56_Res">'выработка помесячно'!$B$52</definedName>
    <definedName name="ReportObject1_57_Res">'выработка помесячно'!$B$41</definedName>
    <definedName name="ReportObject1_58_Res">'выработка помесячно'!$B$43</definedName>
    <definedName name="ReportObject1_59_Res">'выработка помесячно'!$B$13</definedName>
    <definedName name="ReportObject1_6_Res">'выработка помесячно'!$B$4</definedName>
    <definedName name="ReportObject1_60_Res">'выработка помесячно'!$B$23</definedName>
    <definedName name="ReportObject1_61_Res">'выработка помесячно'!$B$19</definedName>
    <definedName name="ReportObject1_62_Res">'выработка помесячно'!$B$32</definedName>
    <definedName name="ReportObject1_63_Res">'выработка помесячно'!$B$67</definedName>
    <definedName name="ReportObject1_64_Res">'выработка помесячно'!$B$14</definedName>
    <definedName name="ReportObject1_65_Res">'выработка помесячно'!$B$75</definedName>
    <definedName name="ReportObject1_66_Res">'выработка помесячно'!$B$74</definedName>
    <definedName name="ReportObject1_67_Res">'выработка помесячно'!$B$59</definedName>
    <definedName name="ReportObject1_68">'выработка помесячно'!$C$6</definedName>
    <definedName name="ReportObject1_69">'выработка помесячно'!$C$7</definedName>
    <definedName name="ReportObject1_7_Res">'выработка помесячно'!$B$5</definedName>
    <definedName name="ReportObject1_70">'выработка помесячно'!$C$8</definedName>
    <definedName name="ReportObject1_71">'выработка помесячно'!$C$9</definedName>
    <definedName name="ReportObject1_72">'выработка помесячно'!$C$10</definedName>
    <definedName name="ReportObject1_73">'выработка помесячно'!$C$11</definedName>
    <definedName name="ReportObject1_74">'выработка помесячно'!$C$12</definedName>
    <definedName name="ReportObject1_75">'выработка помесячно'!$C$13</definedName>
    <definedName name="ReportObject1_76">'выработка помесячно'!$C$14</definedName>
    <definedName name="ReportObject1_77">'выработка помесячно'!$C$15</definedName>
    <definedName name="ReportObject1_78">'выработка помесячно'!$C$16</definedName>
    <definedName name="ReportObject1_79">'выработка помесячно'!$C$17</definedName>
    <definedName name="ReportObject1_8_Res">'выработка помесячно'!$B$7</definedName>
    <definedName name="ReportObject1_80">'выработка помесячно'!$C$18</definedName>
    <definedName name="ReportObject1_81">'выработка помесячно'!$C$19</definedName>
    <definedName name="ReportObject1_82">'выработка помесячно'!$C$20</definedName>
    <definedName name="ReportObject1_83">'выработка помесячно'!$C$21</definedName>
    <definedName name="ReportObject1_84">'выработка помесячно'!$C$22</definedName>
    <definedName name="ReportObject1_85">'выработка помесячно'!$C$23</definedName>
    <definedName name="ReportObject1_86">'выработка помесячно'!$C$24</definedName>
    <definedName name="ReportObject1_87">'выработка помесячно'!$C$25</definedName>
    <definedName name="ReportObject1_88">'выработка помесячно'!$C$26</definedName>
    <definedName name="ReportObject1_89">'выработка помесячно'!$C$27</definedName>
    <definedName name="ReportObject1_9_Res">'выработка помесячно'!$B$10</definedName>
    <definedName name="ReportObject1_90">'выработка помесячно'!$C$28</definedName>
    <definedName name="ReportObject1_91">'выработка помесячно'!$C$29</definedName>
    <definedName name="ReportObject1_92">'выработка помесячно'!$C$30</definedName>
    <definedName name="ReportObject1_93">'выработка помесячно'!$C$31</definedName>
    <definedName name="ReportObject1_94">'выработка помесячно'!$C$32</definedName>
    <definedName name="ReportObject1_95">'выработка помесячно'!$C$33</definedName>
    <definedName name="ReportObject1_96">'выработка помесячно'!$C$34</definedName>
    <definedName name="ReportObject1_97">'выработка помесячно'!$C$35</definedName>
    <definedName name="ReportObject1_98">'выработка помесячно'!$C$36</definedName>
    <definedName name="ReportObject1_99">'выработка помесячно'!$C$37</definedName>
    <definedName name="ReportObject2_0">'выработка по дням'!$C$2</definedName>
    <definedName name="ReportObject2_1">'выработка по дням'!$C$1</definedName>
    <definedName name="ReportObject2_10">'выработка по дням'!$AW$5</definedName>
    <definedName name="ReportObject2_100">'выработка по дням'!$C$114</definedName>
    <definedName name="ReportObject2_101">'выработка по дням'!$C$122</definedName>
    <definedName name="ReportObject2_102">'выработка по дням'!$C$84</definedName>
    <definedName name="ReportObject2_103">'выработка по дням'!$C$118</definedName>
    <definedName name="ReportObject2_104">'выработка по дням'!$C$130</definedName>
    <definedName name="ReportObject2_105">'выработка по дням'!$C$100</definedName>
    <definedName name="ReportObject2_106">'выработка по дням'!$C$66</definedName>
    <definedName name="ReportObject2_107">'выработка по дням'!$C$94</definedName>
    <definedName name="ReportObject2_108">'выработка по дням'!$C$28</definedName>
    <definedName name="ReportObject2_109">'выработка по дням'!$C$128</definedName>
    <definedName name="ReportObject2_11">'выработка по дням'!$AW$7</definedName>
    <definedName name="ReportObject2_110">'выработка по дням'!$C$96</definedName>
    <definedName name="ReportObject2_111">'выработка по дням'!$C$58</definedName>
    <definedName name="ReportObject2_112">'выработка по дням'!$C$144</definedName>
    <definedName name="ReportObject2_113">'выработка по дням'!$C$126</definedName>
    <definedName name="ReportObject2_114">'выработка по дням'!$C$142</definedName>
    <definedName name="ReportObject2_115">'выработка по дням'!$C$48</definedName>
    <definedName name="ReportObject2_116">'выработка по дням'!$C$50</definedName>
    <definedName name="ReportObject2_117">'выработка по дням'!$C$116</definedName>
    <definedName name="ReportObject2_118">'выработка по дням'!$C$102</definedName>
    <definedName name="ReportObject2_119">'выработка по дням'!$C$72</definedName>
    <definedName name="ReportObject2_12">'выработка по дням'!$AW$9</definedName>
    <definedName name="ReportObject2_120">'выработка по дням'!$C$134</definedName>
    <definedName name="ReportObject2_121">'выработка по дням'!$C$140</definedName>
    <definedName name="ReportObject2_122">'выработка по дням'!$C$98</definedName>
    <definedName name="ReportObject2_123">'выработка по дням'!$C$34</definedName>
    <definedName name="ReportObject2_124">'выработка по дням'!$C$54</definedName>
    <definedName name="ReportObject2_125">'выработка по дням'!$C$62</definedName>
    <definedName name="ReportObject2_126">'выработка по дням'!$C$64</definedName>
    <definedName name="ReportObject2_127">'выработка по дням'!$C$200</definedName>
    <definedName name="ReportObject2_128">'выработка по дням'!$C$74</definedName>
    <definedName name="ReportObject2_129">'выработка по дням'!$C$24</definedName>
    <definedName name="ReportObject2_13">'выработка по дням'!$C$3</definedName>
    <definedName name="ReportObject2_130">'выработка по дням'!$C$30</definedName>
    <definedName name="ReportObject2_131">'выработка по дням'!$C$146</definedName>
    <definedName name="ReportObject2_132">'выработка по дням'!$C$18</definedName>
    <definedName name="ReportObject2_133">'выработка по дням'!$C$12</definedName>
    <definedName name="ReportObject2_134">'выработка по дням'!$C$106</definedName>
    <definedName name="ReportObject2_135">'выработка по дням'!$C$120</definedName>
    <definedName name="ReportObject2_136">'выработка по дням'!$C$136</definedName>
    <definedName name="ReportObject2_137">'выработка по дням'!$C$44</definedName>
    <definedName name="ReportObject2_138">'выработка по дням'!$C$76</definedName>
    <definedName name="ReportObject2_139">'выработка по дням'!$C$56</definedName>
    <definedName name="ReportObject2_14">'выработка по дням'!$C$3</definedName>
    <definedName name="ReportObject2_140">'выработка по дням'!$C$16</definedName>
    <definedName name="ReportObject2_141">'выработка по дням'!$C$26</definedName>
    <definedName name="ReportObject2_142">'выработка по дням'!$C$148</definedName>
    <definedName name="ReportObject2_143">'выработка по дням'!$C$6</definedName>
    <definedName name="ReportObject2_144">'выработка по дням'!$C$14</definedName>
    <definedName name="ReportObject2_145">'выработка по дням'!$C$10</definedName>
    <definedName name="ReportObject2_146">'выработка по дням'!$C$112</definedName>
    <definedName name="ReportObject2_147">'выработка по дням'!$C$20</definedName>
    <definedName name="ReportObject2_148">'выработка по дням'!$C$80</definedName>
    <definedName name="ReportObject2_149">'выработка по дням'!$C$46</definedName>
    <definedName name="ReportObject2_15">'выработка по дням'!$AW$11</definedName>
    <definedName name="ReportObject2_150">'выработка по дням'!$C$60</definedName>
    <definedName name="ReportObject2_151">'выработка по дням'!$C$124</definedName>
    <definedName name="ReportObject2_152">'выработка по дням'!$C$86</definedName>
    <definedName name="ReportObject2_153">'выработка по дням'!$C$90</definedName>
    <definedName name="ReportObject2_154">'выработка по дням'!$C$82</definedName>
    <definedName name="ReportObject2_155">'выработка по дням'!$C$8</definedName>
    <definedName name="ReportObject2_156">'выработка по дням'!$C$131</definedName>
    <definedName name="ReportObject2_157">'выработка по дням'!$C$147</definedName>
    <definedName name="ReportObject2_158">'выработка по дням'!$C$33</definedName>
    <definedName name="ReportObject2_159">'выработка по дням'!$C$103</definedName>
    <definedName name="ReportObject2_16">'выработка по дням'!$AW$13</definedName>
    <definedName name="ReportObject2_160">'выработка по дням'!$C$41</definedName>
    <definedName name="ReportObject2_161">'выработка по дням'!$C$73</definedName>
    <definedName name="ReportObject2_162">'выработка по дням'!$C$61</definedName>
    <definedName name="ReportObject2_163">'выработка по дням'!$C$47</definedName>
    <definedName name="ReportObject2_164">'выработка по дням'!$C$19</definedName>
    <definedName name="ReportObject2_165">'выработка по дням'!$C$23</definedName>
    <definedName name="ReportObject2_166">'выработка по дням'!$C$81</definedName>
    <definedName name="ReportObject2_167">'выработка по дням'!$C$135</definedName>
    <definedName name="ReportObject2_168">'выработка по дням'!$C$59</definedName>
    <definedName name="ReportObject2_169">'выработка по дням'!$C$77</definedName>
    <definedName name="ReportObject2_17">'выработка по дням'!$AW$15</definedName>
    <definedName name="ReportObject2_170">'выработка по дням'!$C$117</definedName>
    <definedName name="ReportObject2_171">'выработка по дням'!$C$139</definedName>
    <definedName name="ReportObject2_172">'выработка по дням'!$C$127</definedName>
    <definedName name="ReportObject2_173">'выработка по дням'!$C$101</definedName>
    <definedName name="ReportObject2_174">'выработка по дням'!$C$31</definedName>
    <definedName name="ReportObject2_175">'выработка по дням'!$C$45</definedName>
    <definedName name="ReportObject2_176">'выработка по дням'!$C$21</definedName>
    <definedName name="ReportObject2_177">'выработка по дням'!$C$17</definedName>
    <definedName name="ReportObject2_178">'выработка по дням'!$C$25</definedName>
    <definedName name="ReportObject2_179">'выработка по дням'!$C$15</definedName>
    <definedName name="ReportObject2_18">'выработка по дням'!$AW$17</definedName>
    <definedName name="ReportObject2_180">'выработка по дням'!$C$39</definedName>
    <definedName name="ReportObject2_181">'выработка по дням'!$C$121</definedName>
    <definedName name="ReportObject2_182">'выработка по дням'!$C$11</definedName>
    <definedName name="ReportObject2_183">'выработка по дням'!$C$119</definedName>
    <definedName name="ReportObject2_184">'выработка по дням'!$C$13</definedName>
    <definedName name="ReportObject2_185">'выработка по дням'!$C$107</definedName>
    <definedName name="ReportObject2_186">'выработка по дням'!$C$137</definedName>
    <definedName name="ReportObject2_187">'выработка по дням'!$C$141</definedName>
    <definedName name="ReportObject2_188">'выработка по дням'!$C$85</definedName>
    <definedName name="ReportObject2_189">'выработка по дням'!$C$69</definedName>
    <definedName name="ReportObject2_19">'выработка по дням'!$AW$19</definedName>
    <definedName name="ReportObject2_190">'выработка по дням'!$C$63</definedName>
    <definedName name="ReportObject2_191">'выработка по дням'!$C$53</definedName>
    <definedName name="ReportObject2_192">'выработка по дням'!$C$113</definedName>
    <definedName name="ReportObject2_193">'выработка по дням'!$C$87</definedName>
    <definedName name="ReportObject2_194">'выработка по дням'!$C$115</definedName>
    <definedName name="ReportObject2_195">'выработка по дням'!$C$123</definedName>
    <definedName name="ReportObject2_196">'выработка по дням'!$C$75</definedName>
    <definedName name="ReportObject2_197">'выработка по дням'!$C$29</definedName>
    <definedName name="ReportObject2_198">'выработка по дням'!$C$133</definedName>
    <definedName name="ReportObject2_199">'выработка по дням'!$C$37</definedName>
    <definedName name="ReportObject2_2">'выработка по дням'!$B$2</definedName>
    <definedName name="ReportObject2_20">'выработка по дням'!$AW$21</definedName>
    <definedName name="ReportObject2_200">'выработка по дням'!$C$91</definedName>
    <definedName name="ReportObject2_201">'выработка по дням'!$C$49</definedName>
    <definedName name="ReportObject2_202">'выработка по дням'!$C$95</definedName>
    <definedName name="ReportObject2_203">'выработка по дням'!$C$109</definedName>
    <definedName name="ReportObject2_204">'выработка по дням'!$C$51</definedName>
    <definedName name="ReportObject2_205">'выработка по дням'!$C$71</definedName>
    <definedName name="ReportObject2_206">'выработка по дням'!$C$105</definedName>
    <definedName name="ReportObject2_207">'выработка по дням'!$C$149</definedName>
    <definedName name="ReportObject2_208">'выработка по дням'!$C$97</definedName>
    <definedName name="ReportObject2_209">'выработка по дням'!$C$145</definedName>
    <definedName name="ReportObject2_21">'выработка по дням'!$AW$23</definedName>
    <definedName name="ReportObject2_210">'выработка по дням'!$C$111</definedName>
    <definedName name="ReportObject2_211">'выработка по дням'!$C$55</definedName>
    <definedName name="ReportObject2_212">'выработка по дням'!$C$89</definedName>
    <definedName name="ReportObject2_213">'выработка по дням'!$C$67</definedName>
    <definedName name="ReportObject2_214">'выработка по дням'!$C$93</definedName>
    <definedName name="ReportObject2_215">'выработка по дням'!$C$27</definedName>
    <definedName name="ReportObject2_216">'выработка по дням'!$C$57</definedName>
    <definedName name="ReportObject2_217">'выработка по дням'!$C$129</definedName>
    <definedName name="ReportObject2_218">'выработка по дням'!$C$43</definedName>
    <definedName name="ReportObject2_219">'выработка по дням'!$C$9</definedName>
    <definedName name="ReportObject2_22">'выработка по дням'!$AW$25</definedName>
    <definedName name="ReportObject2_220">'выработка по дням'!$C$35</definedName>
    <definedName name="ReportObject2_221">'выработка по дням'!$C$65</definedName>
    <definedName name="ReportObject2_222">'выработка по дням'!$C$99</definedName>
    <definedName name="ReportObject2_223">'выработка по дням'!$C$125</definedName>
    <definedName name="ReportObject2_224">'выработка по дням'!$C$79</definedName>
    <definedName name="ReportObject2_225">'выработка по дням'!$C$207</definedName>
    <definedName name="ReportObject2_226">'выработка по дням'!$C$83</definedName>
    <definedName name="ReportObject2_227">'выработка по дням'!$C$143</definedName>
    <definedName name="ReportObject2_228">'выработка по дням'!$C$11</definedName>
    <definedName name="ReportObject2_229">'выработка по дням'!$C$111</definedName>
    <definedName name="ReportObject2_23">'выработка по дням'!$AW$27</definedName>
    <definedName name="ReportObject2_230">'выработка по дням'!$C$95</definedName>
    <definedName name="ReportObject2_231">'выработка по дням'!$C$203</definedName>
    <definedName name="ReportObject2_232">'выработка по дням'!$C$55</definedName>
    <definedName name="ReportObject2_233">'выработка по дням'!$C$131</definedName>
    <definedName name="ReportObject2_234">'выработка по дням'!$C$135</definedName>
    <definedName name="ReportObject2_235">'выработка по дням'!$C$41</definedName>
    <definedName name="ReportObject2_236">'выработка по дням'!$C$103</definedName>
    <definedName name="ReportObject2_237">'выработка по дням'!$C$85</definedName>
    <definedName name="ReportObject2_238">'выработка по дням'!$C$129</definedName>
    <definedName name="ReportObject2_239">'выработка по дням'!$C$31</definedName>
    <definedName name="ReportObject2_24">'выработка по дням'!$AW$29</definedName>
    <definedName name="ReportObject2_240">'выработка по дням'!$C$39</definedName>
    <definedName name="ReportObject2_241">'выработка по дням'!$C$73</definedName>
    <definedName name="ReportObject2_242">'выработка по дням'!$C$33</definedName>
    <definedName name="ReportObject2_243">'выработка по дням'!$C$121</definedName>
    <definedName name="ReportObject2_244">'выработка по дням'!$C$49</definedName>
    <definedName name="ReportObject2_245">'выработка по дням'!$C$69</definedName>
    <definedName name="ReportObject2_246">'выработка по дням'!$C$63</definedName>
    <definedName name="ReportObject2_247">'выработка по дням'!$C$127</definedName>
    <definedName name="ReportObject2_248">'выработка по дням'!$C$77</definedName>
    <definedName name="ReportObject2_249">'выработка по дням'!$C$17</definedName>
    <definedName name="ReportObject2_25">'выработка по дням'!$AW$31</definedName>
    <definedName name="ReportObject2_250">'выработка по дням'!$C$75</definedName>
    <definedName name="ReportObject2_251">'выработка по дням'!$C$93</definedName>
    <definedName name="ReportObject2_252">'выработка по дням'!$C$119</definedName>
    <definedName name="ReportObject2_253">'выработка по дням'!$C$21</definedName>
    <definedName name="ReportObject2_254">'выработка по дням'!$C$83</definedName>
    <definedName name="ReportObject2_255">'выработка по дням'!$C$89</definedName>
    <definedName name="ReportObject2_256">'выработка по дням'!$C$143</definedName>
    <definedName name="ReportObject2_257">'выработка по дням'!$C$45</definedName>
    <definedName name="ReportObject2_258">'выработка по дням'!$C$117</definedName>
    <definedName name="ReportObject2_259">'выработка по дням'!$C$47</definedName>
    <definedName name="ReportObject2_26">'выработка по дням'!$AW$33</definedName>
    <definedName name="ReportObject2_260">'выработка по дням'!$C$9</definedName>
    <definedName name="ReportObject2_261">'выработка по дням'!$C$61</definedName>
    <definedName name="ReportObject2_262">'выработка по дням'!$C$57</definedName>
    <definedName name="ReportObject2_263">'выработка по дням'!$C$51</definedName>
    <definedName name="ReportObject2_264">'выработка по дням'!$C$115</definedName>
    <definedName name="ReportObject2_265">'выработка по дням'!$C$133</definedName>
    <definedName name="ReportObject2_266">'выработка по дням'!$C$15</definedName>
    <definedName name="ReportObject2_267">'выработка по дням'!$C$105</definedName>
    <definedName name="ReportObject2_268">'выработка по дням'!$C$87</definedName>
    <definedName name="ReportObject2_269">'выработка по дням'!$C$79</definedName>
    <definedName name="ReportObject2_27">'выработка по дням'!$AW$35</definedName>
    <definedName name="ReportObject2_270">'выработка по дням'!$C$23</definedName>
    <definedName name="ReportObject2_271">'выработка по дням'!$C$113</definedName>
    <definedName name="ReportObject2_272">'выработка по дням'!$C$65</definedName>
    <definedName name="ReportObject2_273">'выработка по дням'!$C$67</definedName>
    <definedName name="ReportObject2_274">'выработка по дням'!$C$145</definedName>
    <definedName name="ReportObject2_275">'выработка по дням'!$C$139</definedName>
    <definedName name="ReportObject2_276">'выработка по дням'!$C$141</definedName>
    <definedName name="ReportObject2_277">'выработка по дням'!$C$27</definedName>
    <definedName name="ReportObject2_278">'выработка по дням'!$C$149</definedName>
    <definedName name="ReportObject2_279">'выработка по дням'!$C$97</definedName>
    <definedName name="ReportObject2_28">'выработка по дням'!$AW$37</definedName>
    <definedName name="ReportObject2_280">'выработка по дням'!$C$19</definedName>
    <definedName name="ReportObject2_281">'выработка по дням'!$C$101</definedName>
    <definedName name="ReportObject2_282">'выработка по дням'!$C$123</definedName>
    <definedName name="ReportObject2_283">'выработка по дням'!$C$29</definedName>
    <definedName name="ReportObject2_284">'выработка по дням'!$C$125</definedName>
    <definedName name="ReportObject2_285">'выработка по дням'!$C$25</definedName>
    <definedName name="ReportObject2_286">'выработка по дням'!$C$59</definedName>
    <definedName name="ReportObject2_287">'выработка по дням'!$C$147</definedName>
    <definedName name="ReportObject2_288">'выработка по дням'!$C$71</definedName>
    <definedName name="ReportObject2_289">'выработка по дням'!$C$81</definedName>
    <definedName name="ReportObject2_29">'выработка по дням'!$AW$39</definedName>
    <definedName name="ReportObject2_290">'выработка по дням'!$C$99</definedName>
    <definedName name="ReportObject2_291">'выработка по дням'!$C$137</definedName>
    <definedName name="ReportObject2_292">'выработка по дням'!$C$107</definedName>
    <definedName name="ReportObject2_293">'выработка по дням'!$C$35</definedName>
    <definedName name="ReportObject2_294">'выработка по дням'!$C$37</definedName>
    <definedName name="ReportObject2_295">'выработка по дням'!$C$91</definedName>
    <definedName name="ReportObject2_296">'выработка по дням'!$C$13</definedName>
    <definedName name="ReportObject2_297">'выработка по дням'!$C$109</definedName>
    <definedName name="ReportObject2_298">'выработка по дням'!$C$36</definedName>
    <definedName name="ReportObject2_299">'выработка по дням'!$C$38</definedName>
    <definedName name="ReportObject2_3">'выработка по дням'!$B$3</definedName>
    <definedName name="ReportObject2_30">'выработка по дням'!$AW$41</definedName>
    <definedName name="ReportObject2_300">'выработка по дням'!$C$42</definedName>
    <definedName name="ReportObject2_301">'выработка по дням'!$C$43</definedName>
    <definedName name="ReportObject2_302">'выработка по дням'!$C$53</definedName>
    <definedName name="ReportObject2_303">'выработка по дням'!$AW$201</definedName>
    <definedName name="ReportObject2_304">'выработка по дням'!$AW$203</definedName>
    <definedName name="ReportObject2_305">'выработка по дням'!$AW$205</definedName>
    <definedName name="ReportObject2_306">'выработка по дням'!$AW$207</definedName>
    <definedName name="ReportObject2_307">'выработка по дням'!$C$150</definedName>
    <definedName name="ReportObject2_308">'выработка по дням'!$C$204</definedName>
    <definedName name="ReportObject2_309">'выработка по дням'!$C$202</definedName>
    <definedName name="ReportObject2_31">'выработка по дням'!$AW$43</definedName>
    <definedName name="ReportObject2_310">'выработка по дням'!$C$206</definedName>
    <definedName name="ReportObject2_311">'выработка по дням'!$C$151</definedName>
    <definedName name="ReportObject2_312">'выработка по дням'!$C$201</definedName>
    <definedName name="ReportObject2_313">'выработка по дням'!$C$203</definedName>
    <definedName name="ReportObject2_314">'выработка по дням'!$C$205</definedName>
    <definedName name="ReportObject2_315">'выработка по дням'!$C$151</definedName>
    <definedName name="ReportObject2_316">'выработка по дням'!$C$201</definedName>
    <definedName name="ReportObject2_317">'выработка по дням'!$C$207</definedName>
    <definedName name="ReportObject2_318">'выработка по дням'!$C$205</definedName>
    <definedName name="ReportObject2_319">'выработка по дням'!$AW$4</definedName>
    <definedName name="ReportObject2_32">'выработка по дням'!$AW$45</definedName>
    <definedName name="ReportObject2_320">'выработка по дням'!$AW$6</definedName>
    <definedName name="ReportObject2_321">'выработка по дням'!$AW$20</definedName>
    <definedName name="ReportObject2_322">'выработка по дням'!$AW$10</definedName>
    <definedName name="ReportObject2_323">'выработка по дням'!$AW$12</definedName>
    <definedName name="ReportObject2_324">'выработка по дням'!$AW$14</definedName>
    <definedName name="ReportObject2_325">'выработка по дням'!$AW$16</definedName>
    <definedName name="ReportObject2_326">'выработка по дням'!$AW$18</definedName>
    <definedName name="ReportObject2_327">'выработка по дням'!$AW$74</definedName>
    <definedName name="ReportObject2_328">'выработка по дням'!$AW$34</definedName>
    <definedName name="ReportObject2_329">'выработка по дням'!$AW$28</definedName>
    <definedName name="ReportObject2_33">'выработка по дням'!$AW$47</definedName>
    <definedName name="ReportObject2_330">'выработка по дням'!$AW$26</definedName>
    <definedName name="ReportObject2_331">'выработка по дням'!$AW$24</definedName>
    <definedName name="ReportObject2_332">'выработка по дням'!$AW$22</definedName>
    <definedName name="ReportObject2_333">'выработка по дням'!$AW$30</definedName>
    <definedName name="ReportObject2_334">'выработка по дням'!$AW$40</definedName>
    <definedName name="ReportObject2_335">'выработка по дням'!$AW$36</definedName>
    <definedName name="ReportObject2_336">'выработка по дням'!$AW$32</definedName>
    <definedName name="ReportObject2_337">'выработка по дням'!$AW$38</definedName>
    <definedName name="ReportObject2_338">'выработка по дням'!$AW$8</definedName>
    <definedName name="ReportObject2_339">'выработка по дням'!$AW$46</definedName>
    <definedName name="ReportObject2_34">'выработка по дням'!$AW$49</definedName>
    <definedName name="ReportObject2_340">'выработка по дням'!$AW$66</definedName>
    <definedName name="ReportObject2_341">'выработка по дням'!$AW$62</definedName>
    <definedName name="ReportObject2_342">'выработка по дням'!$AW$72</definedName>
    <definedName name="ReportObject2_343">'выработка по дням'!$AW$78</definedName>
    <definedName name="ReportObject2_344">'выработка по дням'!$AW$96</definedName>
    <definedName name="ReportObject2_345">'выработка по дням'!$AW$70</definedName>
    <definedName name="ReportObject2_346">'выработка по дням'!$AW$56</definedName>
    <definedName name="ReportObject2_347">'выработка по дням'!$AW$48</definedName>
    <definedName name="ReportObject2_348">'выработка по дням'!$AW$60</definedName>
    <definedName name="ReportObject2_349">'выработка по дням'!$AW$52</definedName>
    <definedName name="ReportObject2_35">'выработка по дням'!$AW$51</definedName>
    <definedName name="ReportObject2_350">'выработка по дням'!$AW$68</definedName>
    <definedName name="ReportObject2_351">'выработка по дням'!$AW$64</definedName>
    <definedName name="ReportObject2_352">'выработка по дням'!$AW$58</definedName>
    <definedName name="ReportObject2_353">'выработка по дням'!$AW$54</definedName>
    <definedName name="ReportObject2_354">'выработка по дням'!$AW$50</definedName>
    <definedName name="ReportObject2_355">'выработка по дням'!$AW$44</definedName>
    <definedName name="ReportObject2_356">'выработка по дням'!$AW$76</definedName>
    <definedName name="ReportObject2_357">'выработка по дням'!$AW$42</definedName>
    <definedName name="ReportObject2_358">'выработка по дням'!$AW$88</definedName>
    <definedName name="ReportObject2_359">'выработка по дням'!$AW$116</definedName>
    <definedName name="ReportObject2_36">'выработка по дням'!$AW$53</definedName>
    <definedName name="ReportObject2_360">'выработка по дням'!$AW$150</definedName>
    <definedName name="ReportObject2_361">'выработка по дням'!$AW$86</definedName>
    <definedName name="ReportObject2_362">'выработка по дням'!$AW$104</definedName>
    <definedName name="ReportObject2_363">'выработка по дням'!$AW$84</definedName>
    <definedName name="ReportObject2_364">'выработка по дням'!$AW$100</definedName>
    <definedName name="ReportObject2_365">'выработка по дням'!$AW$120</definedName>
    <definedName name="ReportObject2_366">'выработка по дням'!$AW$102</definedName>
    <definedName name="ReportObject2_367">'выработка по дням'!$AW$122</definedName>
    <definedName name="ReportObject2_368">'выработка по дням'!$AW$108</definedName>
    <definedName name="ReportObject2_369">'выработка по дням'!$AW$124</definedName>
    <definedName name="ReportObject2_37">'выработка по дням'!$AW$55</definedName>
    <definedName name="ReportObject2_370">'выработка по дням'!$AW$126</definedName>
    <definedName name="ReportObject2_371">'выработка по дням'!$AW$90</definedName>
    <definedName name="ReportObject2_372">'выработка по дням'!$AW$106</definedName>
    <definedName name="ReportObject2_373">'выработка по дням'!$AW$92</definedName>
    <definedName name="ReportObject2_374">'выработка по дням'!$AW$94</definedName>
    <definedName name="ReportObject2_375">'выработка по дням'!$AW$128</definedName>
    <definedName name="ReportObject2_376">'выработка по дням'!$AW$82</definedName>
    <definedName name="ReportObject2_377">'выработка по дням'!$AW$110</definedName>
    <definedName name="ReportObject2_378">'выработка по дням'!$AW$112</definedName>
    <definedName name="ReportObject2_379">'выработка по дням'!$AW$118</definedName>
    <definedName name="ReportObject2_38">'выработка по дням'!$AW$57</definedName>
    <definedName name="ReportObject2_380">'выработка по дням'!$AW$114</definedName>
    <definedName name="ReportObject2_381">'выработка по дням'!$AW$98</definedName>
    <definedName name="ReportObject2_382">'выработка по дням'!$AW$80</definedName>
    <definedName name="ReportObject2_383">'выработка по дням'!$AW$202</definedName>
    <definedName name="ReportObject2_384">'выработка по дням'!$AW$138</definedName>
    <definedName name="ReportObject2_385">'выработка по дням'!$AW$200</definedName>
    <definedName name="ReportObject2_386">'выработка по дням'!$AW$146</definedName>
    <definedName name="ReportObject2_387">'выработка по дням'!$AW$132</definedName>
    <definedName name="ReportObject2_388">'выработка по дням'!$AW$148</definedName>
    <definedName name="ReportObject2_389">'выработка по дням'!$AW$136</definedName>
    <definedName name="ReportObject2_39">'выработка по дням'!$AW$59</definedName>
    <definedName name="ReportObject2_390">'выработка по дням'!$AW$2</definedName>
    <definedName name="ReportObject2_391">'выработка по дням'!$AW$204</definedName>
    <definedName name="ReportObject2_392">'выработка по дням'!$AW$144</definedName>
    <definedName name="ReportObject2_393">'выработка по дням'!$AW$140</definedName>
    <definedName name="ReportObject2_394">'выработка по дням'!$AW$142</definedName>
    <definedName name="ReportObject2_395">'выработка по дням'!$AW$134</definedName>
    <definedName name="ReportObject2_396">'выработка по дням'!$AW$130</definedName>
    <definedName name="ReportObject2_397">'выработка по дням'!$AW$206</definedName>
    <definedName name="ReportObject2_4">'выработка по дням'!$C$52</definedName>
    <definedName name="ReportObject2_40">'выработка по дням'!$AW$61</definedName>
    <definedName name="ReportObject2_41">'выработка по дням'!$AW$63</definedName>
    <definedName name="ReportObject2_42">'выработка по дням'!$AW$65</definedName>
    <definedName name="ReportObject2_43">'выработка по дням'!$AW$67</definedName>
    <definedName name="ReportObject2_44">'выработка по дням'!$AW$69</definedName>
    <definedName name="ReportObject2_45">'выработка по дням'!$AW$71</definedName>
    <definedName name="ReportObject2_46">'выработка по дням'!$AW$73</definedName>
    <definedName name="ReportObject2_47">'выработка по дням'!$AW$75</definedName>
    <definedName name="ReportObject2_48">'выработка по дням'!$AW$77</definedName>
    <definedName name="ReportObject2_49">'выработка по дням'!$AW$79</definedName>
    <definedName name="ReportObject2_5">'выработка по дням'!$C$5</definedName>
    <definedName name="ReportObject2_50">'выработка по дням'!$AW$81</definedName>
    <definedName name="ReportObject2_51">'выработка по дням'!$AW$83</definedName>
    <definedName name="ReportObject2_52">'выработка по дням'!$AW$85</definedName>
    <definedName name="ReportObject2_53">'выработка по дням'!$AW$87</definedName>
    <definedName name="ReportObject2_54">'выработка по дням'!$AW$89</definedName>
    <definedName name="ReportObject2_55">'выработка по дням'!$AW$91</definedName>
    <definedName name="ReportObject2_56">'выработка по дням'!$AW$93</definedName>
    <definedName name="ReportObject2_57">'выработка по дням'!$AW$95</definedName>
    <definedName name="ReportObject2_58">'выработка по дням'!$AW$97</definedName>
    <definedName name="ReportObject2_59">'выработка по дням'!$AW$99</definedName>
    <definedName name="ReportObject2_6">'выработка по дням'!$C$5</definedName>
    <definedName name="ReportObject2_60">'выработка по дням'!$AW$101</definedName>
    <definedName name="ReportObject2_61">'выработка по дням'!$AW$103</definedName>
    <definedName name="ReportObject2_62">'выработка по дням'!$AW$105</definedName>
    <definedName name="ReportObject2_63">'выработка по дням'!$AW$107</definedName>
    <definedName name="ReportObject2_64">'выработка по дням'!$AW$109</definedName>
    <definedName name="ReportObject2_65">'выработка по дням'!$AW$111</definedName>
    <definedName name="ReportObject2_66">'выработка по дням'!$AW$113</definedName>
    <definedName name="ReportObject2_67">'выработка по дням'!$AW$115</definedName>
    <definedName name="ReportObject2_68">'выработка по дням'!$AW$117</definedName>
    <definedName name="ReportObject2_69">'выработка по дням'!$AW$119</definedName>
    <definedName name="ReportObject2_7">'выработка по дням'!$C$7</definedName>
    <definedName name="ReportObject2_70">'выработка по дням'!$AW$121</definedName>
    <definedName name="ReportObject2_71">'выработка по дням'!$AW$123</definedName>
    <definedName name="ReportObject2_72">'выработка по дням'!$AW$125</definedName>
    <definedName name="ReportObject2_73">'выработка по дням'!$AW$127</definedName>
    <definedName name="ReportObject2_74">'выработка по дням'!$AW$129</definedName>
    <definedName name="ReportObject2_75">'выработка по дням'!$AW$131</definedName>
    <definedName name="ReportObject2_76">'выработка по дням'!$AW$133</definedName>
    <definedName name="ReportObject2_77">'выработка по дням'!$AW$135</definedName>
    <definedName name="ReportObject2_78">'выработка по дням'!$AW$137</definedName>
    <definedName name="ReportObject2_79">'выработка по дням'!$AW$139</definedName>
    <definedName name="ReportObject2_8">'выработка по дням'!$C$7</definedName>
    <definedName name="ReportObject2_80">'выработка по дням'!$AW$141</definedName>
    <definedName name="ReportObject2_81">'выработка по дням'!$AW$143</definedName>
    <definedName name="ReportObject2_82">'выработка по дням'!$AW$145</definedName>
    <definedName name="ReportObject2_83">'выработка по дням'!$AW$147</definedName>
    <definedName name="ReportObject2_84">'выработка по дням'!$AW$149</definedName>
    <definedName name="ReportObject2_85">'выработка по дням'!$AW$151</definedName>
    <definedName name="ReportObject2_86">'выработка по дням'!$C$4</definedName>
    <definedName name="ReportObject2_87">'выработка по дням'!$C$110</definedName>
    <definedName name="ReportObject2_88">'выработка по дням'!$C$78</definedName>
    <definedName name="ReportObject2_89">'выработка по дням'!$C$88</definedName>
    <definedName name="ReportObject2_9">'выработка по дням'!$AW$3</definedName>
    <definedName name="ReportObject2_90">'выработка по дням'!$C$32</definedName>
    <definedName name="ReportObject2_91">'выработка по дням'!$C$68</definedName>
    <definedName name="ReportObject2_92">'выработка по дням'!$C$40</definedName>
    <definedName name="ReportObject2_93">'выработка по дням'!$C$22</definedName>
    <definedName name="ReportObject2_94">'выработка по дням'!$C$138</definedName>
    <definedName name="ReportObject2_95">'выработка по дням'!$C$108</definedName>
    <definedName name="ReportObject2_96">'выработка по дням'!$C$132</definedName>
    <definedName name="ReportObject2_97">'выработка по дням'!$C$92</definedName>
    <definedName name="ReportObject2_98">'выработка по дням'!$C$70</definedName>
    <definedName name="ReportObject2_99">'выработка по дням'!$C$104</definedName>
    <definedName name="w_ah1_d1">OFFSET('Погода база'!$B$1,MATCH('Погода по дням'!$C$4,'Погода база'!$B$2:$B$7,0),1,1,1)</definedName>
    <definedName name="w_ah1_d10">OFFSET('Погода база'!$B$1,MATCH('Погода по дням'!$M$4,'Погода база'!$B$2:$B$7,0),1,1,1)</definedName>
    <definedName name="w_ah1_d2">OFFSET('Погода база'!$B$1,MATCH('Погода по дням'!$D$4,'Погода база'!$B$2:$B$7,0),1,1,1)</definedName>
    <definedName name="w_ah1_d3">OFFSET('Погода база'!$B$1,MATCH('Погода по дням'!$E$4,'Погода база'!$B$2:$B$7,0),1,1,1)</definedName>
    <definedName name="w_ah1_d4">OFFSET('Погода база'!$B$1,MATCH('Погода по дням'!$F$4,'Погода база'!$B$2:$B$7,0),1,1,1)</definedName>
    <definedName name="w_ah1_d5">OFFSET('Погода база'!$B$1,MATCH('Погода по дням'!$G$4,'Погода база'!$B$2:$B$7,0),1,1,1)</definedName>
    <definedName name="w_ah1_d6">OFFSET('Погода база'!$B$1,MATCH('Погода по дням'!$H$4,'Погода база'!$B$2:$B$7,0),1,1,1)</definedName>
    <definedName name="w_ah1_d7">OFFSET('Погода база'!$B$1,MATCH('Погода по дням'!$I$4,'Погода база'!$B$2:$B$7,0),1,1,1)</definedName>
    <definedName name="w_ah1_d8">OFFSET('Погода база'!$B$1,MATCH('Погода по дням'!$K$4,'Погода база'!$B$2:$B$7,0),1,1,1)</definedName>
    <definedName name="w_ah1_d9">OFFSET('Погода база'!$B$1,MATCH('Погода по дням'!$L$4,'Погода база'!$B$2:$B$7,0),1,1,1)</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R38" i="20" l="1"/>
  <c r="CO38" i="20"/>
  <c r="CL38" i="20"/>
  <c r="CI38" i="20"/>
  <c r="CF38" i="20"/>
  <c r="CC38" i="20"/>
  <c r="BZ38" i="20"/>
  <c r="BW38" i="20"/>
  <c r="BT38" i="20"/>
  <c r="BQ38" i="20"/>
  <c r="BN38" i="20"/>
  <c r="BK38" i="20"/>
  <c r="BH38" i="20"/>
  <c r="BE38" i="20"/>
  <c r="BB38" i="20"/>
  <c r="AY38" i="20"/>
  <c r="AV38" i="20"/>
  <c r="AS38" i="20"/>
  <c r="AP38" i="20"/>
  <c r="AM38" i="20"/>
  <c r="AJ38" i="20"/>
  <c r="AG38" i="20"/>
  <c r="AD38" i="20"/>
  <c r="AA38" i="20"/>
  <c r="X38" i="20"/>
  <c r="U38" i="20"/>
  <c r="R38" i="20"/>
  <c r="O38" i="20"/>
  <c r="L38" i="20"/>
  <c r="I38" i="20"/>
  <c r="F38" i="20"/>
  <c r="CR9" i="20" l="1"/>
  <c r="CO9" i="20"/>
  <c r="CL9" i="20"/>
  <c r="CI9" i="20"/>
  <c r="CF9" i="20"/>
  <c r="CC9" i="20"/>
  <c r="BZ9" i="20"/>
  <c r="BW9" i="20"/>
  <c r="BT9" i="20"/>
  <c r="BQ9" i="20"/>
  <c r="BN9" i="20"/>
  <c r="BK9" i="20"/>
  <c r="BH9" i="20"/>
  <c r="BE9" i="20"/>
  <c r="BB9" i="20"/>
  <c r="AY9" i="20"/>
  <c r="AV9" i="20"/>
  <c r="AS9" i="20"/>
  <c r="AP9" i="20"/>
  <c r="AM9" i="20"/>
  <c r="AJ9" i="20"/>
  <c r="AG9" i="20"/>
  <c r="AD9" i="20"/>
  <c r="AA9" i="20"/>
  <c r="X9" i="20"/>
  <c r="U9" i="20"/>
  <c r="R9" i="20"/>
  <c r="O9" i="20"/>
  <c r="L9" i="20"/>
  <c r="I9" i="20"/>
  <c r="F9" i="20"/>
  <c r="C9" i="20"/>
  <c r="CR8" i="20"/>
  <c r="CO8" i="20"/>
  <c r="CL8" i="20"/>
  <c r="CI8" i="20"/>
  <c r="CF8" i="20"/>
  <c r="CC8" i="20"/>
  <c r="BZ8" i="20"/>
  <c r="BW8" i="20"/>
  <c r="BT8" i="20"/>
  <c r="BQ8" i="20"/>
  <c r="BN8" i="20"/>
  <c r="BK8" i="20"/>
  <c r="BH8" i="20"/>
  <c r="BE8" i="20"/>
  <c r="BB8" i="20"/>
  <c r="AY8" i="20"/>
  <c r="AV8" i="20"/>
  <c r="AS8" i="20"/>
  <c r="AP8" i="20"/>
  <c r="AM8" i="20"/>
  <c r="AJ8" i="20"/>
  <c r="AG8" i="20"/>
  <c r="AD8" i="20"/>
  <c r="AA8" i="20"/>
  <c r="X8" i="20"/>
  <c r="U8" i="20"/>
  <c r="R8" i="20"/>
  <c r="O8" i="20"/>
  <c r="L8" i="20"/>
  <c r="I8" i="20"/>
  <c r="F8" i="20"/>
  <c r="C8" i="20"/>
  <c r="CR7" i="20"/>
  <c r="CO7" i="20"/>
  <c r="CL7" i="20"/>
  <c r="CI7" i="20"/>
  <c r="CF7" i="20"/>
  <c r="CC7" i="20"/>
  <c r="BZ7" i="20"/>
  <c r="BW7" i="20"/>
  <c r="BT7" i="20"/>
  <c r="BQ7" i="20"/>
  <c r="BN7" i="20"/>
  <c r="BK7" i="20"/>
  <c r="BH7" i="20"/>
  <c r="BE7" i="20"/>
  <c r="BB7" i="20"/>
  <c r="AY7" i="20"/>
  <c r="AV7" i="20"/>
  <c r="AS7" i="20"/>
  <c r="AP7" i="20"/>
  <c r="AM7" i="20"/>
  <c r="AJ7" i="20"/>
  <c r="AG7" i="20"/>
  <c r="AD7" i="20"/>
  <c r="AA7" i="20"/>
  <c r="X7" i="20"/>
  <c r="U7" i="20"/>
  <c r="R7" i="20"/>
  <c r="O7" i="20"/>
  <c r="L7" i="20"/>
  <c r="I7" i="20"/>
  <c r="F7" i="20"/>
  <c r="C7" i="20"/>
  <c r="CQ9" i="20" l="1"/>
  <c r="CR107" i="20"/>
  <c r="CO107" i="20"/>
  <c r="CL107" i="20"/>
  <c r="CI107" i="20"/>
  <c r="CF107" i="20"/>
  <c r="CC107" i="20"/>
  <c r="BZ107" i="20"/>
  <c r="BW107" i="20"/>
  <c r="BT107" i="20"/>
  <c r="BU106" i="20" s="1"/>
  <c r="BV107" i="20" s="1"/>
  <c r="BQ107" i="20"/>
  <c r="BN107" i="20"/>
  <c r="BK107" i="20"/>
  <c r="BL106" i="20" s="1"/>
  <c r="BH107" i="20"/>
  <c r="BE107" i="20"/>
  <c r="BB107" i="20"/>
  <c r="AY107" i="20"/>
  <c r="AV107" i="20"/>
  <c r="AS107" i="20"/>
  <c r="AP107" i="20"/>
  <c r="AM107" i="20"/>
  <c r="AJ107" i="20"/>
  <c r="AK106" i="20" s="1"/>
  <c r="AL107" i="20" s="1"/>
  <c r="AG107" i="20"/>
  <c r="AD107" i="20"/>
  <c r="AA107" i="20"/>
  <c r="X107" i="20"/>
  <c r="U107" i="20"/>
  <c r="R107" i="20"/>
  <c r="O107" i="20"/>
  <c r="L107" i="20"/>
  <c r="I107" i="20"/>
  <c r="F107" i="20"/>
  <c r="C107" i="20"/>
  <c r="CR106" i="20"/>
  <c r="CS106" i="20" s="1"/>
  <c r="CT107" i="20" s="1"/>
  <c r="CO106" i="20"/>
  <c r="CL106" i="20"/>
  <c r="CI106" i="20"/>
  <c r="CJ106" i="20" s="1"/>
  <c r="CJ107" i="20" s="1"/>
  <c r="CF106" i="20"/>
  <c r="CC106" i="20"/>
  <c r="BZ106" i="20"/>
  <c r="BW106" i="20"/>
  <c r="BT106" i="20"/>
  <c r="BQ106" i="20"/>
  <c r="BN106" i="20"/>
  <c r="BK106" i="20"/>
  <c r="BH106" i="20"/>
  <c r="BE106" i="20"/>
  <c r="BB106" i="20"/>
  <c r="AY106" i="20"/>
  <c r="AV106" i="20"/>
  <c r="AS106" i="20"/>
  <c r="AP106" i="20"/>
  <c r="AM106" i="20"/>
  <c r="AJ106" i="20"/>
  <c r="AG106" i="20"/>
  <c r="AD106" i="20"/>
  <c r="AA106" i="20"/>
  <c r="X106" i="20"/>
  <c r="Z106" i="20" s="1"/>
  <c r="U106" i="20"/>
  <c r="R106" i="20"/>
  <c r="O106" i="20"/>
  <c r="L106" i="20"/>
  <c r="I106" i="20"/>
  <c r="F106" i="20"/>
  <c r="C106" i="20"/>
  <c r="CR105" i="20"/>
  <c r="CO105" i="20"/>
  <c r="CL105" i="20"/>
  <c r="CI105" i="20"/>
  <c r="CF105" i="20"/>
  <c r="CC105" i="20"/>
  <c r="BZ105" i="20"/>
  <c r="BW105" i="20"/>
  <c r="BT105" i="20"/>
  <c r="BQ105" i="20"/>
  <c r="BN105" i="20"/>
  <c r="BK105" i="20"/>
  <c r="BH105" i="20"/>
  <c r="BE105" i="20"/>
  <c r="BB105" i="20"/>
  <c r="AY105" i="20"/>
  <c r="AV105" i="20"/>
  <c r="AS105" i="20"/>
  <c r="AP105" i="20"/>
  <c r="AM105" i="20"/>
  <c r="AJ105" i="20"/>
  <c r="AG105" i="20"/>
  <c r="AD105" i="20"/>
  <c r="AA105" i="20"/>
  <c r="X105" i="20"/>
  <c r="U105" i="20"/>
  <c r="R105" i="20"/>
  <c r="O105" i="20"/>
  <c r="L105" i="20"/>
  <c r="I105" i="20"/>
  <c r="F105" i="20"/>
  <c r="C105" i="20"/>
  <c r="CR104" i="20"/>
  <c r="CO104" i="20"/>
  <c r="CL104" i="20"/>
  <c r="CI104" i="20"/>
  <c r="CF104" i="20"/>
  <c r="CC104" i="20"/>
  <c r="BZ104" i="20"/>
  <c r="BW104" i="20"/>
  <c r="BT104" i="20"/>
  <c r="BQ104" i="20"/>
  <c r="BN104" i="20"/>
  <c r="BK104" i="20"/>
  <c r="BH104" i="20"/>
  <c r="BE104" i="20"/>
  <c r="BB104" i="20"/>
  <c r="AY104" i="20"/>
  <c r="AV104" i="20"/>
  <c r="AS104" i="20"/>
  <c r="AP104" i="20"/>
  <c r="AM104" i="20"/>
  <c r="AJ104" i="20"/>
  <c r="AG104" i="20"/>
  <c r="AD104" i="20"/>
  <c r="AA104" i="20"/>
  <c r="X104" i="20"/>
  <c r="U104" i="20"/>
  <c r="R104" i="20"/>
  <c r="O104" i="20"/>
  <c r="L104" i="20"/>
  <c r="I104" i="20"/>
  <c r="F104" i="20"/>
  <c r="C104" i="20"/>
  <c r="CR103" i="20"/>
  <c r="CO103" i="20"/>
  <c r="CL103" i="20"/>
  <c r="CI103" i="20"/>
  <c r="CF103" i="20"/>
  <c r="CC103" i="20"/>
  <c r="BZ103" i="20"/>
  <c r="BW103" i="20"/>
  <c r="BT103" i="20"/>
  <c r="BQ103" i="20"/>
  <c r="BN103" i="20"/>
  <c r="BK103" i="20"/>
  <c r="BH103" i="20"/>
  <c r="BE103" i="20"/>
  <c r="BB103" i="20"/>
  <c r="AY103" i="20"/>
  <c r="AV103" i="20"/>
  <c r="AS103" i="20"/>
  <c r="AP103" i="20"/>
  <c r="AM103" i="20"/>
  <c r="AJ103" i="20"/>
  <c r="AG103" i="20"/>
  <c r="AD103" i="20"/>
  <c r="AA103" i="20"/>
  <c r="X103" i="20"/>
  <c r="U103" i="20"/>
  <c r="R103" i="20"/>
  <c r="O103" i="20"/>
  <c r="L103" i="20"/>
  <c r="I103" i="20"/>
  <c r="F103" i="20"/>
  <c r="C103" i="20"/>
  <c r="CR102" i="20"/>
  <c r="CO102" i="20"/>
  <c r="CL102" i="20"/>
  <c r="CI102" i="20"/>
  <c r="CF102" i="20"/>
  <c r="CC102" i="20"/>
  <c r="BZ102" i="20"/>
  <c r="BW102" i="20"/>
  <c r="BT102" i="20"/>
  <c r="BQ102" i="20"/>
  <c r="BN102" i="20"/>
  <c r="BK102" i="20"/>
  <c r="BH102" i="20"/>
  <c r="BE102" i="20"/>
  <c r="BB102" i="20"/>
  <c r="AY102" i="20"/>
  <c r="AV102" i="20"/>
  <c r="AS102" i="20"/>
  <c r="AP102" i="20"/>
  <c r="AM102" i="20"/>
  <c r="AJ102" i="20"/>
  <c r="AG102" i="20"/>
  <c r="AD102" i="20"/>
  <c r="AA102" i="20"/>
  <c r="X102" i="20"/>
  <c r="U102" i="20"/>
  <c r="R102" i="20"/>
  <c r="O102" i="20"/>
  <c r="L102" i="20"/>
  <c r="I102" i="20"/>
  <c r="F102" i="20"/>
  <c r="C102" i="20"/>
  <c r="CR101" i="20"/>
  <c r="CO101" i="20"/>
  <c r="CL101" i="20"/>
  <c r="CI101" i="20"/>
  <c r="CF101" i="20"/>
  <c r="CC101" i="20"/>
  <c r="BZ101" i="20"/>
  <c r="BW101" i="20"/>
  <c r="BT101" i="20"/>
  <c r="BQ101" i="20"/>
  <c r="BN101" i="20"/>
  <c r="BK101" i="20"/>
  <c r="BH101" i="20"/>
  <c r="BE101" i="20"/>
  <c r="BB101" i="20"/>
  <c r="AY101" i="20"/>
  <c r="AV101" i="20"/>
  <c r="AS101" i="20"/>
  <c r="AP101" i="20"/>
  <c r="AM101" i="20"/>
  <c r="AJ101" i="20"/>
  <c r="AG101" i="20"/>
  <c r="AD101" i="20"/>
  <c r="AA101" i="20"/>
  <c r="X101" i="20"/>
  <c r="U101" i="20"/>
  <c r="R101" i="20"/>
  <c r="O101" i="20"/>
  <c r="L101" i="20"/>
  <c r="I101" i="20"/>
  <c r="F101" i="20"/>
  <c r="C101" i="20"/>
  <c r="CR100" i="20"/>
  <c r="CO100" i="20"/>
  <c r="CL100" i="20"/>
  <c r="CI100" i="20"/>
  <c r="CF100" i="20"/>
  <c r="CC100" i="20"/>
  <c r="BZ100" i="20"/>
  <c r="BW100" i="20"/>
  <c r="BT100" i="20"/>
  <c r="BQ100" i="20"/>
  <c r="BN100" i="20"/>
  <c r="BK100" i="20"/>
  <c r="BH100" i="20"/>
  <c r="BE100" i="20"/>
  <c r="BB100" i="20"/>
  <c r="AY100" i="20"/>
  <c r="AV100" i="20"/>
  <c r="AS100" i="20"/>
  <c r="AP100" i="20"/>
  <c r="AM100" i="20"/>
  <c r="AJ100" i="20"/>
  <c r="AG100" i="20"/>
  <c r="AD100" i="20"/>
  <c r="AA100" i="20"/>
  <c r="X100" i="20"/>
  <c r="U100" i="20"/>
  <c r="R100" i="20"/>
  <c r="O100" i="20"/>
  <c r="L100" i="20"/>
  <c r="I100" i="20"/>
  <c r="F100" i="20"/>
  <c r="C100" i="20"/>
  <c r="CR99" i="20"/>
  <c r="CO99" i="20"/>
  <c r="CL99" i="20"/>
  <c r="CI99" i="20"/>
  <c r="CF99" i="20"/>
  <c r="CC99" i="20"/>
  <c r="BZ99" i="20"/>
  <c r="BW99" i="20"/>
  <c r="BT99" i="20"/>
  <c r="BQ99" i="20"/>
  <c r="BN99" i="20"/>
  <c r="BK99" i="20"/>
  <c r="BH99" i="20"/>
  <c r="BE99" i="20"/>
  <c r="BB99" i="20"/>
  <c r="AY99" i="20"/>
  <c r="AV99" i="20"/>
  <c r="AS99" i="20"/>
  <c r="AP99" i="20"/>
  <c r="AM99" i="20"/>
  <c r="AJ99" i="20"/>
  <c r="AG99" i="20"/>
  <c r="AD99" i="20"/>
  <c r="AA99" i="20"/>
  <c r="X99" i="20"/>
  <c r="U99" i="20"/>
  <c r="R99" i="20"/>
  <c r="O99" i="20"/>
  <c r="L99" i="20"/>
  <c r="I99" i="20"/>
  <c r="F99" i="20"/>
  <c r="C99" i="20"/>
  <c r="CR98" i="20"/>
  <c r="CO98" i="20"/>
  <c r="CL98" i="20"/>
  <c r="CI98" i="20"/>
  <c r="CF98" i="20"/>
  <c r="CC98" i="20"/>
  <c r="BZ98" i="20"/>
  <c r="BW98" i="20"/>
  <c r="BT98" i="20"/>
  <c r="BQ98" i="20"/>
  <c r="BN98" i="20"/>
  <c r="BK98" i="20"/>
  <c r="BH98" i="20"/>
  <c r="BE98" i="20"/>
  <c r="BB98" i="20"/>
  <c r="AY98" i="20"/>
  <c r="AV98" i="20"/>
  <c r="AS98" i="20"/>
  <c r="AP98" i="20"/>
  <c r="AM98" i="20"/>
  <c r="AJ98" i="20"/>
  <c r="AG98" i="20"/>
  <c r="AD98" i="20"/>
  <c r="AA98" i="20"/>
  <c r="X98" i="20"/>
  <c r="U98" i="20"/>
  <c r="R98" i="20"/>
  <c r="O98" i="20"/>
  <c r="L98" i="20"/>
  <c r="I98" i="20"/>
  <c r="F98" i="20"/>
  <c r="C98" i="20"/>
  <c r="CR97" i="20"/>
  <c r="CO97" i="20"/>
  <c r="CL97" i="20"/>
  <c r="CI97" i="20"/>
  <c r="CF97" i="20"/>
  <c r="CC97" i="20"/>
  <c r="BZ97" i="20"/>
  <c r="BW97" i="20"/>
  <c r="BT97" i="20"/>
  <c r="BQ97" i="20"/>
  <c r="BN97" i="20"/>
  <c r="BK97" i="20"/>
  <c r="BH97" i="20"/>
  <c r="BE97" i="20"/>
  <c r="BB97" i="20"/>
  <c r="AY97" i="20"/>
  <c r="AV97" i="20"/>
  <c r="AS97" i="20"/>
  <c r="AP97" i="20"/>
  <c r="AM97" i="20"/>
  <c r="AJ97" i="20"/>
  <c r="AG97" i="20"/>
  <c r="AD97" i="20"/>
  <c r="AA97" i="20"/>
  <c r="X97" i="20"/>
  <c r="U97" i="20"/>
  <c r="R97" i="20"/>
  <c r="O97" i="20"/>
  <c r="L97" i="20"/>
  <c r="I97" i="20"/>
  <c r="F97" i="20"/>
  <c r="C97" i="20"/>
  <c r="CR96" i="20"/>
  <c r="CO96" i="20"/>
  <c r="CL96" i="20"/>
  <c r="CI96" i="20"/>
  <c r="CF96" i="20"/>
  <c r="CC96" i="20"/>
  <c r="BZ96" i="20"/>
  <c r="BW96" i="20"/>
  <c r="BT96" i="20"/>
  <c r="BQ96" i="20"/>
  <c r="BN96" i="20"/>
  <c r="BK96" i="20"/>
  <c r="BH96" i="20"/>
  <c r="BE96" i="20"/>
  <c r="BB96" i="20"/>
  <c r="AY96" i="20"/>
  <c r="AV96" i="20"/>
  <c r="AS96" i="20"/>
  <c r="AP96" i="20"/>
  <c r="AM96" i="20"/>
  <c r="AJ96" i="20"/>
  <c r="AG96" i="20"/>
  <c r="AD96" i="20"/>
  <c r="AA96" i="20"/>
  <c r="X96" i="20"/>
  <c r="U96" i="20"/>
  <c r="R96" i="20"/>
  <c r="O96" i="20"/>
  <c r="L96" i="20"/>
  <c r="I96" i="20"/>
  <c r="F96" i="20"/>
  <c r="C96" i="20"/>
  <c r="CR95" i="20"/>
  <c r="CO95" i="20"/>
  <c r="CL95" i="20"/>
  <c r="CI95" i="20"/>
  <c r="CF95" i="20"/>
  <c r="CC95" i="20"/>
  <c r="BZ95" i="20"/>
  <c r="BW95" i="20"/>
  <c r="BT95" i="20"/>
  <c r="BQ95" i="20"/>
  <c r="BN95" i="20"/>
  <c r="BK95" i="20"/>
  <c r="BH95" i="20"/>
  <c r="BE95" i="20"/>
  <c r="BB95" i="20"/>
  <c r="AY95" i="20"/>
  <c r="AV95" i="20"/>
  <c r="AS95" i="20"/>
  <c r="AP95" i="20"/>
  <c r="AM95" i="20"/>
  <c r="AJ95" i="20"/>
  <c r="AG95" i="20"/>
  <c r="AD95" i="20"/>
  <c r="AA95" i="20"/>
  <c r="X95" i="20"/>
  <c r="U95" i="20"/>
  <c r="R95" i="20"/>
  <c r="O95" i="20"/>
  <c r="L95" i="20"/>
  <c r="I95" i="20"/>
  <c r="F95" i="20"/>
  <c r="C95" i="20"/>
  <c r="CR94" i="20"/>
  <c r="CO94" i="20"/>
  <c r="CL94" i="20"/>
  <c r="CI94" i="20"/>
  <c r="CF94" i="20"/>
  <c r="CC94" i="20"/>
  <c r="BZ94" i="20"/>
  <c r="BW94" i="20"/>
  <c r="BT94" i="20"/>
  <c r="BQ94" i="20"/>
  <c r="BN94" i="20"/>
  <c r="BK94" i="20"/>
  <c r="BH94" i="20"/>
  <c r="BE94" i="20"/>
  <c r="BB94" i="20"/>
  <c r="AY94" i="20"/>
  <c r="AV94" i="20"/>
  <c r="AS94" i="20"/>
  <c r="AP94" i="20"/>
  <c r="AM94" i="20"/>
  <c r="AJ94" i="20"/>
  <c r="AG94" i="20"/>
  <c r="AD94" i="20"/>
  <c r="AA94" i="20"/>
  <c r="X94" i="20"/>
  <c r="U94" i="20"/>
  <c r="R94" i="20"/>
  <c r="O94" i="20"/>
  <c r="L94" i="20"/>
  <c r="I94" i="20"/>
  <c r="F94" i="20"/>
  <c r="C94" i="20"/>
  <c r="CR93" i="20"/>
  <c r="CO93" i="20"/>
  <c r="CL93" i="20"/>
  <c r="CI93" i="20"/>
  <c r="CF93" i="20"/>
  <c r="CC93" i="20"/>
  <c r="BZ93" i="20"/>
  <c r="BW93" i="20"/>
  <c r="BT93" i="20"/>
  <c r="BQ93" i="20"/>
  <c r="BN93" i="20"/>
  <c r="BK93" i="20"/>
  <c r="BH93" i="20"/>
  <c r="BE93" i="20"/>
  <c r="BB93" i="20"/>
  <c r="AY93" i="20"/>
  <c r="AV93" i="20"/>
  <c r="AS93" i="20"/>
  <c r="AP93" i="20"/>
  <c r="AM93" i="20"/>
  <c r="AJ93" i="20"/>
  <c r="AG93" i="20"/>
  <c r="AD93" i="20"/>
  <c r="AA93" i="20"/>
  <c r="X93" i="20"/>
  <c r="U93" i="20"/>
  <c r="R93" i="20"/>
  <c r="O93" i="20"/>
  <c r="L93" i="20"/>
  <c r="I93" i="20"/>
  <c r="F93" i="20"/>
  <c r="C93" i="20"/>
  <c r="CR92" i="20"/>
  <c r="CO92" i="20"/>
  <c r="CL92" i="20"/>
  <c r="CI92" i="20"/>
  <c r="CF92" i="20"/>
  <c r="CC92" i="20"/>
  <c r="BZ92" i="20"/>
  <c r="BW92" i="20"/>
  <c r="BT92" i="20"/>
  <c r="BQ92" i="20"/>
  <c r="BN92" i="20"/>
  <c r="BK92" i="20"/>
  <c r="BH92" i="20"/>
  <c r="BE92" i="20"/>
  <c r="BB92" i="20"/>
  <c r="AY92" i="20"/>
  <c r="AV92" i="20"/>
  <c r="AS92" i="20"/>
  <c r="AP92" i="20"/>
  <c r="AM92" i="20"/>
  <c r="AJ92" i="20"/>
  <c r="AG92" i="20"/>
  <c r="AD92" i="20"/>
  <c r="AA92" i="20"/>
  <c r="X92" i="20"/>
  <c r="U92" i="20"/>
  <c r="R92" i="20"/>
  <c r="O92" i="20"/>
  <c r="L92" i="20"/>
  <c r="I92" i="20"/>
  <c r="F92" i="20"/>
  <c r="C92" i="20"/>
  <c r="CR91" i="20"/>
  <c r="CO91" i="20"/>
  <c r="CL91" i="20"/>
  <c r="CI91" i="20"/>
  <c r="CF91" i="20"/>
  <c r="CC91" i="20"/>
  <c r="BZ91" i="20"/>
  <c r="BW91" i="20"/>
  <c r="BT91" i="20"/>
  <c r="BQ91" i="20"/>
  <c r="BN91" i="20"/>
  <c r="BK91" i="20"/>
  <c r="BH91" i="20"/>
  <c r="BE91" i="20"/>
  <c r="BB91" i="20"/>
  <c r="AY91" i="20"/>
  <c r="AV91" i="20"/>
  <c r="AS91" i="20"/>
  <c r="AP91" i="20"/>
  <c r="AM91" i="20"/>
  <c r="AJ91" i="20"/>
  <c r="AG91" i="20"/>
  <c r="AD91" i="20"/>
  <c r="AA91" i="20"/>
  <c r="X91" i="20"/>
  <c r="U91" i="20"/>
  <c r="R91" i="20"/>
  <c r="O91" i="20"/>
  <c r="L91" i="20"/>
  <c r="I91" i="20"/>
  <c r="F91" i="20"/>
  <c r="C91" i="20"/>
  <c r="CR90" i="20"/>
  <c r="CO90" i="20"/>
  <c r="CL90" i="20"/>
  <c r="CI90" i="20"/>
  <c r="CF90" i="20"/>
  <c r="CC90" i="20"/>
  <c r="BZ90" i="20"/>
  <c r="BW90" i="20"/>
  <c r="BT90" i="20"/>
  <c r="BQ90" i="20"/>
  <c r="BN90" i="20"/>
  <c r="BK90" i="20"/>
  <c r="BH90" i="20"/>
  <c r="BE90" i="20"/>
  <c r="BB90" i="20"/>
  <c r="AY90" i="20"/>
  <c r="AV90" i="20"/>
  <c r="AS90" i="20"/>
  <c r="AP90" i="20"/>
  <c r="AM90" i="20"/>
  <c r="AJ90" i="20"/>
  <c r="AG90" i="20"/>
  <c r="AD90" i="20"/>
  <c r="AA90" i="20"/>
  <c r="X90" i="20"/>
  <c r="U90" i="20"/>
  <c r="R90" i="20"/>
  <c r="O90" i="20"/>
  <c r="L90" i="20"/>
  <c r="I90" i="20"/>
  <c r="F90" i="20"/>
  <c r="C90" i="20"/>
  <c r="CR89" i="20"/>
  <c r="CO89" i="20"/>
  <c r="CL89" i="20"/>
  <c r="CI89" i="20"/>
  <c r="CF89" i="20"/>
  <c r="CC89" i="20"/>
  <c r="BZ89" i="20"/>
  <c r="BW89" i="20"/>
  <c r="BT89" i="20"/>
  <c r="BQ89" i="20"/>
  <c r="BN89" i="20"/>
  <c r="BK89" i="20"/>
  <c r="BH89" i="20"/>
  <c r="BE89" i="20"/>
  <c r="BB89" i="20"/>
  <c r="AY89" i="20"/>
  <c r="AV89" i="20"/>
  <c r="AS89" i="20"/>
  <c r="AP89" i="20"/>
  <c r="AM89" i="20"/>
  <c r="AJ89" i="20"/>
  <c r="AG89" i="20"/>
  <c r="AD89" i="20"/>
  <c r="AA89" i="20"/>
  <c r="X89" i="20"/>
  <c r="U89" i="20"/>
  <c r="R89" i="20"/>
  <c r="O89" i="20"/>
  <c r="L89" i="20"/>
  <c r="I89" i="20"/>
  <c r="F89" i="20"/>
  <c r="C89" i="20"/>
  <c r="CR88" i="20"/>
  <c r="CO88" i="20"/>
  <c r="CL88" i="20"/>
  <c r="CI88" i="20"/>
  <c r="CF88" i="20"/>
  <c r="CC88" i="20"/>
  <c r="BZ88" i="20"/>
  <c r="BW88" i="20"/>
  <c r="BT88" i="20"/>
  <c r="BQ88" i="20"/>
  <c r="BN88" i="20"/>
  <c r="BK88" i="20"/>
  <c r="BH88" i="20"/>
  <c r="BE88" i="20"/>
  <c r="BB88" i="20"/>
  <c r="AY88" i="20"/>
  <c r="AV88" i="20"/>
  <c r="AS88" i="20"/>
  <c r="AP88" i="20"/>
  <c r="AM88" i="20"/>
  <c r="AJ88" i="20"/>
  <c r="AG88" i="20"/>
  <c r="AD88" i="20"/>
  <c r="AA88" i="20"/>
  <c r="X88" i="20"/>
  <c r="U88" i="20"/>
  <c r="R88" i="20"/>
  <c r="O88" i="20"/>
  <c r="L88" i="20"/>
  <c r="I88" i="20"/>
  <c r="F88" i="20"/>
  <c r="C88" i="20"/>
  <c r="CR87" i="20"/>
  <c r="CO87" i="20"/>
  <c r="CL87" i="20"/>
  <c r="CI87" i="20"/>
  <c r="CF87" i="20"/>
  <c r="CC87" i="20"/>
  <c r="BZ87" i="20"/>
  <c r="BW87" i="20"/>
  <c r="BT87" i="20"/>
  <c r="BQ87" i="20"/>
  <c r="BN87" i="20"/>
  <c r="BK87" i="20"/>
  <c r="BH87" i="20"/>
  <c r="BE87" i="20"/>
  <c r="BB87" i="20"/>
  <c r="AY87" i="20"/>
  <c r="AV87" i="20"/>
  <c r="AS87" i="20"/>
  <c r="AP87" i="20"/>
  <c r="AM87" i="20"/>
  <c r="AJ87" i="20"/>
  <c r="AG87" i="20"/>
  <c r="AD87" i="20"/>
  <c r="AA87" i="20"/>
  <c r="X87" i="20"/>
  <c r="U87" i="20"/>
  <c r="R87" i="20"/>
  <c r="O87" i="20"/>
  <c r="L87" i="20"/>
  <c r="I87" i="20"/>
  <c r="F87" i="20"/>
  <c r="C87" i="20"/>
  <c r="CR86" i="20"/>
  <c r="CO86" i="20"/>
  <c r="CL86" i="20"/>
  <c r="CI86" i="20"/>
  <c r="CF86" i="20"/>
  <c r="CC86" i="20"/>
  <c r="BZ86" i="20"/>
  <c r="BW86" i="20"/>
  <c r="BT86" i="20"/>
  <c r="BQ86" i="20"/>
  <c r="BN86" i="20"/>
  <c r="BK86" i="20"/>
  <c r="BH86" i="20"/>
  <c r="BE86" i="20"/>
  <c r="BB86" i="20"/>
  <c r="AY86" i="20"/>
  <c r="AV86" i="20"/>
  <c r="AS86" i="20"/>
  <c r="AP86" i="20"/>
  <c r="AM86" i="20"/>
  <c r="AJ86" i="20"/>
  <c r="AG86" i="20"/>
  <c r="AD86" i="20"/>
  <c r="AA86" i="20"/>
  <c r="X86" i="20"/>
  <c r="U86" i="20"/>
  <c r="R86" i="20"/>
  <c r="O86" i="20"/>
  <c r="L86" i="20"/>
  <c r="I86" i="20"/>
  <c r="F86" i="20"/>
  <c r="C86" i="20"/>
  <c r="CR85" i="20"/>
  <c r="CO85" i="20"/>
  <c r="CL85" i="20"/>
  <c r="CI85" i="20"/>
  <c r="CF85" i="20"/>
  <c r="CC85" i="20"/>
  <c r="BZ85" i="20"/>
  <c r="BW85" i="20"/>
  <c r="BT85" i="20"/>
  <c r="BQ85" i="20"/>
  <c r="BN85" i="20"/>
  <c r="BK85" i="20"/>
  <c r="BH85" i="20"/>
  <c r="BE85" i="20"/>
  <c r="BB85" i="20"/>
  <c r="AY85" i="20"/>
  <c r="AV85" i="20"/>
  <c r="AS85" i="20"/>
  <c r="AP85" i="20"/>
  <c r="AM85" i="20"/>
  <c r="AJ85" i="20"/>
  <c r="AG85" i="20"/>
  <c r="AD85" i="20"/>
  <c r="AA85" i="20"/>
  <c r="X85" i="20"/>
  <c r="U85" i="20"/>
  <c r="R85" i="20"/>
  <c r="O85" i="20"/>
  <c r="L85" i="20"/>
  <c r="I85" i="20"/>
  <c r="F85" i="20"/>
  <c r="C85" i="20"/>
  <c r="CR84" i="20"/>
  <c r="CO84" i="20"/>
  <c r="CL84" i="20"/>
  <c r="CI84" i="20"/>
  <c r="CF84" i="20"/>
  <c r="CC84" i="20"/>
  <c r="BZ84" i="20"/>
  <c r="BW84" i="20"/>
  <c r="BT84" i="20"/>
  <c r="BQ84" i="20"/>
  <c r="BN84" i="20"/>
  <c r="BK84" i="20"/>
  <c r="BH84" i="20"/>
  <c r="BE84" i="20"/>
  <c r="BB84" i="20"/>
  <c r="AY84" i="20"/>
  <c r="AV84" i="20"/>
  <c r="AS84" i="20"/>
  <c r="AP84" i="20"/>
  <c r="AM84" i="20"/>
  <c r="AJ84" i="20"/>
  <c r="AG84" i="20"/>
  <c r="AD84" i="20"/>
  <c r="AA84" i="20"/>
  <c r="X84" i="20"/>
  <c r="U84" i="20"/>
  <c r="R84" i="20"/>
  <c r="O84" i="20"/>
  <c r="L84" i="20"/>
  <c r="I84" i="20"/>
  <c r="F84" i="20"/>
  <c r="C84" i="20"/>
  <c r="CR83" i="20"/>
  <c r="CO83" i="20"/>
  <c r="CL83" i="20"/>
  <c r="CI83" i="20"/>
  <c r="CF83" i="20"/>
  <c r="CC83" i="20"/>
  <c r="BZ83" i="20"/>
  <c r="BW83" i="20"/>
  <c r="BT83" i="20"/>
  <c r="BQ83" i="20"/>
  <c r="BN83" i="20"/>
  <c r="BK83" i="20"/>
  <c r="BH83" i="20"/>
  <c r="BE83" i="20"/>
  <c r="BB83" i="20"/>
  <c r="AY83" i="20"/>
  <c r="AV83" i="20"/>
  <c r="AS83" i="20"/>
  <c r="AP83" i="20"/>
  <c r="AM83" i="20"/>
  <c r="AJ83" i="20"/>
  <c r="AG83" i="20"/>
  <c r="AD83" i="20"/>
  <c r="AA83" i="20"/>
  <c r="X83" i="20"/>
  <c r="U83" i="20"/>
  <c r="R83" i="20"/>
  <c r="O83" i="20"/>
  <c r="L83" i="20"/>
  <c r="I83" i="20"/>
  <c r="F83" i="20"/>
  <c r="C83" i="20"/>
  <c r="CR82" i="20"/>
  <c r="CO82" i="20"/>
  <c r="CL82" i="20"/>
  <c r="CI82" i="20"/>
  <c r="CF82" i="20"/>
  <c r="CC82" i="20"/>
  <c r="BZ82" i="20"/>
  <c r="BW82" i="20"/>
  <c r="BT82" i="20"/>
  <c r="BQ82" i="20"/>
  <c r="BN82" i="20"/>
  <c r="BK82" i="20"/>
  <c r="BH82" i="20"/>
  <c r="BE82" i="20"/>
  <c r="BB82" i="20"/>
  <c r="AY82" i="20"/>
  <c r="AV82" i="20"/>
  <c r="AS82" i="20"/>
  <c r="AP82" i="20"/>
  <c r="AM82" i="20"/>
  <c r="AJ82" i="20"/>
  <c r="AG82" i="20"/>
  <c r="AD82" i="20"/>
  <c r="AA82" i="20"/>
  <c r="X82" i="20"/>
  <c r="U82" i="20"/>
  <c r="R82" i="20"/>
  <c r="O82" i="20"/>
  <c r="L82" i="20"/>
  <c r="I82" i="20"/>
  <c r="F82" i="20"/>
  <c r="C82" i="20"/>
  <c r="CR81" i="20"/>
  <c r="CO81" i="20"/>
  <c r="CL81" i="20"/>
  <c r="CI81" i="20"/>
  <c r="CF81" i="20"/>
  <c r="CC81" i="20"/>
  <c r="BZ81" i="20"/>
  <c r="BW81" i="20"/>
  <c r="BT81" i="20"/>
  <c r="BQ81" i="20"/>
  <c r="BN81" i="20"/>
  <c r="BK81" i="20"/>
  <c r="BH81" i="20"/>
  <c r="BE81" i="20"/>
  <c r="BB81" i="20"/>
  <c r="AY81" i="20"/>
  <c r="AV81" i="20"/>
  <c r="AS81" i="20"/>
  <c r="AP81" i="20"/>
  <c r="AM81" i="20"/>
  <c r="AJ81" i="20"/>
  <c r="AG81" i="20"/>
  <c r="AD81" i="20"/>
  <c r="AA81" i="20"/>
  <c r="X81" i="20"/>
  <c r="U81" i="20"/>
  <c r="R81" i="20"/>
  <c r="O81" i="20"/>
  <c r="L81" i="20"/>
  <c r="I81" i="20"/>
  <c r="F81" i="20"/>
  <c r="C81" i="20"/>
  <c r="CR80" i="20"/>
  <c r="CO80" i="20"/>
  <c r="CL80" i="20"/>
  <c r="CI80" i="20"/>
  <c r="CF80" i="20"/>
  <c r="CC80" i="20"/>
  <c r="BZ80" i="20"/>
  <c r="BW80" i="20"/>
  <c r="BT80" i="20"/>
  <c r="BU78" i="20" s="1"/>
  <c r="BV80" i="20" s="1"/>
  <c r="BQ80" i="20"/>
  <c r="BN80" i="20"/>
  <c r="BK80" i="20"/>
  <c r="BL78" i="20" s="1"/>
  <c r="BH80" i="20"/>
  <c r="BE80" i="20"/>
  <c r="BB80" i="20"/>
  <c r="AY80" i="20"/>
  <c r="AV80" i="20"/>
  <c r="AS80" i="20"/>
  <c r="AP80" i="20"/>
  <c r="AM80" i="20"/>
  <c r="AJ80" i="20"/>
  <c r="AG80" i="20"/>
  <c r="AD80" i="20"/>
  <c r="AA80" i="20"/>
  <c r="X80" i="20"/>
  <c r="U80" i="20"/>
  <c r="R80" i="20"/>
  <c r="O80" i="20"/>
  <c r="L80" i="20"/>
  <c r="I80" i="20"/>
  <c r="F80" i="20"/>
  <c r="C80" i="20"/>
  <c r="CR79" i="20"/>
  <c r="CS78" i="20" s="1"/>
  <c r="CT80" i="20" s="1"/>
  <c r="CO79" i="20"/>
  <c r="CL79" i="20"/>
  <c r="CI79" i="20"/>
  <c r="CJ78" i="20" s="1"/>
  <c r="CF79" i="20"/>
  <c r="CC79" i="20"/>
  <c r="BZ79" i="20"/>
  <c r="BW79" i="20"/>
  <c r="BT79" i="20"/>
  <c r="BQ79" i="20"/>
  <c r="BN79" i="20"/>
  <c r="BK79" i="20"/>
  <c r="BH79" i="20"/>
  <c r="BI78" i="20" s="1"/>
  <c r="BJ79" i="20" s="1"/>
  <c r="BE79" i="20"/>
  <c r="BB79" i="20"/>
  <c r="AY79" i="20"/>
  <c r="AV79" i="20"/>
  <c r="AS79" i="20"/>
  <c r="AP79" i="20"/>
  <c r="AM79" i="20"/>
  <c r="AJ79" i="20"/>
  <c r="AG79" i="20"/>
  <c r="AD79" i="20"/>
  <c r="AA79" i="20"/>
  <c r="X79" i="20"/>
  <c r="Y78" i="20" s="1"/>
  <c r="Z80" i="20" s="1"/>
  <c r="U79" i="20"/>
  <c r="R79" i="20"/>
  <c r="O79" i="20"/>
  <c r="P78" i="20" s="1"/>
  <c r="L79" i="20"/>
  <c r="I79" i="20"/>
  <c r="F79" i="20"/>
  <c r="C79" i="20"/>
  <c r="CR78" i="20"/>
  <c r="CO78" i="20"/>
  <c r="CL78" i="20"/>
  <c r="CI78" i="20"/>
  <c r="CF78" i="20"/>
  <c r="CG78" i="20" s="1"/>
  <c r="CH79" i="20" s="1"/>
  <c r="CC78" i="20"/>
  <c r="BZ78" i="20"/>
  <c r="BW78" i="20"/>
  <c r="BT78" i="20"/>
  <c r="BQ78" i="20"/>
  <c r="BN78" i="20"/>
  <c r="BK78" i="20"/>
  <c r="BH78" i="20"/>
  <c r="BE78" i="20"/>
  <c r="BB78" i="20"/>
  <c r="AY78" i="20"/>
  <c r="AV78" i="20"/>
  <c r="AW78" i="20" s="1"/>
  <c r="AX80" i="20" s="1"/>
  <c r="AS78" i="20"/>
  <c r="AP78" i="20"/>
  <c r="AM78" i="20"/>
  <c r="AN78" i="20" s="1"/>
  <c r="AJ78" i="20"/>
  <c r="AG78" i="20"/>
  <c r="AD78" i="20"/>
  <c r="AA78" i="20"/>
  <c r="X78" i="20"/>
  <c r="U78" i="20"/>
  <c r="R78" i="20"/>
  <c r="O78" i="20"/>
  <c r="L78" i="20"/>
  <c r="M78" i="20" s="1"/>
  <c r="N80" i="20" s="1"/>
  <c r="I78" i="20"/>
  <c r="F78" i="20"/>
  <c r="C78" i="20"/>
  <c r="CR77" i="20"/>
  <c r="CO77" i="20"/>
  <c r="CL77" i="20"/>
  <c r="CI77" i="20"/>
  <c r="CF77" i="20"/>
  <c r="CC77" i="20"/>
  <c r="BZ77" i="20"/>
  <c r="BW77" i="20"/>
  <c r="BT77" i="20"/>
  <c r="BQ77" i="20"/>
  <c r="BN77" i="20"/>
  <c r="BK77" i="20"/>
  <c r="BH77" i="20"/>
  <c r="BE77" i="20"/>
  <c r="BB77" i="20"/>
  <c r="AY77" i="20"/>
  <c r="AV77" i="20"/>
  <c r="AS77" i="20"/>
  <c r="AP77" i="20"/>
  <c r="AM77" i="20"/>
  <c r="AJ77" i="20"/>
  <c r="AG77" i="20"/>
  <c r="AD77" i="20"/>
  <c r="AA77" i="20"/>
  <c r="X77" i="20"/>
  <c r="U77" i="20"/>
  <c r="R77" i="20"/>
  <c r="O77" i="20"/>
  <c r="L77" i="20"/>
  <c r="I77" i="20"/>
  <c r="F77" i="20"/>
  <c r="C77" i="20"/>
  <c r="CR76" i="20"/>
  <c r="CS75" i="20" s="1"/>
  <c r="CT76" i="20" s="1"/>
  <c r="CO76" i="20"/>
  <c r="CL76" i="20"/>
  <c r="CI76" i="20"/>
  <c r="CJ75" i="20" s="1"/>
  <c r="CF76" i="20"/>
  <c r="CC76" i="20"/>
  <c r="BZ76" i="20"/>
  <c r="BW76" i="20"/>
  <c r="BT76" i="20"/>
  <c r="BQ76" i="20"/>
  <c r="BN76" i="20"/>
  <c r="BK76" i="20"/>
  <c r="BH76" i="20"/>
  <c r="BI75" i="20" s="1"/>
  <c r="BJ76" i="20" s="1"/>
  <c r="BE76" i="20"/>
  <c r="BB76" i="20"/>
  <c r="AY76" i="20"/>
  <c r="AV76" i="20"/>
  <c r="AS76" i="20"/>
  <c r="AP76" i="20"/>
  <c r="AM76" i="20"/>
  <c r="AJ76" i="20"/>
  <c r="AG76" i="20"/>
  <c r="AD76" i="20"/>
  <c r="AA76" i="20"/>
  <c r="X76" i="20"/>
  <c r="U76" i="20"/>
  <c r="R76" i="20"/>
  <c r="O76" i="20"/>
  <c r="L76" i="20"/>
  <c r="I76" i="20"/>
  <c r="F76" i="20"/>
  <c r="C76" i="20"/>
  <c r="CR75" i="20"/>
  <c r="CO75" i="20"/>
  <c r="CL75" i="20"/>
  <c r="CI75" i="20"/>
  <c r="CF75" i="20"/>
  <c r="CG75" i="20" s="1"/>
  <c r="CH76" i="20" s="1"/>
  <c r="CC75" i="20"/>
  <c r="BZ75" i="20"/>
  <c r="BW75" i="20"/>
  <c r="BT75" i="20"/>
  <c r="BQ75" i="20"/>
  <c r="BN75" i="20"/>
  <c r="BK75" i="20"/>
  <c r="BH75" i="20"/>
  <c r="BE75" i="20"/>
  <c r="BB75" i="20"/>
  <c r="AY75" i="20"/>
  <c r="AV75" i="20"/>
  <c r="AW75" i="20" s="1"/>
  <c r="AX76" i="20" s="1"/>
  <c r="AS75" i="20"/>
  <c r="AP75" i="20"/>
  <c r="AM75" i="20"/>
  <c r="AN75" i="20" s="1"/>
  <c r="AJ75" i="20"/>
  <c r="AG75" i="20"/>
  <c r="AD75" i="20"/>
  <c r="AA75" i="20"/>
  <c r="X75" i="20"/>
  <c r="U75" i="20"/>
  <c r="R75" i="20"/>
  <c r="O75" i="20"/>
  <c r="L75" i="20"/>
  <c r="M75" i="20" s="1"/>
  <c r="N76" i="20" s="1"/>
  <c r="I75" i="20"/>
  <c r="F75" i="20"/>
  <c r="C75" i="20"/>
  <c r="CR74" i="20"/>
  <c r="CO74" i="20"/>
  <c r="CL74" i="20"/>
  <c r="CI74" i="20"/>
  <c r="CF74" i="20"/>
  <c r="CC74" i="20"/>
  <c r="BZ74" i="20"/>
  <c r="BW74" i="20"/>
  <c r="BT74" i="20"/>
  <c r="BU73" i="20" s="1"/>
  <c r="BV74" i="20" s="1"/>
  <c r="BQ74" i="20"/>
  <c r="BN74" i="20"/>
  <c r="BK74" i="20"/>
  <c r="BH74" i="20"/>
  <c r="BE74" i="20"/>
  <c r="BB74" i="20"/>
  <c r="AY74" i="20"/>
  <c r="AV74" i="20"/>
  <c r="AS74" i="20"/>
  <c r="AP74" i="20"/>
  <c r="AM74" i="20"/>
  <c r="AJ74" i="20"/>
  <c r="AK73" i="20" s="1"/>
  <c r="AL74" i="20" s="1"/>
  <c r="AG74" i="20"/>
  <c r="AD74" i="20"/>
  <c r="AA74" i="20"/>
  <c r="X74" i="20"/>
  <c r="U74" i="20"/>
  <c r="R74" i="20"/>
  <c r="O74" i="20"/>
  <c r="L74" i="20"/>
  <c r="I74" i="20"/>
  <c r="F74" i="20"/>
  <c r="C74" i="20"/>
  <c r="CR73" i="20"/>
  <c r="CS73" i="20" s="1"/>
  <c r="CT74" i="20" s="1"/>
  <c r="CO73" i="20"/>
  <c r="CL73" i="20"/>
  <c r="CI73" i="20"/>
  <c r="CF73" i="20"/>
  <c r="CC73" i="20"/>
  <c r="BZ73" i="20"/>
  <c r="BW73" i="20"/>
  <c r="BT73" i="20"/>
  <c r="BQ73" i="20"/>
  <c r="BN73" i="20"/>
  <c r="BK73" i="20"/>
  <c r="BH73" i="20"/>
  <c r="BI73" i="20" s="1"/>
  <c r="BJ74" i="20" s="1"/>
  <c r="BE73" i="20"/>
  <c r="BB73" i="20"/>
  <c r="AY73" i="20"/>
  <c r="AV73" i="20"/>
  <c r="AS73" i="20"/>
  <c r="AP73" i="20"/>
  <c r="AM73" i="20"/>
  <c r="AJ73" i="20"/>
  <c r="AG73" i="20"/>
  <c r="AD73" i="20"/>
  <c r="AA73" i="20"/>
  <c r="X73" i="20"/>
  <c r="Y73" i="20" s="1"/>
  <c r="Z74" i="20" s="1"/>
  <c r="U73" i="20"/>
  <c r="R73" i="20"/>
  <c r="O73" i="20"/>
  <c r="L73" i="20"/>
  <c r="I73" i="20"/>
  <c r="F73" i="20"/>
  <c r="C73" i="20"/>
  <c r="CR72" i="20"/>
  <c r="CO72" i="20"/>
  <c r="CL72" i="20"/>
  <c r="CI72" i="20"/>
  <c r="CF72" i="20"/>
  <c r="CC72" i="20"/>
  <c r="BZ72" i="20"/>
  <c r="BW72" i="20"/>
  <c r="BT72" i="20"/>
  <c r="BQ72" i="20"/>
  <c r="BN72" i="20"/>
  <c r="BK72" i="20"/>
  <c r="BH72" i="20"/>
  <c r="BE72" i="20"/>
  <c r="BB72" i="20"/>
  <c r="AY72" i="20"/>
  <c r="AV72" i="20"/>
  <c r="AS72" i="20"/>
  <c r="AP72" i="20"/>
  <c r="AM72" i="20"/>
  <c r="AJ72" i="20"/>
  <c r="AG72" i="20"/>
  <c r="AD72" i="20"/>
  <c r="AA72" i="20"/>
  <c r="X72" i="20"/>
  <c r="U72" i="20"/>
  <c r="R72" i="20"/>
  <c r="O72" i="20"/>
  <c r="L72" i="20"/>
  <c r="I72" i="20"/>
  <c r="F72" i="20"/>
  <c r="C72" i="20"/>
  <c r="CR71" i="20"/>
  <c r="CO71" i="20"/>
  <c r="CL71" i="20"/>
  <c r="CI71" i="20"/>
  <c r="CF71" i="20"/>
  <c r="CC71" i="20"/>
  <c r="BZ71" i="20"/>
  <c r="BW71" i="20"/>
  <c r="BT71" i="20"/>
  <c r="BQ71" i="20"/>
  <c r="BN71" i="20"/>
  <c r="BK71" i="20"/>
  <c r="BH71" i="20"/>
  <c r="BE71" i="20"/>
  <c r="BB71" i="20"/>
  <c r="AY71" i="20"/>
  <c r="AV71" i="20"/>
  <c r="AS71" i="20"/>
  <c r="AP71" i="20"/>
  <c r="AM71" i="20"/>
  <c r="AJ71" i="20"/>
  <c r="AG71" i="20"/>
  <c r="AD71" i="20"/>
  <c r="AA71" i="20"/>
  <c r="X71" i="20"/>
  <c r="U71" i="20"/>
  <c r="R71" i="20"/>
  <c r="O71" i="20"/>
  <c r="L71" i="20"/>
  <c r="I71" i="20"/>
  <c r="F71" i="20"/>
  <c r="C71" i="20"/>
  <c r="CR70" i="20"/>
  <c r="CO70" i="20"/>
  <c r="CL70" i="20"/>
  <c r="CI70" i="20"/>
  <c r="CF70" i="20"/>
  <c r="CC70" i="20"/>
  <c r="BZ70" i="20"/>
  <c r="BW70" i="20"/>
  <c r="BT70" i="20"/>
  <c r="BQ70" i="20"/>
  <c r="BN70" i="20"/>
  <c r="BK70" i="20"/>
  <c r="BH70" i="20"/>
  <c r="BE70" i="20"/>
  <c r="BB70" i="20"/>
  <c r="AY70" i="20"/>
  <c r="AV70" i="20"/>
  <c r="AS70" i="20"/>
  <c r="AP70" i="20"/>
  <c r="AM70" i="20"/>
  <c r="AJ70" i="20"/>
  <c r="AG70" i="20"/>
  <c r="AD70" i="20"/>
  <c r="AA70" i="20"/>
  <c r="X70" i="20"/>
  <c r="U70" i="20"/>
  <c r="R70" i="20"/>
  <c r="O70" i="20"/>
  <c r="L70" i="20"/>
  <c r="I70" i="20"/>
  <c r="F70" i="20"/>
  <c r="C70" i="20"/>
  <c r="CR69" i="20"/>
  <c r="CO69" i="20"/>
  <c r="CL69" i="20"/>
  <c r="CI69" i="20"/>
  <c r="CF69" i="20"/>
  <c r="CC69" i="20"/>
  <c r="BZ69" i="20"/>
  <c r="BW69" i="20"/>
  <c r="BT69" i="20"/>
  <c r="BQ69" i="20"/>
  <c r="BN69" i="20"/>
  <c r="BK69" i="20"/>
  <c r="BH69" i="20"/>
  <c r="BE69" i="20"/>
  <c r="BB69" i="20"/>
  <c r="AY69" i="20"/>
  <c r="AV69" i="20"/>
  <c r="AW67" i="20" s="1"/>
  <c r="AX70" i="20" s="1"/>
  <c r="AS69" i="20"/>
  <c r="AP69" i="20"/>
  <c r="AM69" i="20"/>
  <c r="AJ69" i="20"/>
  <c r="AG69" i="20"/>
  <c r="AD69" i="20"/>
  <c r="AA69" i="20"/>
  <c r="X69" i="20"/>
  <c r="U69" i="20"/>
  <c r="R69" i="20"/>
  <c r="O69" i="20"/>
  <c r="L69" i="20"/>
  <c r="M67" i="20" s="1"/>
  <c r="I69" i="20"/>
  <c r="F69" i="20"/>
  <c r="C69" i="20"/>
  <c r="CR68" i="20"/>
  <c r="CO68" i="20"/>
  <c r="CL68" i="20"/>
  <c r="CI68" i="20"/>
  <c r="CF68" i="20"/>
  <c r="CC68" i="20"/>
  <c r="BZ68" i="20"/>
  <c r="BW68" i="20"/>
  <c r="BT68" i="20"/>
  <c r="BU67" i="20" s="1"/>
  <c r="BV70" i="20" s="1"/>
  <c r="BQ68" i="20"/>
  <c r="BN68" i="20"/>
  <c r="BK68" i="20"/>
  <c r="BH68" i="20"/>
  <c r="BE68" i="20"/>
  <c r="BB68" i="20"/>
  <c r="AY68" i="20"/>
  <c r="AV68" i="20"/>
  <c r="AS68" i="20"/>
  <c r="AP68" i="20"/>
  <c r="AM68" i="20"/>
  <c r="AJ68" i="20"/>
  <c r="AK67" i="20" s="1"/>
  <c r="AL70" i="20" s="1"/>
  <c r="AG68" i="20"/>
  <c r="AD68" i="20"/>
  <c r="AA68" i="20"/>
  <c r="X68" i="20"/>
  <c r="U68" i="20"/>
  <c r="R68" i="20"/>
  <c r="O68" i="20"/>
  <c r="L68" i="20"/>
  <c r="I68" i="20"/>
  <c r="F68" i="20"/>
  <c r="C68" i="20"/>
  <c r="CR67" i="20"/>
  <c r="CS38" i="20" s="1"/>
  <c r="CT38" i="20" s="1"/>
  <c r="CO67" i="20"/>
  <c r="CL67" i="20"/>
  <c r="CI67" i="20"/>
  <c r="CJ38" i="20" s="1"/>
  <c r="CK38" i="20" s="1"/>
  <c r="CF67" i="20"/>
  <c r="CC67" i="20"/>
  <c r="BZ67" i="20"/>
  <c r="BW67" i="20"/>
  <c r="BT67" i="20"/>
  <c r="BQ67" i="20"/>
  <c r="BR38" i="20" s="1"/>
  <c r="BS38" i="20" s="1"/>
  <c r="BN67" i="20"/>
  <c r="BO38" i="20" s="1"/>
  <c r="BP38" i="20" s="1"/>
  <c r="BK67" i="20"/>
  <c r="BH67" i="20"/>
  <c r="BI38" i="20" s="1"/>
  <c r="BJ38" i="20" s="1"/>
  <c r="BE67" i="20"/>
  <c r="BB67" i="20"/>
  <c r="AY67" i="20"/>
  <c r="AV67" i="20"/>
  <c r="AS67" i="20"/>
  <c r="AP67" i="20"/>
  <c r="AM67" i="20"/>
  <c r="AJ67" i="20"/>
  <c r="AG67" i="20"/>
  <c r="AH38" i="20" s="1"/>
  <c r="AI38" i="20" s="1"/>
  <c r="AD67" i="20"/>
  <c r="AE38" i="20" s="1"/>
  <c r="AF38" i="20" s="1"/>
  <c r="AA67" i="20"/>
  <c r="X67" i="20"/>
  <c r="Y38" i="20" s="1"/>
  <c r="Z38" i="20" s="1"/>
  <c r="U67" i="20"/>
  <c r="R67" i="20"/>
  <c r="O67" i="20"/>
  <c r="P38" i="20" s="1"/>
  <c r="Q38" i="20" s="1"/>
  <c r="L67" i="20"/>
  <c r="I67" i="20"/>
  <c r="F67" i="20"/>
  <c r="C67" i="20"/>
  <c r="CR66" i="20"/>
  <c r="CO66" i="20"/>
  <c r="CL66" i="20"/>
  <c r="CI66" i="20"/>
  <c r="CF66" i="20"/>
  <c r="CC66" i="20"/>
  <c r="BZ66" i="20"/>
  <c r="BW66" i="20"/>
  <c r="BT66" i="20"/>
  <c r="BQ66" i="20"/>
  <c r="BN66" i="20"/>
  <c r="BK66" i="20"/>
  <c r="BH66" i="20"/>
  <c r="BE66" i="20"/>
  <c r="BB66" i="20"/>
  <c r="AY66" i="20"/>
  <c r="AV66" i="20"/>
  <c r="AS66" i="20"/>
  <c r="AP66" i="20"/>
  <c r="AM66" i="20"/>
  <c r="AJ66" i="20"/>
  <c r="AG66" i="20"/>
  <c r="AD66" i="20"/>
  <c r="AA66" i="20"/>
  <c r="X66" i="20"/>
  <c r="U66" i="20"/>
  <c r="R66" i="20"/>
  <c r="O66" i="20"/>
  <c r="L66" i="20"/>
  <c r="I66" i="20"/>
  <c r="F66" i="20"/>
  <c r="C66" i="20"/>
  <c r="CR65" i="20"/>
  <c r="CO65" i="20"/>
  <c r="CL65" i="20"/>
  <c r="CI65" i="20"/>
  <c r="CF65" i="20"/>
  <c r="CC65" i="20"/>
  <c r="BZ65" i="20"/>
  <c r="BW65" i="20"/>
  <c r="BT65" i="20"/>
  <c r="BU63" i="20" s="1"/>
  <c r="BU64" i="20" s="1"/>
  <c r="BQ65" i="20"/>
  <c r="BN65" i="20"/>
  <c r="BK65" i="20"/>
  <c r="BH65" i="20"/>
  <c r="BE65" i="20"/>
  <c r="BB65" i="20"/>
  <c r="AY65" i="20"/>
  <c r="AV65" i="20"/>
  <c r="AS65" i="20"/>
  <c r="AP65" i="20"/>
  <c r="AM65" i="20"/>
  <c r="AJ65" i="20"/>
  <c r="AG65" i="20"/>
  <c r="AD65" i="20"/>
  <c r="AA65" i="20"/>
  <c r="X65" i="20"/>
  <c r="U65" i="20"/>
  <c r="R65" i="20"/>
  <c r="O65" i="20"/>
  <c r="L65" i="20"/>
  <c r="I65" i="20"/>
  <c r="F65" i="20"/>
  <c r="C65" i="20"/>
  <c r="CR64" i="20"/>
  <c r="CS63" i="20" s="1"/>
  <c r="CO64" i="20"/>
  <c r="CL64" i="20"/>
  <c r="CI64" i="20"/>
  <c r="CF64" i="20"/>
  <c r="CC64" i="20"/>
  <c r="BZ64" i="20"/>
  <c r="BW64" i="20"/>
  <c r="BT64" i="20"/>
  <c r="BQ64" i="20"/>
  <c r="BN64" i="20"/>
  <c r="BK64" i="20"/>
  <c r="BH64" i="20"/>
  <c r="BE64" i="20"/>
  <c r="BB64" i="20"/>
  <c r="AY64" i="20"/>
  <c r="AV64" i="20"/>
  <c r="AS64" i="20"/>
  <c r="AP64" i="20"/>
  <c r="AM64" i="20"/>
  <c r="AJ64" i="20"/>
  <c r="AG64" i="20"/>
  <c r="AD64" i="20"/>
  <c r="AA64" i="20"/>
  <c r="X64" i="20"/>
  <c r="Y63" i="20" s="1"/>
  <c r="U64" i="20"/>
  <c r="R64" i="20"/>
  <c r="O64" i="20"/>
  <c r="L64" i="20"/>
  <c r="I64" i="20"/>
  <c r="F64" i="20"/>
  <c r="C64" i="20"/>
  <c r="CR63" i="20"/>
  <c r="CO63" i="20"/>
  <c r="CL63" i="20"/>
  <c r="CI63" i="20"/>
  <c r="CF63" i="20"/>
  <c r="CG63" i="20" s="1"/>
  <c r="CG64" i="20" s="1"/>
  <c r="CC63" i="20"/>
  <c r="BZ63" i="20"/>
  <c r="BW63" i="20"/>
  <c r="BX63" i="20" s="1"/>
  <c r="BT63" i="20"/>
  <c r="BQ63" i="20"/>
  <c r="BN63" i="20"/>
  <c r="BK63" i="20"/>
  <c r="BH63" i="20"/>
  <c r="BE63" i="20"/>
  <c r="BB63" i="20"/>
  <c r="AY63" i="20"/>
  <c r="AV63" i="20"/>
  <c r="AW63" i="20" s="1"/>
  <c r="AS63" i="20"/>
  <c r="AP63" i="20"/>
  <c r="AM63" i="20"/>
  <c r="AJ63" i="20"/>
  <c r="AG63" i="20"/>
  <c r="AD63" i="20"/>
  <c r="AA63" i="20"/>
  <c r="X63" i="20"/>
  <c r="U63" i="20"/>
  <c r="R63" i="20"/>
  <c r="O63" i="20"/>
  <c r="L63" i="20"/>
  <c r="M63" i="20" s="1"/>
  <c r="M64" i="20" s="1"/>
  <c r="I63" i="20"/>
  <c r="F63" i="20"/>
  <c r="C63" i="20"/>
  <c r="D63" i="20" s="1"/>
  <c r="D64" i="20" s="1"/>
  <c r="CR62" i="20"/>
  <c r="CO62" i="20"/>
  <c r="CL62" i="20"/>
  <c r="CI62" i="20"/>
  <c r="CF62" i="20"/>
  <c r="CC62" i="20"/>
  <c r="BZ62" i="20"/>
  <c r="BW62" i="20"/>
  <c r="BT62" i="20"/>
  <c r="BQ62" i="20"/>
  <c r="BN62" i="20"/>
  <c r="BK62" i="20"/>
  <c r="BH62" i="20"/>
  <c r="BE62" i="20"/>
  <c r="BB62" i="20"/>
  <c r="AY62" i="20"/>
  <c r="AV62" i="20"/>
  <c r="AS62" i="20"/>
  <c r="AP62" i="20"/>
  <c r="AM62" i="20"/>
  <c r="AJ62" i="20"/>
  <c r="AG62" i="20"/>
  <c r="AD62" i="20"/>
  <c r="AA62" i="20"/>
  <c r="X62" i="20"/>
  <c r="U62" i="20"/>
  <c r="R62" i="20"/>
  <c r="O62" i="20"/>
  <c r="L62" i="20"/>
  <c r="I62" i="20"/>
  <c r="F62" i="20"/>
  <c r="C62" i="20"/>
  <c r="CR61" i="20"/>
  <c r="CS60" i="20" s="1"/>
  <c r="CO61" i="20"/>
  <c r="CL61" i="20"/>
  <c r="CI61" i="20"/>
  <c r="CJ60" i="20" s="1"/>
  <c r="CF61" i="20"/>
  <c r="CC61" i="20"/>
  <c r="BZ61" i="20"/>
  <c r="BW61" i="20"/>
  <c r="BT61" i="20"/>
  <c r="BQ61" i="20"/>
  <c r="BN61" i="20"/>
  <c r="BK61" i="20"/>
  <c r="BH61" i="20"/>
  <c r="BE61" i="20"/>
  <c r="BB61" i="20"/>
  <c r="AY61" i="20"/>
  <c r="AV61" i="20"/>
  <c r="AS61" i="20"/>
  <c r="AP61" i="20"/>
  <c r="AM61" i="20"/>
  <c r="AJ61" i="20"/>
  <c r="AG61" i="20"/>
  <c r="AD61" i="20"/>
  <c r="AA61" i="20"/>
  <c r="X61" i="20"/>
  <c r="U61" i="20"/>
  <c r="R61" i="20"/>
  <c r="O61" i="20"/>
  <c r="P60" i="20" s="1"/>
  <c r="Q60" i="20" s="1"/>
  <c r="L61" i="20"/>
  <c r="I61" i="20"/>
  <c r="F61" i="20"/>
  <c r="C61" i="20"/>
  <c r="CR60" i="20"/>
  <c r="CO60" i="20"/>
  <c r="CL60" i="20"/>
  <c r="CI60" i="20"/>
  <c r="CF60" i="20"/>
  <c r="CC60" i="20"/>
  <c r="BZ60" i="20"/>
  <c r="BW60" i="20"/>
  <c r="BT60" i="20"/>
  <c r="BQ60" i="20"/>
  <c r="BN60" i="20"/>
  <c r="BK60" i="20"/>
  <c r="BH60" i="20"/>
  <c r="BE60" i="20"/>
  <c r="BB60" i="20"/>
  <c r="AY60" i="20"/>
  <c r="AV60" i="20"/>
  <c r="AS60" i="20"/>
  <c r="AP60" i="20"/>
  <c r="AM60" i="20"/>
  <c r="AN60" i="20" s="1"/>
  <c r="AN61" i="20" s="1"/>
  <c r="AJ60" i="20"/>
  <c r="AG60" i="20"/>
  <c r="AD60" i="20"/>
  <c r="AA60" i="20"/>
  <c r="X60" i="20"/>
  <c r="U60" i="20"/>
  <c r="R60" i="20"/>
  <c r="O60" i="20"/>
  <c r="L60" i="20"/>
  <c r="M60" i="20" s="1"/>
  <c r="M61" i="20" s="1"/>
  <c r="I60" i="20"/>
  <c r="F60" i="20"/>
  <c r="C60" i="20"/>
  <c r="CR59" i="20"/>
  <c r="CO59" i="20"/>
  <c r="CL59" i="20"/>
  <c r="CI59" i="20"/>
  <c r="CF59" i="20"/>
  <c r="CC59" i="20"/>
  <c r="BZ59" i="20"/>
  <c r="BW59" i="20"/>
  <c r="BT59" i="20"/>
  <c r="BQ59" i="20"/>
  <c r="BN59" i="20"/>
  <c r="BK59" i="20"/>
  <c r="BH59" i="20"/>
  <c r="BE59" i="20"/>
  <c r="BB59" i="20"/>
  <c r="AY59" i="20"/>
  <c r="AV59" i="20"/>
  <c r="AS59" i="20"/>
  <c r="AP59" i="20"/>
  <c r="AM59" i="20"/>
  <c r="AJ59" i="20"/>
  <c r="AG59" i="20"/>
  <c r="AD59" i="20"/>
  <c r="AA59" i="20"/>
  <c r="X59" i="20"/>
  <c r="U59" i="20"/>
  <c r="R59" i="20"/>
  <c r="O59" i="20"/>
  <c r="L59" i="20"/>
  <c r="I59" i="20"/>
  <c r="F59" i="20"/>
  <c r="C59" i="20"/>
  <c r="CR58" i="20"/>
  <c r="CS57" i="20" s="1"/>
  <c r="CS58" i="20" s="1"/>
  <c r="CO58" i="20"/>
  <c r="CL58" i="20"/>
  <c r="CI58" i="20"/>
  <c r="CJ57" i="20" s="1"/>
  <c r="CF58" i="20"/>
  <c r="CC58" i="20"/>
  <c r="BZ58" i="20"/>
  <c r="BW58" i="20"/>
  <c r="BT58" i="20"/>
  <c r="BQ58" i="20"/>
  <c r="BN58" i="20"/>
  <c r="BK58" i="20"/>
  <c r="BH58" i="20"/>
  <c r="BE58" i="20"/>
  <c r="BB58" i="20"/>
  <c r="AY58" i="20"/>
  <c r="AV58" i="20"/>
  <c r="AS58" i="20"/>
  <c r="AP58" i="20"/>
  <c r="AM58" i="20"/>
  <c r="AJ58" i="20"/>
  <c r="AG58" i="20"/>
  <c r="AD58" i="20"/>
  <c r="AA58" i="20"/>
  <c r="X58" i="20"/>
  <c r="U58" i="20"/>
  <c r="R58" i="20"/>
  <c r="O58" i="20"/>
  <c r="P57" i="20" s="1"/>
  <c r="L58" i="20"/>
  <c r="I58" i="20"/>
  <c r="F58" i="20"/>
  <c r="C58" i="20"/>
  <c r="CR57" i="20"/>
  <c r="CO57" i="20"/>
  <c r="CL57" i="20"/>
  <c r="CI57" i="20"/>
  <c r="CF57" i="20"/>
  <c r="CG57" i="20" s="1"/>
  <c r="CG58" i="20" s="1"/>
  <c r="CC57" i="20"/>
  <c r="BZ57" i="20"/>
  <c r="BW57" i="20"/>
  <c r="BT57" i="20"/>
  <c r="BQ57" i="20"/>
  <c r="BN57" i="20"/>
  <c r="BK57" i="20"/>
  <c r="BH57" i="20"/>
  <c r="BE57" i="20"/>
  <c r="BB57" i="20"/>
  <c r="AY57" i="20"/>
  <c r="AV57" i="20"/>
  <c r="AW57" i="20" s="1"/>
  <c r="AW58" i="20" s="1"/>
  <c r="AS57" i="20"/>
  <c r="AP57" i="20"/>
  <c r="AM57" i="20"/>
  <c r="AN57" i="20" s="1"/>
  <c r="AO58" i="20" s="1"/>
  <c r="AJ57" i="20"/>
  <c r="AG57" i="20"/>
  <c r="AD57" i="20"/>
  <c r="AA57" i="20"/>
  <c r="X57" i="20"/>
  <c r="U57" i="20"/>
  <c r="R57" i="20"/>
  <c r="O57" i="20"/>
  <c r="L57" i="20"/>
  <c r="M57" i="20" s="1"/>
  <c r="M58" i="20" s="1"/>
  <c r="I57" i="20"/>
  <c r="F57" i="20"/>
  <c r="C57" i="20"/>
  <c r="CR56" i="20"/>
  <c r="CO56" i="20"/>
  <c r="CL56" i="20"/>
  <c r="CI56" i="20"/>
  <c r="CF56" i="20"/>
  <c r="CC56" i="20"/>
  <c r="BZ56" i="20"/>
  <c r="BW56" i="20"/>
  <c r="BT56" i="20"/>
  <c r="BQ56" i="20"/>
  <c r="BN56" i="20"/>
  <c r="BK56" i="20"/>
  <c r="BH56" i="20"/>
  <c r="BE56" i="20"/>
  <c r="BB56" i="20"/>
  <c r="AY56" i="20"/>
  <c r="AV56" i="20"/>
  <c r="AS56" i="20"/>
  <c r="AP56" i="20"/>
  <c r="AM56" i="20"/>
  <c r="AJ56" i="20"/>
  <c r="AG56" i="20"/>
  <c r="AD56" i="20"/>
  <c r="AA56" i="20"/>
  <c r="X56" i="20"/>
  <c r="U56" i="20"/>
  <c r="R56" i="20"/>
  <c r="O56" i="20"/>
  <c r="L56" i="20"/>
  <c r="I56" i="20"/>
  <c r="F56" i="20"/>
  <c r="C56" i="20"/>
  <c r="CR55" i="20"/>
  <c r="CS54" i="20" s="1"/>
  <c r="CO55" i="20"/>
  <c r="CL55" i="20"/>
  <c r="CI55" i="20"/>
  <c r="CJ54" i="20" s="1"/>
  <c r="CJ55" i="20" s="1"/>
  <c r="CF55" i="20"/>
  <c r="CC55" i="20"/>
  <c r="BZ55" i="20"/>
  <c r="BW55" i="20"/>
  <c r="BT55" i="20"/>
  <c r="BQ55" i="20"/>
  <c r="BN55" i="20"/>
  <c r="BK55" i="20"/>
  <c r="BH55" i="20"/>
  <c r="BI54" i="20" s="1"/>
  <c r="BE55" i="20"/>
  <c r="BB55" i="20"/>
  <c r="AY55" i="20"/>
  <c r="AV55" i="20"/>
  <c r="AS55" i="20"/>
  <c r="AP55" i="20"/>
  <c r="AM55" i="20"/>
  <c r="AJ55" i="20"/>
  <c r="AG55" i="20"/>
  <c r="AD55" i="20"/>
  <c r="AA55" i="20"/>
  <c r="X55" i="20"/>
  <c r="Y54" i="20" s="1"/>
  <c r="Y55" i="20" s="1"/>
  <c r="U55" i="20"/>
  <c r="R55" i="20"/>
  <c r="O55" i="20"/>
  <c r="P54" i="20" s="1"/>
  <c r="P55" i="20" s="1"/>
  <c r="L55" i="20"/>
  <c r="I55" i="20"/>
  <c r="F55" i="20"/>
  <c r="C55" i="20"/>
  <c r="CR54" i="20"/>
  <c r="CO54" i="20"/>
  <c r="CL54" i="20"/>
  <c r="CI54" i="20"/>
  <c r="CF54" i="20"/>
  <c r="CG54" i="20" s="1"/>
  <c r="CG55" i="20" s="1"/>
  <c r="CC54" i="20"/>
  <c r="BZ54" i="20"/>
  <c r="BW54" i="20"/>
  <c r="BT54" i="20"/>
  <c r="BQ54" i="20"/>
  <c r="BN54" i="20"/>
  <c r="BK54" i="20"/>
  <c r="BH54" i="20"/>
  <c r="BE54" i="20"/>
  <c r="BB54" i="20"/>
  <c r="AY54" i="20"/>
  <c r="AV54" i="20"/>
  <c r="AW54" i="20" s="1"/>
  <c r="AW55" i="20" s="1"/>
  <c r="AS54" i="20"/>
  <c r="AP54" i="20"/>
  <c r="AM54" i="20"/>
  <c r="AJ54" i="20"/>
  <c r="AG54" i="20"/>
  <c r="AD54" i="20"/>
  <c r="AA54" i="20"/>
  <c r="X54" i="20"/>
  <c r="U54" i="20"/>
  <c r="R54" i="20"/>
  <c r="O54" i="20"/>
  <c r="L54" i="20"/>
  <c r="M54" i="20" s="1"/>
  <c r="I54" i="20"/>
  <c r="F54" i="20"/>
  <c r="C54" i="20"/>
  <c r="D54" i="20" s="1"/>
  <c r="CR53" i="20"/>
  <c r="CO53" i="20"/>
  <c r="CL53" i="20"/>
  <c r="CI53" i="20"/>
  <c r="CF53" i="20"/>
  <c r="CC53" i="20"/>
  <c r="BZ53" i="20"/>
  <c r="BW53" i="20"/>
  <c r="BT53" i="20"/>
  <c r="BQ53" i="20"/>
  <c r="BN53" i="20"/>
  <c r="BK53" i="20"/>
  <c r="BH53" i="20"/>
  <c r="BE53" i="20"/>
  <c r="BB53" i="20"/>
  <c r="AY53" i="20"/>
  <c r="AV53" i="20"/>
  <c r="AS53" i="20"/>
  <c r="AP53" i="20"/>
  <c r="AM53" i="20"/>
  <c r="AJ53" i="20"/>
  <c r="AG53" i="20"/>
  <c r="AD53" i="20"/>
  <c r="AA53" i="20"/>
  <c r="X53" i="20"/>
  <c r="U53" i="20"/>
  <c r="R53" i="20"/>
  <c r="O53" i="20"/>
  <c r="L53" i="20"/>
  <c r="I53" i="20"/>
  <c r="F53" i="20"/>
  <c r="C53" i="20"/>
  <c r="CR52" i="20"/>
  <c r="CO52" i="20"/>
  <c r="CL52" i="20"/>
  <c r="CI52" i="20"/>
  <c r="CF52" i="20"/>
  <c r="CC52" i="20"/>
  <c r="BZ52" i="20"/>
  <c r="BW52" i="20"/>
  <c r="BT52" i="20"/>
  <c r="BQ52" i="20"/>
  <c r="BN52" i="20"/>
  <c r="BK52" i="20"/>
  <c r="BH52" i="20"/>
  <c r="BE52" i="20"/>
  <c r="BB52" i="20"/>
  <c r="AY52" i="20"/>
  <c r="AV52" i="20"/>
  <c r="AS52" i="20"/>
  <c r="AP52" i="20"/>
  <c r="AM52" i="20"/>
  <c r="AJ52" i="20"/>
  <c r="AG52" i="20"/>
  <c r="AD52" i="20"/>
  <c r="AA52" i="20"/>
  <c r="X52" i="20"/>
  <c r="U52" i="20"/>
  <c r="R52" i="20"/>
  <c r="O52" i="20"/>
  <c r="L52" i="20"/>
  <c r="I52" i="20"/>
  <c r="F52" i="20"/>
  <c r="C52" i="20"/>
  <c r="CR51" i="20"/>
  <c r="CO51" i="20"/>
  <c r="CL51" i="20"/>
  <c r="CI51" i="20"/>
  <c r="CF51" i="20"/>
  <c r="CC51" i="20"/>
  <c r="BZ51" i="20"/>
  <c r="BW51" i="20"/>
  <c r="BT51" i="20"/>
  <c r="BQ51" i="20"/>
  <c r="BN51" i="20"/>
  <c r="BK51" i="20"/>
  <c r="BH51" i="20"/>
  <c r="BE51" i="20"/>
  <c r="BB51" i="20"/>
  <c r="AY51" i="20"/>
  <c r="AV51" i="20"/>
  <c r="AS51" i="20"/>
  <c r="AP51" i="20"/>
  <c r="AM51" i="20"/>
  <c r="AJ51" i="20"/>
  <c r="AG51" i="20"/>
  <c r="AD51" i="20"/>
  <c r="AA51" i="20"/>
  <c r="X51" i="20"/>
  <c r="U51" i="20"/>
  <c r="R51" i="20"/>
  <c r="O51" i="20"/>
  <c r="L51" i="20"/>
  <c r="I51" i="20"/>
  <c r="F51" i="20"/>
  <c r="C51" i="20"/>
  <c r="CR50" i="20"/>
  <c r="CO50" i="20"/>
  <c r="CL50" i="20"/>
  <c r="CI50" i="20"/>
  <c r="CF50" i="20"/>
  <c r="CC50" i="20"/>
  <c r="BZ50" i="20"/>
  <c r="BW50" i="20"/>
  <c r="BT50" i="20"/>
  <c r="BQ50" i="20"/>
  <c r="BN50" i="20"/>
  <c r="BK50" i="20"/>
  <c r="BH50" i="20"/>
  <c r="BE50" i="20"/>
  <c r="BB50" i="20"/>
  <c r="AY50" i="20"/>
  <c r="AV50" i="20"/>
  <c r="AS50" i="20"/>
  <c r="AP50" i="20"/>
  <c r="AM50" i="20"/>
  <c r="AJ50" i="20"/>
  <c r="AG50" i="20"/>
  <c r="AD50" i="20"/>
  <c r="AA50" i="20"/>
  <c r="X50" i="20"/>
  <c r="U50" i="20"/>
  <c r="R50" i="20"/>
  <c r="O50" i="20"/>
  <c r="L50" i="20"/>
  <c r="I50" i="20"/>
  <c r="F50" i="20"/>
  <c r="C50" i="20"/>
  <c r="CR49" i="20"/>
  <c r="CO49" i="20"/>
  <c r="CL49" i="20"/>
  <c r="CI49" i="20"/>
  <c r="CF49" i="20"/>
  <c r="CC49" i="20"/>
  <c r="BZ49" i="20"/>
  <c r="BW49" i="20"/>
  <c r="BT49" i="20"/>
  <c r="BQ49" i="20"/>
  <c r="BN49" i="20"/>
  <c r="BK49" i="20"/>
  <c r="BH49" i="20"/>
  <c r="BI48" i="20" s="1"/>
  <c r="BI49" i="20" s="1"/>
  <c r="BE49" i="20"/>
  <c r="BB49" i="20"/>
  <c r="AY49" i="20"/>
  <c r="AV49" i="20"/>
  <c r="AS49" i="20"/>
  <c r="AP49" i="20"/>
  <c r="AM49" i="20"/>
  <c r="AJ49" i="20"/>
  <c r="AG49" i="20"/>
  <c r="AD49" i="20"/>
  <c r="AA49" i="20"/>
  <c r="X49" i="20"/>
  <c r="U49" i="20"/>
  <c r="R49" i="20"/>
  <c r="O49" i="20"/>
  <c r="L49" i="20"/>
  <c r="I49" i="20"/>
  <c r="F49" i="20"/>
  <c r="C49" i="20"/>
  <c r="CR48" i="20"/>
  <c r="CO48" i="20"/>
  <c r="CL48" i="20"/>
  <c r="CI48" i="20"/>
  <c r="CF48" i="20"/>
  <c r="CC48" i="20"/>
  <c r="BZ48" i="20"/>
  <c r="BW48" i="20"/>
  <c r="BX48" i="20" s="1"/>
  <c r="BX49" i="20" s="1"/>
  <c r="BT48" i="20"/>
  <c r="BQ48" i="20"/>
  <c r="BN48" i="20"/>
  <c r="BK48" i="20"/>
  <c r="BH48" i="20"/>
  <c r="BE48" i="20"/>
  <c r="BB48" i="20"/>
  <c r="AY48" i="20"/>
  <c r="AV48" i="20"/>
  <c r="AS48" i="20"/>
  <c r="AP48" i="20"/>
  <c r="AM48" i="20"/>
  <c r="AJ48" i="20"/>
  <c r="AG48" i="20"/>
  <c r="AD48" i="20"/>
  <c r="AA48" i="20"/>
  <c r="AB48" i="20" s="1"/>
  <c r="AB49" i="20" s="1"/>
  <c r="X48" i="20"/>
  <c r="U48" i="20"/>
  <c r="R48" i="20"/>
  <c r="O48" i="20"/>
  <c r="L48" i="20"/>
  <c r="I48" i="20"/>
  <c r="F48" i="20"/>
  <c r="C48" i="20"/>
  <c r="D48" i="20" s="1"/>
  <c r="CR47" i="20"/>
  <c r="CO47" i="20"/>
  <c r="CL47" i="20"/>
  <c r="CI47" i="20"/>
  <c r="CF47" i="20"/>
  <c r="CC47" i="20"/>
  <c r="BZ47" i="20"/>
  <c r="BW47" i="20"/>
  <c r="BT47" i="20"/>
  <c r="BQ47" i="20"/>
  <c r="BN47" i="20"/>
  <c r="BK47" i="20"/>
  <c r="BH47" i="20"/>
  <c r="BE47" i="20"/>
  <c r="BB47" i="20"/>
  <c r="AY47" i="20"/>
  <c r="AV47" i="20"/>
  <c r="AS47" i="20"/>
  <c r="AP47" i="20"/>
  <c r="AM47" i="20"/>
  <c r="AJ47" i="20"/>
  <c r="AG47" i="20"/>
  <c r="AD47" i="20"/>
  <c r="AA47" i="20"/>
  <c r="X47" i="20"/>
  <c r="U47" i="20"/>
  <c r="R47" i="20"/>
  <c r="O47" i="20"/>
  <c r="L47" i="20"/>
  <c r="I47" i="20"/>
  <c r="F47" i="20"/>
  <c r="C47" i="20"/>
  <c r="CR46" i="20"/>
  <c r="CO46" i="20"/>
  <c r="CL46" i="20"/>
  <c r="CI46" i="20"/>
  <c r="CF46" i="20"/>
  <c r="CC46" i="20"/>
  <c r="BZ46" i="20"/>
  <c r="BW46" i="20"/>
  <c r="BT46" i="20"/>
  <c r="BQ46" i="20"/>
  <c r="BN46" i="20"/>
  <c r="BK46" i="20"/>
  <c r="BH46" i="20"/>
  <c r="BE46" i="20"/>
  <c r="BB46" i="20"/>
  <c r="AY46" i="20"/>
  <c r="AV46" i="20"/>
  <c r="AS46" i="20"/>
  <c r="AP46" i="20"/>
  <c r="AM46" i="20"/>
  <c r="AJ46" i="20"/>
  <c r="AG46" i="20"/>
  <c r="AD46" i="20"/>
  <c r="AA46" i="20"/>
  <c r="X46" i="20"/>
  <c r="U46" i="20"/>
  <c r="R46" i="20"/>
  <c r="O46" i="20"/>
  <c r="L46" i="20"/>
  <c r="I46" i="20"/>
  <c r="F46" i="20"/>
  <c r="C46" i="20"/>
  <c r="CR45" i="20"/>
  <c r="CO45" i="20"/>
  <c r="CL45" i="20"/>
  <c r="CI45" i="20"/>
  <c r="CF45" i="20"/>
  <c r="CC45" i="20"/>
  <c r="BZ45" i="20"/>
  <c r="BW45" i="20"/>
  <c r="BT45" i="20"/>
  <c r="BQ45" i="20"/>
  <c r="BN45" i="20"/>
  <c r="BK45" i="20"/>
  <c r="BH45" i="20"/>
  <c r="BE45" i="20"/>
  <c r="BB45" i="20"/>
  <c r="AY45" i="20"/>
  <c r="AV45" i="20"/>
  <c r="AS45" i="20"/>
  <c r="AP45" i="20"/>
  <c r="AM45" i="20"/>
  <c r="AJ45" i="20"/>
  <c r="AG45" i="20"/>
  <c r="AD45" i="20"/>
  <c r="AA45" i="20"/>
  <c r="X45" i="20"/>
  <c r="U45" i="20"/>
  <c r="R45" i="20"/>
  <c r="O45" i="20"/>
  <c r="L45" i="20"/>
  <c r="I45" i="20"/>
  <c r="F45" i="20"/>
  <c r="C45" i="20"/>
  <c r="CR44" i="20"/>
  <c r="CO44" i="20"/>
  <c r="CL44" i="20"/>
  <c r="CI44" i="20"/>
  <c r="CF44" i="20"/>
  <c r="CC44" i="20"/>
  <c r="BZ44" i="20"/>
  <c r="BW44" i="20"/>
  <c r="BT44" i="20"/>
  <c r="BQ44" i="20"/>
  <c r="BN44" i="20"/>
  <c r="BK44" i="20"/>
  <c r="BH44" i="20"/>
  <c r="BE44" i="20"/>
  <c r="BB44" i="20"/>
  <c r="AY44" i="20"/>
  <c r="AV44" i="20"/>
  <c r="AS44" i="20"/>
  <c r="AP44" i="20"/>
  <c r="AM44" i="20"/>
  <c r="AJ44" i="20"/>
  <c r="AG44" i="20"/>
  <c r="AD44" i="20"/>
  <c r="AA44" i="20"/>
  <c r="X44" i="20"/>
  <c r="U44" i="20"/>
  <c r="R44" i="20"/>
  <c r="O44" i="20"/>
  <c r="L44" i="20"/>
  <c r="I44" i="20"/>
  <c r="F44" i="20"/>
  <c r="C44" i="20"/>
  <c r="CR43" i="20"/>
  <c r="CO43" i="20"/>
  <c r="CL43" i="20"/>
  <c r="CI43" i="20"/>
  <c r="CF43" i="20"/>
  <c r="CC43" i="20"/>
  <c r="BZ43" i="20"/>
  <c r="BW43" i="20"/>
  <c r="BT43" i="20"/>
  <c r="BQ43" i="20"/>
  <c r="BN43" i="20"/>
  <c r="BK43" i="20"/>
  <c r="BH43" i="20"/>
  <c r="BE43" i="20"/>
  <c r="BB43" i="20"/>
  <c r="AY43" i="20"/>
  <c r="AV43" i="20"/>
  <c r="AS43" i="20"/>
  <c r="AP43" i="20"/>
  <c r="AM43" i="20"/>
  <c r="AJ43" i="20"/>
  <c r="AG43" i="20"/>
  <c r="AD43" i="20"/>
  <c r="AA43" i="20"/>
  <c r="X43" i="20"/>
  <c r="U43" i="20"/>
  <c r="R43" i="20"/>
  <c r="O43" i="20"/>
  <c r="L43" i="20"/>
  <c r="I43" i="20"/>
  <c r="F43" i="20"/>
  <c r="C43" i="20"/>
  <c r="CR42" i="20"/>
  <c r="CO42" i="20"/>
  <c r="CL42" i="20"/>
  <c r="CI42" i="20"/>
  <c r="CF42" i="20"/>
  <c r="CC42" i="20"/>
  <c r="BZ42" i="20"/>
  <c r="BW42" i="20"/>
  <c r="BT42" i="20"/>
  <c r="BQ42" i="20"/>
  <c r="BN42" i="20"/>
  <c r="BK42" i="20"/>
  <c r="BH42" i="20"/>
  <c r="BE42" i="20"/>
  <c r="BB42" i="20"/>
  <c r="AY42" i="20"/>
  <c r="AV42" i="20"/>
  <c r="AS42" i="20"/>
  <c r="AP42" i="20"/>
  <c r="AM42" i="20"/>
  <c r="AJ42" i="20"/>
  <c r="AG42" i="20"/>
  <c r="AD42" i="20"/>
  <c r="AA42" i="20"/>
  <c r="X42" i="20"/>
  <c r="U42" i="20"/>
  <c r="R42" i="20"/>
  <c r="O42" i="20"/>
  <c r="L42" i="20"/>
  <c r="I42" i="20"/>
  <c r="F42" i="20"/>
  <c r="C42" i="20"/>
  <c r="CR41" i="20"/>
  <c r="CO41" i="20"/>
  <c r="CL41" i="20"/>
  <c r="CI41" i="20"/>
  <c r="CF41" i="20"/>
  <c r="CC41" i="20"/>
  <c r="BZ41" i="20"/>
  <c r="BW41" i="20"/>
  <c r="BT41" i="20"/>
  <c r="BQ41" i="20"/>
  <c r="BN41" i="20"/>
  <c r="BK41" i="20"/>
  <c r="BH41" i="20"/>
  <c r="BE41" i="20"/>
  <c r="BB41" i="20"/>
  <c r="AY41" i="20"/>
  <c r="AV41" i="20"/>
  <c r="AS41" i="20"/>
  <c r="AP41" i="20"/>
  <c r="AM41" i="20"/>
  <c r="AJ41" i="20"/>
  <c r="AG41" i="20"/>
  <c r="AD41" i="20"/>
  <c r="AA41" i="20"/>
  <c r="X41" i="20"/>
  <c r="U41" i="20"/>
  <c r="R41" i="20"/>
  <c r="O41" i="20"/>
  <c r="L41" i="20"/>
  <c r="I41" i="20"/>
  <c r="F41" i="20"/>
  <c r="C41" i="20"/>
  <c r="CR40" i="20"/>
  <c r="CO40" i="20"/>
  <c r="CL40" i="20"/>
  <c r="CI40" i="20"/>
  <c r="CF40" i="20"/>
  <c r="CC40" i="20"/>
  <c r="BZ40" i="20"/>
  <c r="BW40" i="20"/>
  <c r="BT40" i="20"/>
  <c r="BQ40" i="20"/>
  <c r="BN40" i="20"/>
  <c r="BK40" i="20"/>
  <c r="BH40" i="20"/>
  <c r="BE40" i="20"/>
  <c r="BB40" i="20"/>
  <c r="AY40" i="20"/>
  <c r="AZ39" i="20" s="1"/>
  <c r="AV40" i="20"/>
  <c r="AS40" i="20"/>
  <c r="AP40" i="20"/>
  <c r="AM40" i="20"/>
  <c r="AJ40" i="20"/>
  <c r="AG40" i="20"/>
  <c r="AD40" i="20"/>
  <c r="AA40" i="20"/>
  <c r="X40" i="20"/>
  <c r="U40" i="20"/>
  <c r="R40" i="20"/>
  <c r="O40" i="20"/>
  <c r="L40" i="20"/>
  <c r="I40" i="20"/>
  <c r="F40" i="20"/>
  <c r="C40" i="20"/>
  <c r="CR39" i="20"/>
  <c r="CO39" i="20"/>
  <c r="CL39" i="20"/>
  <c r="CI39" i="20"/>
  <c r="CF39" i="20"/>
  <c r="CC39" i="20"/>
  <c r="BZ39" i="20"/>
  <c r="BW39" i="20"/>
  <c r="BX39" i="20" s="1"/>
  <c r="BX40" i="20" s="1"/>
  <c r="BT39" i="20"/>
  <c r="BQ39" i="20"/>
  <c r="BN39" i="20"/>
  <c r="BK39" i="20"/>
  <c r="BH39" i="20"/>
  <c r="BE39" i="20"/>
  <c r="BB39" i="20"/>
  <c r="AY39" i="20"/>
  <c r="AV39" i="20"/>
  <c r="AS39" i="20"/>
  <c r="AP39" i="20"/>
  <c r="AM39" i="20"/>
  <c r="AJ39" i="20"/>
  <c r="AG39" i="20"/>
  <c r="AD39" i="20"/>
  <c r="AA39" i="20"/>
  <c r="AB39" i="20" s="1"/>
  <c r="X39" i="20"/>
  <c r="U39" i="20"/>
  <c r="R39" i="20"/>
  <c r="O39" i="20"/>
  <c r="L39" i="20"/>
  <c r="I39" i="20"/>
  <c r="F39" i="20"/>
  <c r="C39" i="20"/>
  <c r="D39" i="20" s="1"/>
  <c r="D40" i="20" s="1"/>
  <c r="C38" i="20"/>
  <c r="CR37" i="20"/>
  <c r="CO37" i="20"/>
  <c r="CL37" i="20"/>
  <c r="CI37" i="20"/>
  <c r="CF37" i="20"/>
  <c r="CC37" i="20"/>
  <c r="BZ37" i="20"/>
  <c r="BW37" i="20"/>
  <c r="BT37" i="20"/>
  <c r="BQ37" i="20"/>
  <c r="BN37" i="20"/>
  <c r="BO36" i="20" s="1"/>
  <c r="BO37" i="20" s="1"/>
  <c r="BK37" i="20"/>
  <c r="BH37" i="20"/>
  <c r="BE37" i="20"/>
  <c r="BB37" i="20"/>
  <c r="AY37" i="20"/>
  <c r="AV37" i="20"/>
  <c r="AS37" i="20"/>
  <c r="AP37" i="20"/>
  <c r="AM37" i="20"/>
  <c r="AN36" i="20" s="1"/>
  <c r="AO37" i="20" s="1"/>
  <c r="AJ37" i="20"/>
  <c r="AG37" i="20"/>
  <c r="AD37" i="20"/>
  <c r="AE36" i="20" s="1"/>
  <c r="AE37" i="20" s="1"/>
  <c r="AA37" i="20"/>
  <c r="X37" i="20"/>
  <c r="U37" i="20"/>
  <c r="R37" i="20"/>
  <c r="O37" i="20"/>
  <c r="L37" i="20"/>
  <c r="I37" i="20"/>
  <c r="F37" i="20"/>
  <c r="C37" i="20"/>
  <c r="CR36" i="20"/>
  <c r="CO36" i="20"/>
  <c r="CL36" i="20"/>
  <c r="CM36" i="20" s="1"/>
  <c r="CM37" i="20" s="1"/>
  <c r="CI36" i="20"/>
  <c r="CF36" i="20"/>
  <c r="CC36" i="20"/>
  <c r="BZ36" i="20"/>
  <c r="BW36" i="20"/>
  <c r="BT36" i="20"/>
  <c r="BQ36" i="20"/>
  <c r="BN36" i="20"/>
  <c r="BK36" i="20"/>
  <c r="BH36" i="20"/>
  <c r="BE36" i="20"/>
  <c r="BB36" i="20"/>
  <c r="BC36" i="20" s="1"/>
  <c r="BD36" i="20" s="1"/>
  <c r="AY36" i="20"/>
  <c r="AZ36" i="20" s="1"/>
  <c r="BA37" i="20" s="1"/>
  <c r="AV36" i="20"/>
  <c r="AS36" i="20"/>
  <c r="AP36" i="20"/>
  <c r="AM36" i="20"/>
  <c r="AJ36" i="20"/>
  <c r="AG36" i="20"/>
  <c r="AD36" i="20"/>
  <c r="AA36" i="20"/>
  <c r="X36" i="20"/>
  <c r="U36" i="20"/>
  <c r="R36" i="20"/>
  <c r="S36" i="20" s="1"/>
  <c r="S37" i="20" s="1"/>
  <c r="O36" i="20"/>
  <c r="L36" i="20"/>
  <c r="I36" i="20"/>
  <c r="F36" i="20"/>
  <c r="C36" i="20"/>
  <c r="CR35" i="20"/>
  <c r="CO35" i="20"/>
  <c r="CL35" i="20"/>
  <c r="CI35" i="20"/>
  <c r="CJ33" i="20" s="1"/>
  <c r="CK33" i="20" s="1"/>
  <c r="CF35" i="20"/>
  <c r="CC35" i="20"/>
  <c r="BZ35" i="20"/>
  <c r="CA33" i="20" s="1"/>
  <c r="CA34" i="20" s="1"/>
  <c r="CA35" i="20" s="1"/>
  <c r="BW35" i="20"/>
  <c r="BT35" i="20"/>
  <c r="BQ35" i="20"/>
  <c r="BN35" i="20"/>
  <c r="BK35" i="20"/>
  <c r="BH35" i="20"/>
  <c r="BE35" i="20"/>
  <c r="BB35" i="20"/>
  <c r="AY35" i="20"/>
  <c r="AV35" i="20"/>
  <c r="AS35" i="20"/>
  <c r="AP35" i="20"/>
  <c r="AM35" i="20"/>
  <c r="AJ35" i="20"/>
  <c r="AG35" i="20"/>
  <c r="AD35" i="20"/>
  <c r="AA35" i="20"/>
  <c r="X35" i="20"/>
  <c r="U35" i="20"/>
  <c r="R35" i="20"/>
  <c r="O35" i="20"/>
  <c r="P33" i="20" s="1"/>
  <c r="P34" i="20" s="1"/>
  <c r="P35" i="20" s="1"/>
  <c r="L35" i="20"/>
  <c r="I35" i="20"/>
  <c r="F35" i="20"/>
  <c r="C35" i="20"/>
  <c r="CR34" i="20"/>
  <c r="CO34" i="20"/>
  <c r="CL34" i="20"/>
  <c r="CI34" i="20"/>
  <c r="CF34" i="20"/>
  <c r="CC34" i="20"/>
  <c r="BZ34" i="20"/>
  <c r="BW34" i="20"/>
  <c r="BT34" i="20"/>
  <c r="BQ34" i="20"/>
  <c r="BN34" i="20"/>
  <c r="BO33" i="20" s="1"/>
  <c r="BP33" i="20" s="1"/>
  <c r="BK34" i="20"/>
  <c r="BH34" i="20"/>
  <c r="BE34" i="20"/>
  <c r="BB34" i="20"/>
  <c r="AY34" i="20"/>
  <c r="AV34" i="20"/>
  <c r="AS34" i="20"/>
  <c r="AP34" i="20"/>
  <c r="AM34" i="20"/>
  <c r="AN33" i="20" s="1"/>
  <c r="AJ34" i="20"/>
  <c r="AG34" i="20"/>
  <c r="AD34" i="20"/>
  <c r="AA34" i="20"/>
  <c r="X34" i="20"/>
  <c r="U34" i="20"/>
  <c r="R34" i="20"/>
  <c r="O34" i="20"/>
  <c r="L34" i="20"/>
  <c r="I34" i="20"/>
  <c r="F34" i="20"/>
  <c r="C34" i="20"/>
  <c r="CR33" i="20"/>
  <c r="CO33" i="20"/>
  <c r="CL33" i="20"/>
  <c r="CM33" i="20" s="1"/>
  <c r="CI33" i="20"/>
  <c r="CF33" i="20"/>
  <c r="CC33" i="20"/>
  <c r="BZ33" i="20"/>
  <c r="BW33" i="20"/>
  <c r="BT33" i="20"/>
  <c r="BQ33" i="20"/>
  <c r="BN33" i="20"/>
  <c r="BK33" i="20"/>
  <c r="BL33" i="20" s="1"/>
  <c r="BM35" i="20" s="1"/>
  <c r="BH33" i="20"/>
  <c r="BE33" i="20"/>
  <c r="BB33" i="20"/>
  <c r="AY33" i="20"/>
  <c r="AV33" i="20"/>
  <c r="AS33" i="20"/>
  <c r="AP33" i="20"/>
  <c r="AM33" i="20"/>
  <c r="AJ33" i="20"/>
  <c r="AG33" i="20"/>
  <c r="AD33" i="20"/>
  <c r="AA33" i="20"/>
  <c r="AB33" i="20" s="1"/>
  <c r="X33" i="20"/>
  <c r="U33" i="20"/>
  <c r="R33" i="20"/>
  <c r="S33" i="20" s="1"/>
  <c r="T33" i="20" s="1"/>
  <c r="O33" i="20"/>
  <c r="L33" i="20"/>
  <c r="I33" i="20"/>
  <c r="F33" i="20"/>
  <c r="C33" i="20"/>
  <c r="CR32" i="20"/>
  <c r="CO32" i="20"/>
  <c r="CL32" i="20"/>
  <c r="CI32" i="20"/>
  <c r="CJ31" i="20" s="1"/>
  <c r="CJ32" i="20" s="1"/>
  <c r="CF32" i="20"/>
  <c r="CC32" i="20"/>
  <c r="BZ32" i="20"/>
  <c r="BW32" i="20"/>
  <c r="BT32" i="20"/>
  <c r="BQ32" i="20"/>
  <c r="BN32" i="20"/>
  <c r="BK32" i="20"/>
  <c r="BH32" i="20"/>
  <c r="BE32" i="20"/>
  <c r="BB32" i="20"/>
  <c r="AY32" i="20"/>
  <c r="AV32" i="20"/>
  <c r="AS32" i="20"/>
  <c r="AP32" i="20"/>
  <c r="AQ31" i="20" s="1"/>
  <c r="AQ32" i="20" s="1"/>
  <c r="AM32" i="20"/>
  <c r="AJ32" i="20"/>
  <c r="AG32" i="20"/>
  <c r="AD32" i="20"/>
  <c r="AA32" i="20"/>
  <c r="X32" i="20"/>
  <c r="U32" i="20"/>
  <c r="R32" i="20"/>
  <c r="O32" i="20"/>
  <c r="P31" i="20" s="1"/>
  <c r="Q32" i="20" s="1"/>
  <c r="L32" i="20"/>
  <c r="I32" i="20"/>
  <c r="F32" i="20"/>
  <c r="C32" i="20"/>
  <c r="CR31" i="20"/>
  <c r="CO31" i="20"/>
  <c r="CL31" i="20"/>
  <c r="CI31" i="20"/>
  <c r="CF31" i="20"/>
  <c r="CC31" i="20"/>
  <c r="BZ31" i="20"/>
  <c r="BW31" i="20"/>
  <c r="BT31" i="20"/>
  <c r="BQ31" i="20"/>
  <c r="BN31" i="20"/>
  <c r="BO31" i="20" s="1"/>
  <c r="BK31" i="20"/>
  <c r="BH31" i="20"/>
  <c r="BE31" i="20"/>
  <c r="BB31" i="20"/>
  <c r="AY31" i="20"/>
  <c r="AV31" i="20"/>
  <c r="AS31" i="20"/>
  <c r="AP31" i="20"/>
  <c r="AM31" i="20"/>
  <c r="AN31" i="20" s="1"/>
  <c r="AN32" i="20" s="1"/>
  <c r="AJ31" i="20"/>
  <c r="AG31" i="20"/>
  <c r="AD31" i="20"/>
  <c r="AE31" i="20" s="1"/>
  <c r="AE32" i="20" s="1"/>
  <c r="AA31" i="20"/>
  <c r="AB31" i="20" s="1"/>
  <c r="X31" i="20"/>
  <c r="U31" i="20"/>
  <c r="R31" i="20"/>
  <c r="O31" i="20"/>
  <c r="L31" i="20"/>
  <c r="I31" i="20"/>
  <c r="F31" i="20"/>
  <c r="C31" i="20"/>
  <c r="CR30" i="20"/>
  <c r="CO30" i="20"/>
  <c r="CL30" i="20"/>
  <c r="CM29" i="20" s="1"/>
  <c r="CM30" i="20" s="1"/>
  <c r="CI30" i="20"/>
  <c r="CF30" i="20"/>
  <c r="CC30" i="20"/>
  <c r="BZ30" i="20"/>
  <c r="BW30" i="20"/>
  <c r="BT30" i="20"/>
  <c r="BQ30" i="20"/>
  <c r="BN30" i="20"/>
  <c r="BK30" i="20"/>
  <c r="BL29" i="20" s="1"/>
  <c r="BM30" i="20" s="1"/>
  <c r="BH30" i="20"/>
  <c r="BE30" i="20"/>
  <c r="BB30" i="20"/>
  <c r="BC29" i="20" s="1"/>
  <c r="BC30" i="20" s="1"/>
  <c r="AY30" i="20"/>
  <c r="AV30" i="20"/>
  <c r="AS30" i="20"/>
  <c r="AP30" i="20"/>
  <c r="AM30" i="20"/>
  <c r="AJ30" i="20"/>
  <c r="AG30" i="20"/>
  <c r="AD30" i="20"/>
  <c r="AA30" i="20"/>
  <c r="X30" i="20"/>
  <c r="U30" i="20"/>
  <c r="R30" i="20"/>
  <c r="S29" i="20" s="1"/>
  <c r="S30" i="20" s="1"/>
  <c r="O30" i="20"/>
  <c r="L30" i="20"/>
  <c r="I30" i="20"/>
  <c r="F30" i="20"/>
  <c r="C30" i="20"/>
  <c r="CR29" i="20"/>
  <c r="CO29" i="20"/>
  <c r="CL29" i="20"/>
  <c r="CI29" i="20"/>
  <c r="CJ29" i="20" s="1"/>
  <c r="CF29" i="20"/>
  <c r="CC29" i="20"/>
  <c r="BZ29" i="20"/>
  <c r="BW29" i="20"/>
  <c r="BX29" i="20" s="1"/>
  <c r="BX30" i="20" s="1"/>
  <c r="BT29" i="20"/>
  <c r="BQ29" i="20"/>
  <c r="BN29" i="20"/>
  <c r="BK29" i="20"/>
  <c r="BH29" i="20"/>
  <c r="BE29" i="20"/>
  <c r="BB29" i="20"/>
  <c r="AY29" i="20"/>
  <c r="AZ29" i="20" s="1"/>
  <c r="AV29" i="20"/>
  <c r="AS29" i="20"/>
  <c r="AP29" i="20"/>
  <c r="AQ29" i="20" s="1"/>
  <c r="AM29" i="20"/>
  <c r="AJ29" i="20"/>
  <c r="AG29" i="20"/>
  <c r="AD29" i="20"/>
  <c r="AA29" i="20"/>
  <c r="X29" i="20"/>
  <c r="U29" i="20"/>
  <c r="R29" i="20"/>
  <c r="O29" i="20"/>
  <c r="P29" i="20" s="1"/>
  <c r="P30" i="20" s="1"/>
  <c r="L29" i="20"/>
  <c r="I29" i="20"/>
  <c r="F29" i="20"/>
  <c r="C29" i="20"/>
  <c r="CR28" i="20"/>
  <c r="CO28" i="20"/>
  <c r="CL28" i="20"/>
  <c r="CI28" i="20"/>
  <c r="CF28" i="20"/>
  <c r="CC28" i="20"/>
  <c r="BZ28" i="20"/>
  <c r="BW28" i="20"/>
  <c r="BT28" i="20"/>
  <c r="BQ28" i="20"/>
  <c r="BN28" i="20"/>
  <c r="BK28" i="20"/>
  <c r="BH28" i="20"/>
  <c r="BE28" i="20"/>
  <c r="BB28" i="20"/>
  <c r="AY28" i="20"/>
  <c r="AV28" i="20"/>
  <c r="AS28" i="20"/>
  <c r="AP28" i="20"/>
  <c r="AM28" i="20"/>
  <c r="AJ28" i="20"/>
  <c r="AG28" i="20"/>
  <c r="AD28" i="20"/>
  <c r="AA28" i="20"/>
  <c r="X28" i="20"/>
  <c r="U28" i="20"/>
  <c r="R28" i="20"/>
  <c r="O28" i="20"/>
  <c r="L28" i="20"/>
  <c r="I28" i="20"/>
  <c r="F28" i="20"/>
  <c r="C28" i="20"/>
  <c r="CR27" i="20"/>
  <c r="CO27" i="20"/>
  <c r="CL27" i="20"/>
  <c r="CM26" i="20" s="1"/>
  <c r="CM27" i="20" s="1"/>
  <c r="CI27" i="20"/>
  <c r="CF27" i="20"/>
  <c r="CC27" i="20"/>
  <c r="BZ27" i="20"/>
  <c r="BW27" i="20"/>
  <c r="BT27" i="20"/>
  <c r="BQ27" i="20"/>
  <c r="BN27" i="20"/>
  <c r="BK27" i="20"/>
  <c r="BL26" i="20" s="1"/>
  <c r="BM27" i="20" s="1"/>
  <c r="BH27" i="20"/>
  <c r="BE27" i="20"/>
  <c r="BB27" i="20"/>
  <c r="BC26" i="20" s="1"/>
  <c r="BC27" i="20" s="1"/>
  <c r="AY27" i="20"/>
  <c r="AV27" i="20"/>
  <c r="AS27" i="20"/>
  <c r="AP27" i="20"/>
  <c r="AM27" i="20"/>
  <c r="AJ27" i="20"/>
  <c r="AG27" i="20"/>
  <c r="AD27" i="20"/>
  <c r="AA27" i="20"/>
  <c r="X27" i="20"/>
  <c r="U27" i="20"/>
  <c r="R27" i="20"/>
  <c r="S26" i="20" s="1"/>
  <c r="S27" i="20" s="1"/>
  <c r="O27" i="20"/>
  <c r="L27" i="20"/>
  <c r="I27" i="20"/>
  <c r="F27" i="20"/>
  <c r="C27" i="20"/>
  <c r="CR26" i="20"/>
  <c r="CO26" i="20"/>
  <c r="CL26" i="20"/>
  <c r="CI26" i="20"/>
  <c r="CJ26" i="20" s="1"/>
  <c r="CJ27" i="20" s="1"/>
  <c r="CF26" i="20"/>
  <c r="CC26" i="20"/>
  <c r="BZ26" i="20"/>
  <c r="BW26" i="20"/>
  <c r="BX26" i="20" s="1"/>
  <c r="BY27" i="20" s="1"/>
  <c r="BT26" i="20"/>
  <c r="BQ26" i="20"/>
  <c r="BN26" i="20"/>
  <c r="BK26" i="20"/>
  <c r="BH26" i="20"/>
  <c r="BE26" i="20"/>
  <c r="BB26" i="20"/>
  <c r="AY26" i="20"/>
  <c r="AV26" i="20"/>
  <c r="AS26" i="20"/>
  <c r="AP26" i="20"/>
  <c r="AM26" i="20"/>
  <c r="AJ26" i="20"/>
  <c r="AG26" i="20"/>
  <c r="AD26" i="20"/>
  <c r="AA26" i="20"/>
  <c r="X26" i="20"/>
  <c r="U26" i="20"/>
  <c r="R26" i="20"/>
  <c r="O26" i="20"/>
  <c r="P26" i="20" s="1"/>
  <c r="Q27" i="20" s="1"/>
  <c r="L26" i="20"/>
  <c r="I26" i="20"/>
  <c r="F26" i="20"/>
  <c r="C26" i="20"/>
  <c r="CR25" i="20"/>
  <c r="CO25" i="20"/>
  <c r="CL25" i="20"/>
  <c r="CI25" i="20"/>
  <c r="CF25" i="20"/>
  <c r="CC25" i="20"/>
  <c r="BZ25" i="20"/>
  <c r="BW25" i="20"/>
  <c r="BT25" i="20"/>
  <c r="BQ25" i="20"/>
  <c r="BN25" i="20"/>
  <c r="BO24" i="20" s="1"/>
  <c r="BP25" i="20" s="1"/>
  <c r="BK25" i="20"/>
  <c r="BH25" i="20"/>
  <c r="BE25" i="20"/>
  <c r="BB25" i="20"/>
  <c r="AY25" i="20"/>
  <c r="AV25" i="20"/>
  <c r="AS25" i="20"/>
  <c r="AP25" i="20"/>
  <c r="AM25" i="20"/>
  <c r="AN24" i="20" s="1"/>
  <c r="AN25" i="20" s="1"/>
  <c r="AJ25" i="20"/>
  <c r="AG25" i="20"/>
  <c r="AD25" i="20"/>
  <c r="AA25" i="20"/>
  <c r="X25" i="20"/>
  <c r="U25" i="20"/>
  <c r="R25" i="20"/>
  <c r="O25" i="20"/>
  <c r="L25" i="20"/>
  <c r="I25" i="20"/>
  <c r="F25" i="20"/>
  <c r="C25" i="20"/>
  <c r="D24" i="20" s="1"/>
  <c r="D25" i="20" s="1"/>
  <c r="CR24" i="20"/>
  <c r="CO24" i="20"/>
  <c r="CL24" i="20"/>
  <c r="CI24" i="20"/>
  <c r="CF24" i="20"/>
  <c r="CC24" i="20"/>
  <c r="BZ24" i="20"/>
  <c r="BW24" i="20"/>
  <c r="BT24" i="20"/>
  <c r="BQ24" i="20"/>
  <c r="BN24" i="20"/>
  <c r="BK24" i="20"/>
  <c r="BL24" i="20" s="1"/>
  <c r="BM25" i="20" s="1"/>
  <c r="BH24" i="20"/>
  <c r="BE24" i="20"/>
  <c r="BB24" i="20"/>
  <c r="AY24" i="20"/>
  <c r="AV24" i="20"/>
  <c r="AS24" i="20"/>
  <c r="AP24" i="20"/>
  <c r="AM24" i="20"/>
  <c r="AJ24" i="20"/>
  <c r="AG24" i="20"/>
  <c r="AD24" i="20"/>
  <c r="AA24" i="20"/>
  <c r="X24" i="20"/>
  <c r="U24" i="20"/>
  <c r="R24" i="20"/>
  <c r="S24" i="20" s="1"/>
  <c r="S25" i="20" s="1"/>
  <c r="O24" i="20"/>
  <c r="L24" i="20"/>
  <c r="I24" i="20"/>
  <c r="F24" i="20"/>
  <c r="C24" i="20"/>
  <c r="CR23" i="20"/>
  <c r="CO23" i="20"/>
  <c r="CL23" i="20"/>
  <c r="CI23" i="20"/>
  <c r="CF23" i="20"/>
  <c r="CC23" i="20"/>
  <c r="BZ23" i="20"/>
  <c r="BW23" i="20"/>
  <c r="BT23" i="20"/>
  <c r="BQ23" i="20"/>
  <c r="BN23" i="20"/>
  <c r="BK23" i="20"/>
  <c r="BH23" i="20"/>
  <c r="BE23" i="20"/>
  <c r="BB23" i="20"/>
  <c r="AY23" i="20"/>
  <c r="AV23" i="20"/>
  <c r="AS23" i="20"/>
  <c r="AP23" i="20"/>
  <c r="AM23" i="20"/>
  <c r="AJ23" i="20"/>
  <c r="AG23" i="20"/>
  <c r="AD23" i="20"/>
  <c r="AA23" i="20"/>
  <c r="X23" i="20"/>
  <c r="U23" i="20"/>
  <c r="R23" i="20"/>
  <c r="O23" i="20"/>
  <c r="L23" i="20"/>
  <c r="I23" i="20"/>
  <c r="F23" i="20"/>
  <c r="C23" i="20"/>
  <c r="CR22" i="20"/>
  <c r="CO22" i="20"/>
  <c r="CL22" i="20"/>
  <c r="CI22" i="20"/>
  <c r="CF22" i="20"/>
  <c r="CC22" i="20"/>
  <c r="BZ22" i="20"/>
  <c r="BW22" i="20"/>
  <c r="BT22" i="20"/>
  <c r="BQ22" i="20"/>
  <c r="BN22" i="20"/>
  <c r="BK22" i="20"/>
  <c r="BH22" i="20"/>
  <c r="BE22" i="20"/>
  <c r="BB22" i="20"/>
  <c r="AY22" i="20"/>
  <c r="AV22" i="20"/>
  <c r="AS22" i="20"/>
  <c r="AP22" i="20"/>
  <c r="AM22" i="20"/>
  <c r="AJ22" i="20"/>
  <c r="AG22" i="20"/>
  <c r="AD22" i="20"/>
  <c r="AA22" i="20"/>
  <c r="X22" i="20"/>
  <c r="U22" i="20"/>
  <c r="R22" i="20"/>
  <c r="O22" i="20"/>
  <c r="L22" i="20"/>
  <c r="I22" i="20"/>
  <c r="F22" i="20"/>
  <c r="C22" i="20"/>
  <c r="CR21" i="20"/>
  <c r="CO21" i="20"/>
  <c r="CL21" i="20"/>
  <c r="CM19" i="20" s="1"/>
  <c r="CI21" i="20"/>
  <c r="CF21" i="20"/>
  <c r="CC21" i="20"/>
  <c r="BZ21" i="20"/>
  <c r="BW21" i="20"/>
  <c r="BT21" i="20"/>
  <c r="BQ21" i="20"/>
  <c r="BN21" i="20"/>
  <c r="BK21" i="20"/>
  <c r="BL19" i="20" s="1"/>
  <c r="BM19" i="20" s="1"/>
  <c r="BH21" i="20"/>
  <c r="BE21" i="20"/>
  <c r="BB21" i="20"/>
  <c r="AY21" i="20"/>
  <c r="AV21" i="20"/>
  <c r="AS21" i="20"/>
  <c r="AP21" i="20"/>
  <c r="AM21" i="20"/>
  <c r="AJ21" i="20"/>
  <c r="AG21" i="20"/>
  <c r="AD21" i="20"/>
  <c r="AA21" i="20"/>
  <c r="X21" i="20"/>
  <c r="U21" i="20"/>
  <c r="R21" i="20"/>
  <c r="S21" i="20" s="1"/>
  <c r="O21" i="20"/>
  <c r="L21" i="20"/>
  <c r="I21" i="20"/>
  <c r="F21" i="20"/>
  <c r="C21" i="20"/>
  <c r="CR20" i="20"/>
  <c r="CO20" i="20"/>
  <c r="CL20" i="20"/>
  <c r="CI20" i="20"/>
  <c r="CJ19" i="20" s="1"/>
  <c r="CK19" i="20" s="1"/>
  <c r="CF20" i="20"/>
  <c r="CC20" i="20"/>
  <c r="BZ20" i="20"/>
  <c r="BW20" i="20"/>
  <c r="BT20" i="20"/>
  <c r="BQ20" i="20"/>
  <c r="BN20" i="20"/>
  <c r="BK20" i="20"/>
  <c r="BH20" i="20"/>
  <c r="BE20" i="20"/>
  <c r="BB20" i="20"/>
  <c r="AY20" i="20"/>
  <c r="AV20" i="20"/>
  <c r="AS20" i="20"/>
  <c r="AP20" i="20"/>
  <c r="AQ20" i="20" s="1"/>
  <c r="AM20" i="20"/>
  <c r="AJ20" i="20"/>
  <c r="AG20" i="20"/>
  <c r="AD20" i="20"/>
  <c r="AA20" i="20"/>
  <c r="X20" i="20"/>
  <c r="U20" i="20"/>
  <c r="R20" i="20"/>
  <c r="O20" i="20"/>
  <c r="L20" i="20"/>
  <c r="I20" i="20"/>
  <c r="F20" i="20"/>
  <c r="G19" i="20" s="1"/>
  <c r="H19" i="20" s="1"/>
  <c r="C20" i="20"/>
  <c r="CR19" i="20"/>
  <c r="CO19" i="20"/>
  <c r="CL19" i="20"/>
  <c r="CM21" i="20" s="1"/>
  <c r="CI19" i="20"/>
  <c r="CF19" i="20"/>
  <c r="CC19" i="20"/>
  <c r="BZ19" i="20"/>
  <c r="BW19" i="20"/>
  <c r="BT19" i="20"/>
  <c r="BQ19" i="20"/>
  <c r="BN19" i="20"/>
  <c r="BO20" i="20" s="1"/>
  <c r="BK19" i="20"/>
  <c r="BH19" i="20"/>
  <c r="BE19" i="20"/>
  <c r="BB19" i="20"/>
  <c r="AY19" i="20"/>
  <c r="AV19" i="20"/>
  <c r="AS19" i="20"/>
  <c r="AP19" i="20"/>
  <c r="AM19" i="20"/>
  <c r="AN19" i="20" s="1"/>
  <c r="AO19" i="20" s="1"/>
  <c r="AJ19" i="20"/>
  <c r="AG19" i="20"/>
  <c r="AD19" i="20"/>
  <c r="AA19" i="20"/>
  <c r="X19" i="20"/>
  <c r="U19" i="20"/>
  <c r="R19" i="20"/>
  <c r="S20" i="20" s="1"/>
  <c r="O19" i="20"/>
  <c r="L19" i="20"/>
  <c r="I19" i="20"/>
  <c r="F19" i="20"/>
  <c r="C19" i="20"/>
  <c r="CR18" i="20"/>
  <c r="CO18" i="20"/>
  <c r="CL18" i="20"/>
  <c r="CI18" i="20"/>
  <c r="CF18" i="20"/>
  <c r="CC18" i="20"/>
  <c r="BZ18" i="20"/>
  <c r="BW18" i="20"/>
  <c r="BT18" i="20"/>
  <c r="BQ18" i="20"/>
  <c r="BN18" i="20"/>
  <c r="BK18" i="20"/>
  <c r="BH18" i="20"/>
  <c r="BE18" i="20"/>
  <c r="BB18" i="20"/>
  <c r="AY18" i="20"/>
  <c r="AV18" i="20"/>
  <c r="AS18" i="20"/>
  <c r="AP18" i="20"/>
  <c r="AM18" i="20"/>
  <c r="AJ18" i="20"/>
  <c r="AG18" i="20"/>
  <c r="AD18" i="20"/>
  <c r="AA18" i="20"/>
  <c r="X18" i="20"/>
  <c r="U18" i="20"/>
  <c r="R18" i="20"/>
  <c r="O18" i="20"/>
  <c r="L18" i="20"/>
  <c r="I18" i="20"/>
  <c r="F18" i="20"/>
  <c r="C18" i="20"/>
  <c r="CR17" i="20"/>
  <c r="CO17" i="20"/>
  <c r="CL17" i="20"/>
  <c r="CI17" i="20"/>
  <c r="CF17" i="20"/>
  <c r="CC17" i="20"/>
  <c r="BZ17" i="20"/>
  <c r="BW17" i="20"/>
  <c r="BT17" i="20"/>
  <c r="BQ17" i="20"/>
  <c r="BN17" i="20"/>
  <c r="BK17" i="20"/>
  <c r="BH17" i="20"/>
  <c r="BE17" i="20"/>
  <c r="BB17" i="20"/>
  <c r="AY17" i="20"/>
  <c r="AV17" i="20"/>
  <c r="AS17" i="20"/>
  <c r="AP17" i="20"/>
  <c r="AM17" i="20"/>
  <c r="AJ17" i="20"/>
  <c r="AG17" i="20"/>
  <c r="AD17" i="20"/>
  <c r="AA17" i="20"/>
  <c r="X17" i="20"/>
  <c r="U17" i="20"/>
  <c r="R17" i="20"/>
  <c r="O17" i="20"/>
  <c r="L17" i="20"/>
  <c r="I17" i="20"/>
  <c r="F17" i="20"/>
  <c r="C17" i="20"/>
  <c r="CR16" i="20"/>
  <c r="CO16" i="20"/>
  <c r="CL16" i="20"/>
  <c r="CI16" i="20"/>
  <c r="CF16" i="20"/>
  <c r="CC16" i="20"/>
  <c r="BZ16" i="20"/>
  <c r="BW16" i="20"/>
  <c r="BT16" i="20"/>
  <c r="BQ16" i="20"/>
  <c r="BN16" i="20"/>
  <c r="BK16" i="20"/>
  <c r="BH16" i="20"/>
  <c r="BE16" i="20"/>
  <c r="BB16" i="20"/>
  <c r="AY16" i="20"/>
  <c r="AV16" i="20"/>
  <c r="AS16" i="20"/>
  <c r="AP16" i="20"/>
  <c r="AM16" i="20"/>
  <c r="AJ16" i="20"/>
  <c r="AG16" i="20"/>
  <c r="AD16" i="20"/>
  <c r="AA16" i="20"/>
  <c r="X16" i="20"/>
  <c r="U16" i="20"/>
  <c r="R16" i="20"/>
  <c r="O16" i="20"/>
  <c r="L16" i="20"/>
  <c r="I16" i="20"/>
  <c r="F16" i="20"/>
  <c r="C16" i="20"/>
  <c r="CR15" i="20"/>
  <c r="CO15" i="20"/>
  <c r="CL15" i="20"/>
  <c r="CM15" i="20" s="1"/>
  <c r="CI15" i="20"/>
  <c r="CF15" i="20"/>
  <c r="CC15" i="20"/>
  <c r="BZ15" i="20"/>
  <c r="BW15" i="20"/>
  <c r="BT15" i="20"/>
  <c r="BQ15" i="20"/>
  <c r="BN15" i="20"/>
  <c r="BK15" i="20"/>
  <c r="BH15" i="20"/>
  <c r="BE15" i="20"/>
  <c r="BB15" i="20"/>
  <c r="AY15" i="20"/>
  <c r="AV15" i="20"/>
  <c r="AS15" i="20"/>
  <c r="AP15" i="20"/>
  <c r="AM15" i="20"/>
  <c r="AJ15" i="20"/>
  <c r="AG15" i="20"/>
  <c r="AD15" i="20"/>
  <c r="AA15" i="20"/>
  <c r="X15" i="20"/>
  <c r="U15" i="20"/>
  <c r="R15" i="20"/>
  <c r="S15" i="20" s="1"/>
  <c r="O15" i="20"/>
  <c r="L15" i="20"/>
  <c r="I15" i="20"/>
  <c r="F15" i="20"/>
  <c r="C15" i="20"/>
  <c r="CR14" i="20"/>
  <c r="CO14" i="20"/>
  <c r="CL14" i="20"/>
  <c r="CI14" i="20"/>
  <c r="CF14" i="20"/>
  <c r="CC14" i="20"/>
  <c r="BZ14" i="20"/>
  <c r="BW14" i="20"/>
  <c r="BX15" i="20" s="1"/>
  <c r="BT14" i="20"/>
  <c r="BQ14" i="20"/>
  <c r="BN14" i="20"/>
  <c r="BK14" i="20"/>
  <c r="BH14" i="20"/>
  <c r="BE14" i="20"/>
  <c r="BB14" i="20"/>
  <c r="AY14" i="20"/>
  <c r="AZ14" i="20" s="1"/>
  <c r="AV14" i="20"/>
  <c r="AS14" i="20"/>
  <c r="AP14" i="20"/>
  <c r="AQ15" i="20" s="1"/>
  <c r="AM14" i="20"/>
  <c r="AJ14" i="20"/>
  <c r="AG14" i="20"/>
  <c r="AD14" i="20"/>
  <c r="AA14" i="20"/>
  <c r="X14" i="20"/>
  <c r="U14" i="20"/>
  <c r="R14" i="20"/>
  <c r="O14" i="20"/>
  <c r="L14" i="20"/>
  <c r="I14" i="20"/>
  <c r="F14" i="20"/>
  <c r="C14" i="20"/>
  <c r="D14" i="20" s="1"/>
  <c r="CR13" i="20"/>
  <c r="CO13" i="20"/>
  <c r="CL13" i="20"/>
  <c r="CI13" i="20"/>
  <c r="CF13" i="20"/>
  <c r="CC13" i="20"/>
  <c r="BZ13" i="20"/>
  <c r="BW13" i="20"/>
  <c r="BX13" i="20" s="1"/>
  <c r="BT13" i="20"/>
  <c r="BQ13" i="20"/>
  <c r="BN13" i="20"/>
  <c r="BO13" i="20" s="1"/>
  <c r="BK13" i="20"/>
  <c r="BH13" i="20"/>
  <c r="BE13" i="20"/>
  <c r="BB13" i="20"/>
  <c r="AY13" i="20"/>
  <c r="AV13" i="20"/>
  <c r="AS13" i="20"/>
  <c r="AP13" i="20"/>
  <c r="AM13" i="20"/>
  <c r="AJ13" i="20"/>
  <c r="AG13" i="20"/>
  <c r="AD13" i="20"/>
  <c r="AA13" i="20"/>
  <c r="X13" i="20"/>
  <c r="U13" i="20"/>
  <c r="R13" i="20"/>
  <c r="O13" i="20"/>
  <c r="L13" i="20"/>
  <c r="I13" i="20"/>
  <c r="F13" i="20"/>
  <c r="C13" i="20"/>
  <c r="D11" i="20" s="1"/>
  <c r="CR12" i="20"/>
  <c r="CO12" i="20"/>
  <c r="CL12" i="20"/>
  <c r="CI12" i="20"/>
  <c r="CF12" i="20"/>
  <c r="CC12" i="20"/>
  <c r="BZ12" i="20"/>
  <c r="BW12" i="20"/>
  <c r="BT12" i="20"/>
  <c r="BQ12" i="20"/>
  <c r="BN12" i="20"/>
  <c r="BK12" i="20"/>
  <c r="BH12" i="20"/>
  <c r="BE12" i="20"/>
  <c r="BB12" i="20"/>
  <c r="AY12" i="20"/>
  <c r="AV12" i="20"/>
  <c r="AS12" i="20"/>
  <c r="AP12" i="20"/>
  <c r="AM12" i="20"/>
  <c r="AJ12" i="20"/>
  <c r="AG12" i="20"/>
  <c r="AD12" i="20"/>
  <c r="AA12" i="20"/>
  <c r="X12" i="20"/>
  <c r="U12" i="20"/>
  <c r="R12" i="20"/>
  <c r="O12" i="20"/>
  <c r="L12" i="20"/>
  <c r="I12" i="20"/>
  <c r="F12" i="20"/>
  <c r="C12" i="20"/>
  <c r="CR11" i="20"/>
  <c r="CO11" i="20"/>
  <c r="CL11" i="20"/>
  <c r="CI11" i="20"/>
  <c r="CF11" i="20"/>
  <c r="CC11" i="20"/>
  <c r="BZ11" i="20"/>
  <c r="BW11" i="20"/>
  <c r="BT11" i="20"/>
  <c r="BQ11" i="20"/>
  <c r="BN11" i="20"/>
  <c r="BK11" i="20"/>
  <c r="BH11" i="20"/>
  <c r="BE11" i="20"/>
  <c r="BB11" i="20"/>
  <c r="AY11" i="20"/>
  <c r="AZ12" i="20" s="1"/>
  <c r="AV11" i="20"/>
  <c r="AS11" i="20"/>
  <c r="AP11" i="20"/>
  <c r="AQ13" i="20" s="1"/>
  <c r="AM11" i="20"/>
  <c r="AJ11" i="20"/>
  <c r="AG11" i="20"/>
  <c r="AD11" i="20"/>
  <c r="AA11" i="20"/>
  <c r="X11" i="20"/>
  <c r="U11" i="20"/>
  <c r="R11" i="20"/>
  <c r="O11" i="20"/>
  <c r="L11" i="20"/>
  <c r="I11" i="20"/>
  <c r="F11" i="20"/>
  <c r="G11" i="20" s="1"/>
  <c r="C11" i="20"/>
  <c r="CR10" i="20"/>
  <c r="CO10" i="20"/>
  <c r="CL10" i="20"/>
  <c r="CI10" i="20"/>
  <c r="CF10" i="20"/>
  <c r="CC10" i="20"/>
  <c r="BZ10" i="20"/>
  <c r="BW10" i="20"/>
  <c r="BT10" i="20"/>
  <c r="BQ10" i="20"/>
  <c r="BN10" i="20"/>
  <c r="BK10" i="20"/>
  <c r="BH10" i="20"/>
  <c r="BE10" i="20"/>
  <c r="BB10" i="20"/>
  <c r="AY10" i="20"/>
  <c r="AV10" i="20"/>
  <c r="AS10" i="20"/>
  <c r="AP10" i="20"/>
  <c r="AM10" i="20"/>
  <c r="AJ10" i="20"/>
  <c r="AG10" i="20"/>
  <c r="AD10" i="20"/>
  <c r="AA10" i="20"/>
  <c r="X10" i="20"/>
  <c r="U10" i="20"/>
  <c r="R10" i="20"/>
  <c r="O10" i="20"/>
  <c r="L10" i="20"/>
  <c r="I10" i="20"/>
  <c r="F10" i="20"/>
  <c r="C10" i="20"/>
  <c r="CR6" i="20"/>
  <c r="CS9" i="20" s="1"/>
  <c r="CO6" i="20"/>
  <c r="CP9" i="20" s="1"/>
  <c r="CL6" i="20"/>
  <c r="CM9" i="20" s="1"/>
  <c r="CI6" i="20"/>
  <c r="CJ9" i="20" s="1"/>
  <c r="CF6" i="20"/>
  <c r="CG9" i="20" s="1"/>
  <c r="CC6" i="20"/>
  <c r="CD9" i="20" s="1"/>
  <c r="BZ6" i="20"/>
  <c r="CA9" i="20" s="1"/>
  <c r="BW6" i="20"/>
  <c r="BT6" i="20"/>
  <c r="BU9" i="20" s="1"/>
  <c r="BQ6" i="20"/>
  <c r="BR9" i="20" s="1"/>
  <c r="BN6" i="20"/>
  <c r="BO9" i="20" s="1"/>
  <c r="BK6" i="20"/>
  <c r="BL9" i="20" s="1"/>
  <c r="BH6" i="20"/>
  <c r="BI9" i="20" s="1"/>
  <c r="BE6" i="20"/>
  <c r="BF9" i="20" s="1"/>
  <c r="BB6" i="20"/>
  <c r="BC9" i="20" s="1"/>
  <c r="AY6" i="20"/>
  <c r="AV6" i="20"/>
  <c r="AW9" i="20" s="1"/>
  <c r="AS6" i="20"/>
  <c r="AT9" i="20" s="1"/>
  <c r="AP6" i="20"/>
  <c r="AQ9" i="20" s="1"/>
  <c r="AM6" i="20"/>
  <c r="AN9" i="20" s="1"/>
  <c r="AJ6" i="20"/>
  <c r="AK9" i="20" s="1"/>
  <c r="AG6" i="20"/>
  <c r="AH9" i="20" s="1"/>
  <c r="AD6" i="20"/>
  <c r="AE9" i="20" s="1"/>
  <c r="AA6" i="20"/>
  <c r="X6" i="20"/>
  <c r="Y9" i="20" s="1"/>
  <c r="U6" i="20"/>
  <c r="V9" i="20" s="1"/>
  <c r="R6" i="20"/>
  <c r="S9" i="20" s="1"/>
  <c r="O6" i="20"/>
  <c r="P9" i="20" s="1"/>
  <c r="L6" i="20"/>
  <c r="M9" i="20" s="1"/>
  <c r="I6" i="20"/>
  <c r="J9" i="20" s="1"/>
  <c r="F6" i="20"/>
  <c r="G9" i="20" s="1"/>
  <c r="C6" i="20"/>
  <c r="CR4" i="20"/>
  <c r="CO4" i="20"/>
  <c r="CL4" i="20"/>
  <c r="CI4" i="20"/>
  <c r="CF4" i="20"/>
  <c r="CC4" i="20"/>
  <c r="BZ4" i="20"/>
  <c r="BW4" i="20"/>
  <c r="BT4" i="20"/>
  <c r="BQ4" i="20"/>
  <c r="BN4" i="20"/>
  <c r="BK4" i="20"/>
  <c r="BH4" i="20"/>
  <c r="BE4" i="20"/>
  <c r="BB4" i="20"/>
  <c r="AY4" i="20"/>
  <c r="AV4" i="20"/>
  <c r="AS4" i="20"/>
  <c r="AP4" i="20"/>
  <c r="AM4" i="20"/>
  <c r="AJ4" i="20"/>
  <c r="AG4" i="20"/>
  <c r="AD4" i="20"/>
  <c r="AA4" i="20"/>
  <c r="X4" i="20"/>
  <c r="U4" i="20"/>
  <c r="R4" i="20"/>
  <c r="O4" i="20"/>
  <c r="L4" i="20"/>
  <c r="I4" i="20"/>
  <c r="F4" i="20"/>
  <c r="C4" i="20"/>
  <c r="CM106" i="20"/>
  <c r="CM107" i="20" s="1"/>
  <c r="CG106" i="20"/>
  <c r="CH106" i="20" s="1"/>
  <c r="CD106" i="20"/>
  <c r="CD107" i="20" s="1"/>
  <c r="CA106" i="20"/>
  <c r="BO106" i="20"/>
  <c r="BO107" i="20" s="1"/>
  <c r="BI106" i="20"/>
  <c r="BJ107" i="20" s="1"/>
  <c r="BF106" i="20"/>
  <c r="BF107" i="20" s="1"/>
  <c r="BC106" i="20"/>
  <c r="AW106" i="20"/>
  <c r="AX107" i="20" s="1"/>
  <c r="AQ106" i="20"/>
  <c r="AR106" i="20" s="1"/>
  <c r="AN106" i="20"/>
  <c r="AN107" i="20" s="1"/>
  <c r="AH106" i="20"/>
  <c r="AH107" i="20" s="1"/>
  <c r="AE106" i="20"/>
  <c r="Y106" i="20"/>
  <c r="Z107" i="20" s="1"/>
  <c r="S106" i="20"/>
  <c r="T107" i="20" s="1"/>
  <c r="P106" i="20"/>
  <c r="P107" i="20" s="1"/>
  <c r="M106" i="20"/>
  <c r="N107" i="20" s="1"/>
  <c r="J106" i="20"/>
  <c r="J107" i="20" s="1"/>
  <c r="G106" i="20"/>
  <c r="CM78" i="20"/>
  <c r="CN78" i="20" s="1"/>
  <c r="CD78" i="20"/>
  <c r="CA78" i="20"/>
  <c r="CA79" i="20" s="1"/>
  <c r="CA80" i="20" s="1"/>
  <c r="BO78" i="20"/>
  <c r="BP78" i="20" s="1"/>
  <c r="BF78" i="20"/>
  <c r="BF79" i="20" s="1"/>
  <c r="BF80" i="20" s="1"/>
  <c r="BC78" i="20"/>
  <c r="BC79" i="20" s="1"/>
  <c r="BC80" i="20" s="1"/>
  <c r="AQ78" i="20"/>
  <c r="AQ79" i="20" s="1"/>
  <c r="AQ80" i="20" s="1"/>
  <c r="AH78" i="20"/>
  <c r="AH79" i="20" s="1"/>
  <c r="AH80" i="20" s="1"/>
  <c r="AE78" i="20"/>
  <c r="AE79" i="20" s="1"/>
  <c r="AE80" i="20" s="1"/>
  <c r="S78" i="20"/>
  <c r="S79" i="20" s="1"/>
  <c r="S80" i="20" s="1"/>
  <c r="J78" i="20"/>
  <c r="J79" i="20" s="1"/>
  <c r="J80" i="20" s="1"/>
  <c r="G78" i="20"/>
  <c r="G79" i="20" s="1"/>
  <c r="G80" i="20" s="1"/>
  <c r="CM75" i="20"/>
  <c r="CM76" i="20" s="1"/>
  <c r="CD75" i="20"/>
  <c r="CD76" i="20" s="1"/>
  <c r="CA75" i="20"/>
  <c r="CA76" i="20" s="1"/>
  <c r="BU75" i="20"/>
  <c r="BV76" i="20" s="1"/>
  <c r="BO75" i="20"/>
  <c r="BO76" i="20" s="1"/>
  <c r="BL75" i="20"/>
  <c r="BF75" i="20"/>
  <c r="BF76" i="20" s="1"/>
  <c r="BC75" i="20"/>
  <c r="BC76" i="20" s="1"/>
  <c r="AQ75" i="20"/>
  <c r="AQ76" i="20" s="1"/>
  <c r="AK75" i="20"/>
  <c r="AL76" i="20" s="1"/>
  <c r="AH75" i="20"/>
  <c r="AE75" i="20"/>
  <c r="AE76" i="20" s="1"/>
  <c r="Y75" i="20"/>
  <c r="Z76" i="20" s="1"/>
  <c r="S75" i="20"/>
  <c r="T75" i="20" s="1"/>
  <c r="J75" i="20"/>
  <c r="G75" i="20"/>
  <c r="G76" i="20" s="1"/>
  <c r="CP73" i="20"/>
  <c r="CM73" i="20"/>
  <c r="CM74" i="20" s="1"/>
  <c r="CG73" i="20"/>
  <c r="CH74" i="20" s="1"/>
  <c r="CD73" i="20"/>
  <c r="CA73" i="20"/>
  <c r="CA74" i="20" s="1"/>
  <c r="BR73" i="20"/>
  <c r="BO73" i="20"/>
  <c r="BP73" i="20" s="1"/>
  <c r="BF73" i="20"/>
  <c r="BF74" i="20" s="1"/>
  <c r="BC73" i="20"/>
  <c r="BC74" i="20" s="1"/>
  <c r="AW73" i="20"/>
  <c r="AX74" i="20" s="1"/>
  <c r="AT73" i="20"/>
  <c r="AQ73" i="20"/>
  <c r="AQ74" i="20" s="1"/>
  <c r="AH73" i="20"/>
  <c r="AH74" i="20" s="1"/>
  <c r="AE73" i="20"/>
  <c r="AE74" i="20" s="1"/>
  <c r="V73" i="20"/>
  <c r="S73" i="20"/>
  <c r="S74" i="20" s="1"/>
  <c r="M73" i="20"/>
  <c r="N74" i="20" s="1"/>
  <c r="J73" i="20"/>
  <c r="J74" i="20" s="1"/>
  <c r="G73" i="20"/>
  <c r="G74" i="20" s="1"/>
  <c r="S67" i="20"/>
  <c r="S68" i="20" s="1"/>
  <c r="CD67" i="20"/>
  <c r="CE68" i="20" s="1"/>
  <c r="CA67" i="20"/>
  <c r="CA68" i="20" s="1"/>
  <c r="BR67" i="20"/>
  <c r="BS69" i="20" s="1"/>
  <c r="BI67" i="20"/>
  <c r="BI68" i="20" s="1"/>
  <c r="BF67" i="20"/>
  <c r="BF68" i="20" s="1"/>
  <c r="BC67" i="20"/>
  <c r="BC68" i="20" s="1"/>
  <c r="AT67" i="20"/>
  <c r="AH67" i="20"/>
  <c r="AE67" i="20"/>
  <c r="AE68" i="20" s="1"/>
  <c r="T67" i="20"/>
  <c r="J67" i="20"/>
  <c r="K70" i="20" s="1"/>
  <c r="CP63" i="20"/>
  <c r="CP64" i="20" s="1"/>
  <c r="CD63" i="20"/>
  <c r="CE66" i="20" s="1"/>
  <c r="CA63" i="20"/>
  <c r="CA64" i="20" s="1"/>
  <c r="BO63" i="20"/>
  <c r="BO64" i="20" s="1"/>
  <c r="BF63" i="20"/>
  <c r="BC63" i="20"/>
  <c r="BC64" i="20" s="1"/>
  <c r="AT63" i="20"/>
  <c r="AT64" i="20" s="1"/>
  <c r="AQ63" i="20"/>
  <c r="AQ64" i="20" s="1"/>
  <c r="AH63" i="20"/>
  <c r="AH64" i="20" s="1"/>
  <c r="AE63" i="20"/>
  <c r="AE64" i="20" s="1"/>
  <c r="V63" i="20"/>
  <c r="V64" i="20" s="1"/>
  <c r="S63" i="20"/>
  <c r="S64" i="20" s="1"/>
  <c r="J63" i="20"/>
  <c r="J64" i="20" s="1"/>
  <c r="G63" i="20"/>
  <c r="G64" i="20" s="1"/>
  <c r="BI60" i="20"/>
  <c r="BJ61" i="20" s="1"/>
  <c r="CP60" i="20"/>
  <c r="CM60" i="20"/>
  <c r="CN60" i="20" s="1"/>
  <c r="BO60" i="20"/>
  <c r="BO61" i="20" s="1"/>
  <c r="BL60" i="20"/>
  <c r="BL61" i="20" s="1"/>
  <c r="BC60" i="20"/>
  <c r="BC61" i="20" s="1"/>
  <c r="AT60" i="20"/>
  <c r="AQ60" i="20"/>
  <c r="AR61" i="20" s="1"/>
  <c r="V60" i="20"/>
  <c r="S60" i="20"/>
  <c r="S61" i="20" s="1"/>
  <c r="CP57" i="20"/>
  <c r="CP58" i="20" s="1"/>
  <c r="CM57" i="20"/>
  <c r="CM58" i="20" s="1"/>
  <c r="BU57" i="20"/>
  <c r="BU58" i="20" s="1"/>
  <c r="BR57" i="20"/>
  <c r="BR58" i="20" s="1"/>
  <c r="BO57" i="20"/>
  <c r="BO58" i="20" s="1"/>
  <c r="BL57" i="20"/>
  <c r="BL58" i="20" s="1"/>
  <c r="BI57" i="20"/>
  <c r="BI58" i="20" s="1"/>
  <c r="BF57" i="20"/>
  <c r="BF58" i="20" s="1"/>
  <c r="BC57" i="20"/>
  <c r="BC58" i="20" s="1"/>
  <c r="AT57" i="20"/>
  <c r="AQ57" i="20"/>
  <c r="AQ58" i="20" s="1"/>
  <c r="AK57" i="20"/>
  <c r="AK58" i="20" s="1"/>
  <c r="V57" i="20"/>
  <c r="V58" i="20" s="1"/>
  <c r="S57" i="20"/>
  <c r="S58" i="20" s="1"/>
  <c r="J57" i="20"/>
  <c r="J58" i="20" s="1"/>
  <c r="CP54" i="20"/>
  <c r="CQ55" i="20" s="1"/>
  <c r="CM54" i="20"/>
  <c r="CM55" i="20" s="1"/>
  <c r="CD54" i="20"/>
  <c r="CE55" i="20" s="1"/>
  <c r="CA54" i="20"/>
  <c r="CA55" i="20" s="1"/>
  <c r="BU54" i="20"/>
  <c r="BU55" i="20" s="1"/>
  <c r="BR54" i="20"/>
  <c r="AT54" i="20"/>
  <c r="AU55" i="20" s="1"/>
  <c r="AQ54" i="20"/>
  <c r="AQ55" i="20" s="1"/>
  <c r="AK54" i="20"/>
  <c r="AK55" i="20" s="1"/>
  <c r="AH54" i="20"/>
  <c r="AI54" i="20" s="1"/>
  <c r="AE54" i="20"/>
  <c r="AE55" i="20" s="1"/>
  <c r="V54" i="20"/>
  <c r="V55" i="20" s="1"/>
  <c r="G54" i="20"/>
  <c r="G55" i="20" s="1"/>
  <c r="BR49" i="20"/>
  <c r="CP48" i="20"/>
  <c r="CM48" i="20"/>
  <c r="CM49" i="20" s="1"/>
  <c r="CA48" i="20"/>
  <c r="CA49" i="20" s="1"/>
  <c r="BR48" i="20"/>
  <c r="BS48" i="20" s="1"/>
  <c r="BO48" i="20"/>
  <c r="BO49" i="20" s="1"/>
  <c r="BC48" i="20"/>
  <c r="BC49" i="20" s="1"/>
  <c r="AT48" i="20"/>
  <c r="AU49" i="20" s="1"/>
  <c r="AQ48" i="20"/>
  <c r="AQ49" i="20" s="1"/>
  <c r="V48" i="20"/>
  <c r="W48" i="20" s="1"/>
  <c r="S48" i="20"/>
  <c r="S49" i="20" s="1"/>
  <c r="G48" i="20"/>
  <c r="G49" i="20" s="1"/>
  <c r="CP39" i="20"/>
  <c r="CQ40" i="20" s="1"/>
  <c r="CM39" i="20"/>
  <c r="CM40" i="20" s="1"/>
  <c r="BR39" i="20"/>
  <c r="BS39" i="20" s="1"/>
  <c r="BO39" i="20"/>
  <c r="BO40" i="20" s="1"/>
  <c r="AT39" i="20"/>
  <c r="AU40" i="20" s="1"/>
  <c r="AQ39" i="20"/>
  <c r="AQ40" i="20" s="1"/>
  <c r="V39" i="20"/>
  <c r="W40" i="20" s="1"/>
  <c r="T39" i="20"/>
  <c r="S39" i="20"/>
  <c r="S40" i="20" s="1"/>
  <c r="G39" i="20"/>
  <c r="G40" i="20" s="1"/>
  <c r="CS36" i="20"/>
  <c r="CS37" i="20" s="1"/>
  <c r="CP36" i="20"/>
  <c r="CJ36" i="20"/>
  <c r="CJ37" i="20" s="1"/>
  <c r="CG36" i="20"/>
  <c r="CH37" i="20" s="1"/>
  <c r="AW36" i="20"/>
  <c r="AW37" i="20" s="1"/>
  <c r="AT36" i="20"/>
  <c r="AQ36" i="20"/>
  <c r="AQ37" i="20" s="1"/>
  <c r="V36" i="20"/>
  <c r="W37" i="20" s="1"/>
  <c r="P36" i="20"/>
  <c r="P37" i="20" s="1"/>
  <c r="CS33" i="20"/>
  <c r="CS34" i="20" s="1"/>
  <c r="CS35" i="20" s="1"/>
  <c r="BU33" i="20"/>
  <c r="BU34" i="20" s="1"/>
  <c r="BU35" i="20" s="1"/>
  <c r="AW33" i="20"/>
  <c r="AW34" i="20" s="1"/>
  <c r="AW35" i="20" s="1"/>
  <c r="AQ33" i="20"/>
  <c r="AR33" i="20" s="1"/>
  <c r="AK33" i="20"/>
  <c r="AK34" i="20" s="1"/>
  <c r="AK35" i="20" s="1"/>
  <c r="M33" i="20"/>
  <c r="M34" i="20" s="1"/>
  <c r="M35" i="20" s="1"/>
  <c r="CS31" i="20"/>
  <c r="CS32" i="20" s="1"/>
  <c r="CP31" i="20"/>
  <c r="CP32" i="20" s="1"/>
  <c r="CM31" i="20"/>
  <c r="CM32" i="20" s="1"/>
  <c r="CG31" i="20"/>
  <c r="CG32" i="20" s="1"/>
  <c r="CA31" i="20"/>
  <c r="CA32" i="20" s="1"/>
  <c r="BU31" i="20"/>
  <c r="BU32" i="20" s="1"/>
  <c r="BL31" i="20"/>
  <c r="BM32" i="20" s="1"/>
  <c r="BD31" i="20"/>
  <c r="BC31" i="20"/>
  <c r="BC32" i="20" s="1"/>
  <c r="AK31" i="20"/>
  <c r="AK32" i="20" s="1"/>
  <c r="S31" i="20"/>
  <c r="S32" i="20" s="1"/>
  <c r="M31" i="20"/>
  <c r="AK29" i="20"/>
  <c r="AK30" i="20" s="1"/>
  <c r="CP29" i="20"/>
  <c r="CP30" i="20" s="1"/>
  <c r="CG29" i="20"/>
  <c r="CG30" i="20" s="1"/>
  <c r="CD29" i="20"/>
  <c r="CD30" i="20" s="1"/>
  <c r="BO29" i="20"/>
  <c r="BO30" i="20" s="1"/>
  <c r="AN29" i="20"/>
  <c r="AH29" i="20"/>
  <c r="AH30" i="20" s="1"/>
  <c r="M29" i="20"/>
  <c r="M30" i="20" s="1"/>
  <c r="CS26" i="20"/>
  <c r="CS27" i="20" s="1"/>
  <c r="CP26" i="20"/>
  <c r="CP27" i="20" s="1"/>
  <c r="CG26" i="20"/>
  <c r="CG27" i="20" s="1"/>
  <c r="BO26" i="20"/>
  <c r="BO27" i="20" s="1"/>
  <c r="BI26" i="20"/>
  <c r="BI27" i="20" s="1"/>
  <c r="AW26" i="20"/>
  <c r="AW27" i="20" s="1"/>
  <c r="AT26" i="20"/>
  <c r="AT27" i="20" s="1"/>
  <c r="AN26" i="20"/>
  <c r="AN27" i="20" s="1"/>
  <c r="AK26" i="20"/>
  <c r="AK27" i="20" s="1"/>
  <c r="Y26" i="20"/>
  <c r="Y27" i="20" s="1"/>
  <c r="M26" i="20"/>
  <c r="M27" i="20" s="1"/>
  <c r="CJ24" i="20"/>
  <c r="CK25" i="20" s="1"/>
  <c r="CG24" i="20"/>
  <c r="CG25" i="20" s="1"/>
  <c r="BI24" i="20"/>
  <c r="BI25" i="20" s="1"/>
  <c r="BF24" i="20"/>
  <c r="BF25" i="20" s="1"/>
  <c r="AQ24" i="20"/>
  <c r="AK24" i="20"/>
  <c r="AL24" i="20" s="1"/>
  <c r="AH24" i="20"/>
  <c r="AH25" i="20" s="1"/>
  <c r="P24" i="20"/>
  <c r="P25" i="20" s="1"/>
  <c r="M24" i="20"/>
  <c r="N25" i="20" s="1"/>
  <c r="J24" i="20"/>
  <c r="J25" i="20" s="1"/>
  <c r="CG21" i="20"/>
  <c r="BI21" i="20"/>
  <c r="AK21" i="20"/>
  <c r="M21" i="20"/>
  <c r="CG20" i="20"/>
  <c r="BI20" i="20"/>
  <c r="AK20" i="20"/>
  <c r="M20" i="20"/>
  <c r="CG19" i="20"/>
  <c r="CD21" i="20"/>
  <c r="BR21" i="20"/>
  <c r="BO19" i="20"/>
  <c r="BI19" i="20"/>
  <c r="BF21" i="20"/>
  <c r="AT21" i="20"/>
  <c r="AK19" i="20"/>
  <c r="AH19" i="20"/>
  <c r="AI20" i="20" s="1"/>
  <c r="AH21" i="20"/>
  <c r="V21" i="20"/>
  <c r="M19" i="20"/>
  <c r="N19" i="20" s="1"/>
  <c r="J19" i="20"/>
  <c r="K21" i="20" s="1"/>
  <c r="J21" i="20"/>
  <c r="CP15" i="20"/>
  <c r="CD15" i="20"/>
  <c r="BR15" i="20"/>
  <c r="BF15" i="20"/>
  <c r="AT15" i="20"/>
  <c r="AH15" i="20"/>
  <c r="V15" i="20"/>
  <c r="J15" i="20"/>
  <c r="CS15" i="20"/>
  <c r="CP14" i="20"/>
  <c r="CQ15" i="20" s="1"/>
  <c r="CD14" i="20"/>
  <c r="CE15" i="20" s="1"/>
  <c r="BU15" i="20"/>
  <c r="BR14" i="20"/>
  <c r="BS15" i="20" s="1"/>
  <c r="BO15" i="20"/>
  <c r="BF14" i="20"/>
  <c r="BG15" i="20" s="1"/>
  <c r="AW15" i="20"/>
  <c r="AT14" i="20"/>
  <c r="AU15" i="20" s="1"/>
  <c r="AH14" i="20"/>
  <c r="AI15" i="20" s="1"/>
  <c r="Y15" i="20"/>
  <c r="V14" i="20"/>
  <c r="W15" i="20" s="1"/>
  <c r="J14" i="20"/>
  <c r="K15" i="20" s="1"/>
  <c r="CP13" i="20"/>
  <c r="CD13" i="20"/>
  <c r="BR13" i="20"/>
  <c r="BF13" i="20"/>
  <c r="AT13" i="20"/>
  <c r="AH13" i="20"/>
  <c r="V13" i="20"/>
  <c r="J13" i="20"/>
  <c r="CP12" i="20"/>
  <c r="CD12" i="20"/>
  <c r="BR12" i="20"/>
  <c r="BF12" i="20"/>
  <c r="AT12" i="20"/>
  <c r="AH12" i="20"/>
  <c r="V12" i="20"/>
  <c r="J12" i="20"/>
  <c r="CS13" i="20"/>
  <c r="CP11" i="20"/>
  <c r="CQ13" i="20" s="1"/>
  <c r="CM13" i="20"/>
  <c r="CD11" i="20"/>
  <c r="CE13" i="20" s="1"/>
  <c r="BU13" i="20"/>
  <c r="BR11" i="20"/>
  <c r="BS13" i="20" s="1"/>
  <c r="BF11" i="20"/>
  <c r="BG13" i="20" s="1"/>
  <c r="AW13" i="20"/>
  <c r="AT11" i="20"/>
  <c r="AU13" i="20" s="1"/>
  <c r="AH11" i="20"/>
  <c r="AI13" i="20" s="1"/>
  <c r="Y13" i="20"/>
  <c r="V11" i="20"/>
  <c r="W13" i="20" s="1"/>
  <c r="S13" i="20"/>
  <c r="J11" i="20"/>
  <c r="K13" i="20" s="1"/>
  <c r="CP8" i="20"/>
  <c r="CD8" i="20"/>
  <c r="BR8" i="20"/>
  <c r="BF8" i="20"/>
  <c r="AT8" i="20"/>
  <c r="AH8" i="20"/>
  <c r="V8" i="20"/>
  <c r="J8" i="20"/>
  <c r="CP7" i="20"/>
  <c r="CD7" i="20"/>
  <c r="BX7" i="20"/>
  <c r="BR7" i="20"/>
  <c r="BO7" i="20"/>
  <c r="BF7" i="20"/>
  <c r="AT7" i="20"/>
  <c r="AH7" i="20"/>
  <c r="V7" i="20"/>
  <c r="J7" i="20"/>
  <c r="CP6" i="20"/>
  <c r="CQ6" i="20" s="1"/>
  <c r="CM7" i="20"/>
  <c r="CD6" i="20"/>
  <c r="CE6" i="20" s="1"/>
  <c r="BR6" i="20"/>
  <c r="BS9" i="20" s="1"/>
  <c r="BO6" i="20"/>
  <c r="BP9" i="20" s="1"/>
  <c r="BF6" i="20"/>
  <c r="BG9" i="20" s="1"/>
  <c r="AT6" i="20"/>
  <c r="AU6" i="20" s="1"/>
  <c r="AH6" i="20"/>
  <c r="V6" i="20"/>
  <c r="W6" i="20" s="1"/>
  <c r="J6" i="20"/>
  <c r="K9" i="20" s="1"/>
  <c r="G8" i="20"/>
  <c r="AO33" i="20" l="1"/>
  <c r="AN34" i="20"/>
  <c r="AN35" i="20" s="1"/>
  <c r="Y64" i="20"/>
  <c r="Z63" i="20"/>
  <c r="CS64" i="20"/>
  <c r="CT65" i="20"/>
  <c r="AL80" i="20"/>
  <c r="H26" i="20"/>
  <c r="BL107" i="20"/>
  <c r="BM106" i="20"/>
  <c r="S19" i="20"/>
  <c r="T21" i="20" s="1"/>
  <c r="CM20" i="20"/>
  <c r="G26" i="20"/>
  <c r="G27" i="20" s="1"/>
  <c r="S38" i="20"/>
  <c r="T38" i="20" s="1"/>
  <c r="BC38" i="20"/>
  <c r="BD38" i="20" s="1"/>
  <c r="CM38" i="20"/>
  <c r="CN38" i="20" s="1"/>
  <c r="AU9" i="20"/>
  <c r="AZ67" i="20"/>
  <c r="AZ38" i="20"/>
  <c r="BA38" i="20" s="1"/>
  <c r="V38" i="20"/>
  <c r="W38" i="20" s="1"/>
  <c r="BF38" i="20"/>
  <c r="BG38" i="20" s="1"/>
  <c r="CP38" i="20"/>
  <c r="CQ38" i="20" s="1"/>
  <c r="AZ15" i="20"/>
  <c r="CN31" i="20"/>
  <c r="Y67" i="20"/>
  <c r="Z70" i="20" s="1"/>
  <c r="AK78" i="20"/>
  <c r="AL79" i="20" s="1"/>
  <c r="AZ48" i="20"/>
  <c r="AZ49" i="20" s="1"/>
  <c r="AB67" i="20"/>
  <c r="AC67" i="20" s="1"/>
  <c r="AB38" i="20"/>
  <c r="AC38" i="20" s="1"/>
  <c r="BL38" i="20"/>
  <c r="BM38" i="20" s="1"/>
  <c r="AI6" i="20"/>
  <c r="AI9" i="20"/>
  <c r="AQ21" i="20"/>
  <c r="CS67" i="20"/>
  <c r="CT68" i="20" s="1"/>
  <c r="W9" i="20"/>
  <c r="BC7" i="20"/>
  <c r="BJ60" i="20"/>
  <c r="BC6" i="20"/>
  <c r="BD9" i="20" s="1"/>
  <c r="AQ19" i="20"/>
  <c r="BO21" i="20"/>
  <c r="H73" i="20"/>
  <c r="BD75" i="20"/>
  <c r="D6" i="20"/>
  <c r="E9" i="20" s="1"/>
  <c r="D9" i="20"/>
  <c r="BX6" i="20"/>
  <c r="BY9" i="20" s="1"/>
  <c r="BX9" i="20"/>
  <c r="AB11" i="20"/>
  <c r="AC13" i="20" s="1"/>
  <c r="AB15" i="20"/>
  <c r="BX24" i="20"/>
  <c r="AB26" i="20"/>
  <c r="AC27" i="20" s="1"/>
  <c r="AB29" i="20"/>
  <c r="AZ31" i="20"/>
  <c r="BA32" i="20" s="1"/>
  <c r="D36" i="20"/>
  <c r="BX36" i="20"/>
  <c r="AK38" i="20"/>
  <c r="AL38" i="20" s="1"/>
  <c r="BU38" i="20"/>
  <c r="BV38" i="20" s="1"/>
  <c r="CE9" i="20"/>
  <c r="AB8" i="20"/>
  <c r="AB9" i="20"/>
  <c r="AN38" i="20"/>
  <c r="AO38" i="20" s="1"/>
  <c r="BX67" i="20"/>
  <c r="BX68" i="20" s="1"/>
  <c r="BX38" i="20"/>
  <c r="BY38" i="20" s="1"/>
  <c r="N29" i="20"/>
  <c r="AN54" i="20"/>
  <c r="AN55" i="20" s="1"/>
  <c r="G67" i="20"/>
  <c r="G68" i="20"/>
  <c r="G38" i="20"/>
  <c r="H38" i="20" s="1"/>
  <c r="G70" i="20"/>
  <c r="G69" i="20"/>
  <c r="AQ38" i="20"/>
  <c r="AR38" i="20" s="1"/>
  <c r="CA38" i="20"/>
  <c r="CB38" i="20" s="1"/>
  <c r="J38" i="20"/>
  <c r="K38" i="20" s="1"/>
  <c r="AT38" i="20"/>
  <c r="AU38" i="20" s="1"/>
  <c r="CD38" i="20"/>
  <c r="CE38" i="20" s="1"/>
  <c r="W65" i="20"/>
  <c r="AZ7" i="20"/>
  <c r="AZ9" i="20"/>
  <c r="D12" i="20"/>
  <c r="BX12" i="20"/>
  <c r="AZ33" i="20"/>
  <c r="AZ34" i="20" s="1"/>
  <c r="AZ35" i="20" s="1"/>
  <c r="D70" i="20"/>
  <c r="D69" i="20"/>
  <c r="D38" i="20"/>
  <c r="E38" i="20" s="1"/>
  <c r="D68" i="20"/>
  <c r="D67" i="20"/>
  <c r="M38" i="20"/>
  <c r="N38" i="20" s="1"/>
  <c r="AW38" i="20"/>
  <c r="AX38" i="20" s="1"/>
  <c r="CG38" i="20"/>
  <c r="CH38" i="20" s="1"/>
  <c r="W7" i="20"/>
  <c r="BJ27" i="20"/>
  <c r="T32" i="20"/>
  <c r="BR40" i="20"/>
  <c r="AI63" i="20"/>
  <c r="BG74" i="20"/>
  <c r="BM26" i="20"/>
  <c r="Q30" i="20"/>
  <c r="CH31" i="20"/>
  <c r="AR36" i="20"/>
  <c r="T63" i="20"/>
  <c r="BD66" i="20"/>
  <c r="CB67" i="20"/>
  <c r="H75" i="20"/>
  <c r="CN30" i="20"/>
  <c r="N33" i="20"/>
  <c r="BJ58" i="20"/>
  <c r="N61" i="20"/>
  <c r="CE76" i="20"/>
  <c r="AF78" i="20"/>
  <c r="BP106" i="20"/>
  <c r="T37" i="20"/>
  <c r="BD63" i="20"/>
  <c r="CB75" i="20"/>
  <c r="H78" i="20"/>
  <c r="AX106" i="20"/>
  <c r="S107" i="20"/>
  <c r="E24" i="20"/>
  <c r="E25" i="20"/>
  <c r="Q24" i="20"/>
  <c r="AL29" i="20"/>
  <c r="BP36" i="20"/>
  <c r="T60" i="20"/>
  <c r="AR64" i="20"/>
  <c r="BG70" i="20"/>
  <c r="BG79" i="20"/>
  <c r="AC29" i="20"/>
  <c r="AB30" i="20"/>
  <c r="BY30" i="20"/>
  <c r="BY37" i="20"/>
  <c r="BY36" i="20"/>
  <c r="AC69" i="20"/>
  <c r="AB68" i="20"/>
  <c r="AB70" i="20" s="1"/>
  <c r="AZ6" i="20"/>
  <c r="AZ8" i="20"/>
  <c r="AB13" i="20"/>
  <c r="AB14" i="20"/>
  <c r="AC14" i="20" s="1"/>
  <c r="D15" i="20"/>
  <c r="AI19" i="20"/>
  <c r="AI21" i="20"/>
  <c r="BJ24" i="20"/>
  <c r="CH25" i="20"/>
  <c r="Q26" i="20"/>
  <c r="BP27" i="20"/>
  <c r="CH29" i="20"/>
  <c r="T30" i="20"/>
  <c r="D31" i="20"/>
  <c r="D32" i="20" s="1"/>
  <c r="AF32" i="20"/>
  <c r="D33" i="20"/>
  <c r="E35" i="20" s="1"/>
  <c r="CB33" i="20"/>
  <c r="BL34" i="20"/>
  <c r="BL35" i="20" s="1"/>
  <c r="AB36" i="20"/>
  <c r="AC37" i="20" s="1"/>
  <c r="AF37" i="20"/>
  <c r="BS40" i="20"/>
  <c r="BP48" i="20"/>
  <c r="T49" i="20"/>
  <c r="BS49" i="20"/>
  <c r="CK55" i="20"/>
  <c r="BP58" i="20"/>
  <c r="P61" i="20"/>
  <c r="CM61" i="20"/>
  <c r="AU64" i="20"/>
  <c r="Z65" i="20"/>
  <c r="K66" i="20"/>
  <c r="BP66" i="20"/>
  <c r="CT67" i="20"/>
  <c r="AX68" i="20"/>
  <c r="T69" i="20"/>
  <c r="CB70" i="20"/>
  <c r="BO74" i="20"/>
  <c r="H76" i="20"/>
  <c r="BO79" i="20"/>
  <c r="BO80" i="20" s="1"/>
  <c r="AR80" i="20"/>
  <c r="CK106" i="20"/>
  <c r="AI107" i="20"/>
  <c r="CB55" i="20"/>
  <c r="BX11" i="20"/>
  <c r="BY12" i="20" s="1"/>
  <c r="K20" i="20"/>
  <c r="AO24" i="20"/>
  <c r="BM24" i="20"/>
  <c r="Q25" i="20"/>
  <c r="CJ25" i="20"/>
  <c r="AZ26" i="20"/>
  <c r="AZ27" i="20" s="1"/>
  <c r="N27" i="20"/>
  <c r="CH27" i="20"/>
  <c r="Q29" i="20"/>
  <c r="AL31" i="20"/>
  <c r="AL32" i="20"/>
  <c r="BM34" i="20"/>
  <c r="CK36" i="20"/>
  <c r="AR37" i="20"/>
  <c r="W39" i="20"/>
  <c r="BP39" i="20"/>
  <c r="V49" i="20"/>
  <c r="CE54" i="20"/>
  <c r="N58" i="20"/>
  <c r="BP60" i="20"/>
  <c r="Q61" i="20"/>
  <c r="CN61" i="20"/>
  <c r="AR63" i="20"/>
  <c r="CT63" i="20"/>
  <c r="BD64" i="20"/>
  <c r="AI65" i="20"/>
  <c r="T66" i="20"/>
  <c r="CQ66" i="20"/>
  <c r="H68" i="20"/>
  <c r="BG68" i="20"/>
  <c r="Z69" i="20"/>
  <c r="H74" i="20"/>
  <c r="CB74" i="20"/>
  <c r="AF75" i="20"/>
  <c r="S76" i="20"/>
  <c r="BD78" i="20"/>
  <c r="CB78" i="20"/>
  <c r="H79" i="20"/>
  <c r="CB79" i="20"/>
  <c r="BD80" i="20"/>
  <c r="K106" i="20"/>
  <c r="BV106" i="20"/>
  <c r="CN106" i="20"/>
  <c r="AO107" i="20"/>
  <c r="AK68" i="20"/>
  <c r="CQ7" i="20"/>
  <c r="BP8" i="20"/>
  <c r="AB12" i="20"/>
  <c r="K19" i="20"/>
  <c r="D26" i="20"/>
  <c r="D27" i="20" s="1"/>
  <c r="CH26" i="20"/>
  <c r="T27" i="20"/>
  <c r="BD29" i="20"/>
  <c r="AO32" i="20"/>
  <c r="AL33" i="20"/>
  <c r="BM33" i="20"/>
  <c r="AF36" i="20"/>
  <c r="BP37" i="20"/>
  <c r="T40" i="20"/>
  <c r="CN40" i="20"/>
  <c r="AR48" i="20"/>
  <c r="W49" i="20"/>
  <c r="AF55" i="20"/>
  <c r="AL57" i="20"/>
  <c r="CH58" i="20"/>
  <c r="T61" i="20"/>
  <c r="W63" i="20"/>
  <c r="K64" i="20"/>
  <c r="BP64" i="20"/>
  <c r="AR65" i="20"/>
  <c r="W66" i="20"/>
  <c r="CT66" i="20"/>
  <c r="Z67" i="20"/>
  <c r="AX67" i="20"/>
  <c r="BV67" i="20"/>
  <c r="J68" i="20"/>
  <c r="BS68" i="20"/>
  <c r="AF73" i="20"/>
  <c r="BD73" i="20"/>
  <c r="CB73" i="20"/>
  <c r="K74" i="20"/>
  <c r="AF76" i="20"/>
  <c r="K79" i="20"/>
  <c r="CM79" i="20"/>
  <c r="CM80" i="20" s="1"/>
  <c r="BG80" i="20"/>
  <c r="AQ107" i="20"/>
  <c r="AZ11" i="20"/>
  <c r="BA12" i="20" s="1"/>
  <c r="AZ13" i="20"/>
  <c r="BX14" i="20"/>
  <c r="BY14" i="20" s="1"/>
  <c r="N20" i="20"/>
  <c r="N24" i="20"/>
  <c r="AL25" i="20"/>
  <c r="AL27" i="20"/>
  <c r="CN27" i="20"/>
  <c r="AL30" i="20"/>
  <c r="AO31" i="20"/>
  <c r="BX31" i="20"/>
  <c r="BX32" i="20" s="1"/>
  <c r="BD32" i="20"/>
  <c r="V40" i="20"/>
  <c r="AR49" i="20"/>
  <c r="CN49" i="20"/>
  <c r="AF54" i="20"/>
  <c r="AX54" i="20"/>
  <c r="AH55" i="20"/>
  <c r="K57" i="20"/>
  <c r="CH57" i="20"/>
  <c r="AL58" i="20"/>
  <c r="CN58" i="20"/>
  <c r="AR60" i="20"/>
  <c r="AQ61" i="20"/>
  <c r="AU63" i="20"/>
  <c r="CB63" i="20"/>
  <c r="T64" i="20"/>
  <c r="CQ64" i="20"/>
  <c r="AU65" i="20"/>
  <c r="Z66" i="20"/>
  <c r="K68" i="20"/>
  <c r="BV68" i="20"/>
  <c r="BG69" i="20"/>
  <c r="AF74" i="20"/>
  <c r="BG75" i="20"/>
  <c r="CE75" i="20"/>
  <c r="K78" i="20"/>
  <c r="AI78" i="20"/>
  <c r="AF79" i="20"/>
  <c r="H80" i="20"/>
  <c r="BJ80" i="20"/>
  <c r="BM107" i="20"/>
  <c r="D13" i="20"/>
  <c r="AZ24" i="20"/>
  <c r="AZ25" i="20" s="1"/>
  <c r="AO25" i="20"/>
  <c r="AL26" i="20"/>
  <c r="BD26" i="20"/>
  <c r="D29" i="20"/>
  <c r="D30" i="20" s="1"/>
  <c r="BM29" i="20"/>
  <c r="CN29" i="20"/>
  <c r="BD30" i="20"/>
  <c r="AR39" i="20"/>
  <c r="AR40" i="20"/>
  <c r="CK54" i="20"/>
  <c r="AI55" i="20"/>
  <c r="AO57" i="20"/>
  <c r="BJ57" i="20"/>
  <c r="AN58" i="20"/>
  <c r="W64" i="20"/>
  <c r="CT64" i="20"/>
  <c r="BD65" i="20"/>
  <c r="AI66" i="20"/>
  <c r="BD67" i="20"/>
  <c r="K73" i="20"/>
  <c r="AI74" i="20"/>
  <c r="BD76" i="20"/>
  <c r="AI79" i="20"/>
  <c r="K80" i="20"/>
  <c r="CB80" i="20"/>
  <c r="Q106" i="20"/>
  <c r="K107" i="20"/>
  <c r="BP107" i="20"/>
  <c r="AC11" i="20"/>
  <c r="AX27" i="20"/>
  <c r="T31" i="20"/>
  <c r="CB32" i="20"/>
  <c r="Q33" i="20"/>
  <c r="BX33" i="20"/>
  <c r="BY33" i="20" s="1"/>
  <c r="N34" i="20"/>
  <c r="AO36" i="20"/>
  <c r="AT40" i="20"/>
  <c r="BJ49" i="20"/>
  <c r="N57" i="20"/>
  <c r="AR57" i="20"/>
  <c r="CN57" i="20"/>
  <c r="N60" i="20"/>
  <c r="K63" i="20"/>
  <c r="Z64" i="20"/>
  <c r="K65" i="20"/>
  <c r="BP65" i="20"/>
  <c r="AR66" i="20"/>
  <c r="Z68" i="20"/>
  <c r="BV69" i="20"/>
  <c r="AR74" i="20"/>
  <c r="BG76" i="20"/>
  <c r="AR79" i="20"/>
  <c r="AF80" i="20"/>
  <c r="CH80" i="20"/>
  <c r="T106" i="20"/>
  <c r="AO106" i="20"/>
  <c r="CE106" i="20"/>
  <c r="Q107" i="20"/>
  <c r="CH107" i="20"/>
  <c r="N21" i="20"/>
  <c r="CK24" i="20"/>
  <c r="BJ25" i="20"/>
  <c r="CH30" i="20"/>
  <c r="CB31" i="20"/>
  <c r="CH32" i="20"/>
  <c r="T36" i="20"/>
  <c r="Q37" i="20"/>
  <c r="AU39" i="20"/>
  <c r="CN39" i="20"/>
  <c r="BP40" i="20"/>
  <c r="T48" i="20"/>
  <c r="CN48" i="20"/>
  <c r="BP49" i="20"/>
  <c r="AX55" i="20"/>
  <c r="BP57" i="20"/>
  <c r="BD58" i="20"/>
  <c r="BP61" i="20"/>
  <c r="AI64" i="20"/>
  <c r="T65" i="20"/>
  <c r="CQ65" i="20"/>
  <c r="AU66" i="20"/>
  <c r="K67" i="20"/>
  <c r="H69" i="20"/>
  <c r="CB69" i="20"/>
  <c r="T73" i="20"/>
  <c r="AR73" i="20"/>
  <c r="BD74" i="20"/>
  <c r="CB76" i="20"/>
  <c r="AR78" i="20"/>
  <c r="BD79" i="20"/>
  <c r="AI80" i="20"/>
  <c r="CK107" i="20"/>
  <c r="K8" i="20"/>
  <c r="AQ6" i="20"/>
  <c r="BL8" i="20"/>
  <c r="BL7" i="20"/>
  <c r="BL6" i="20"/>
  <c r="CG8" i="20"/>
  <c r="CG7" i="20"/>
  <c r="CG6" i="20"/>
  <c r="CH9" i="20" s="1"/>
  <c r="AQ7" i="20"/>
  <c r="CG13" i="20"/>
  <c r="CG12" i="20"/>
  <c r="CG11" i="20"/>
  <c r="CH13" i="20" s="1"/>
  <c r="CG15" i="20"/>
  <c r="CG14" i="20"/>
  <c r="CH15" i="20" s="1"/>
  <c r="AW21" i="20"/>
  <c r="AW20" i="20"/>
  <c r="AW19" i="20"/>
  <c r="AX19" i="20" s="1"/>
  <c r="K6" i="20"/>
  <c r="W8" i="20"/>
  <c r="BC8" i="20"/>
  <c r="BD6" i="20"/>
  <c r="BO8" i="20"/>
  <c r="K7" i="20"/>
  <c r="BD7" i="20"/>
  <c r="BY7" i="20"/>
  <c r="H12" i="20"/>
  <c r="H13" i="20"/>
  <c r="BA30" i="20"/>
  <c r="AZ30" i="20"/>
  <c r="BA29" i="20"/>
  <c r="BR36" i="20"/>
  <c r="BS36" i="20" s="1"/>
  <c r="CJ8" i="20"/>
  <c r="CJ7" i="20"/>
  <c r="CJ6" i="20"/>
  <c r="AQ26" i="20"/>
  <c r="AR26" i="20" s="1"/>
  <c r="CA8" i="20"/>
  <c r="BP7" i="20"/>
  <c r="BU21" i="20"/>
  <c r="BU20" i="20"/>
  <c r="BU19" i="20"/>
  <c r="BV19" i="20" s="1"/>
  <c r="P8" i="20"/>
  <c r="P7" i="20"/>
  <c r="P6" i="20"/>
  <c r="BG8" i="20"/>
  <c r="D7" i="20"/>
  <c r="D8" i="20"/>
  <c r="M13" i="20"/>
  <c r="M12" i="20"/>
  <c r="M11" i="20"/>
  <c r="N11" i="20" s="1"/>
  <c r="BI13" i="20"/>
  <c r="BI12" i="20"/>
  <c r="BI11" i="20"/>
  <c r="BJ12" i="20" s="1"/>
  <c r="M15" i="20"/>
  <c r="M14" i="20"/>
  <c r="N15" i="20" s="1"/>
  <c r="BI15" i="20"/>
  <c r="BI14" i="20"/>
  <c r="BJ15" i="20" s="1"/>
  <c r="AB21" i="20"/>
  <c r="AB20" i="20"/>
  <c r="AB19" i="20"/>
  <c r="AC19" i="20" s="1"/>
  <c r="AB24" i="20"/>
  <c r="AB25" i="20" s="1"/>
  <c r="Y29" i="20"/>
  <c r="Y30" i="20" s="1"/>
  <c r="AL21" i="20"/>
  <c r="AL20" i="20"/>
  <c r="AL19" i="20"/>
  <c r="BP6" i="20"/>
  <c r="CM6" i="20"/>
  <c r="AU7" i="20"/>
  <c r="BJ21" i="20"/>
  <c r="BJ20" i="20"/>
  <c r="BJ19" i="20"/>
  <c r="CA24" i="20"/>
  <c r="CA25" i="20" s="1"/>
  <c r="Y31" i="20"/>
  <c r="Y32" i="20" s="1"/>
  <c r="E7" i="20"/>
  <c r="S8" i="20"/>
  <c r="BS8" i="20"/>
  <c r="BG7" i="20"/>
  <c r="CK8" i="20"/>
  <c r="G6" i="20"/>
  <c r="H6" i="20" s="1"/>
  <c r="S6" i="20"/>
  <c r="T9" i="20" s="1"/>
  <c r="AB6" i="20"/>
  <c r="AN8" i="20"/>
  <c r="AN7" i="20"/>
  <c r="AN6" i="20"/>
  <c r="BI8" i="20"/>
  <c r="BI7" i="20"/>
  <c r="BI6" i="20"/>
  <c r="BJ9" i="20" s="1"/>
  <c r="BS6" i="20"/>
  <c r="CE8" i="20"/>
  <c r="G7" i="20"/>
  <c r="S7" i="20"/>
  <c r="AB7" i="20"/>
  <c r="BS7" i="20"/>
  <c r="BY8" i="20"/>
  <c r="V24" i="20"/>
  <c r="V25" i="20" s="1"/>
  <c r="CD26" i="20"/>
  <c r="CD27" i="20" s="1"/>
  <c r="CA29" i="20"/>
  <c r="CB29" i="20" s="1"/>
  <c r="AI8" i="20"/>
  <c r="E6" i="20"/>
  <c r="AU8" i="20"/>
  <c r="CM8" i="20"/>
  <c r="AI7" i="20"/>
  <c r="E8" i="20"/>
  <c r="BR31" i="20"/>
  <c r="BR32" i="20" s="1"/>
  <c r="AK8" i="20"/>
  <c r="AK7" i="20"/>
  <c r="AK6" i="20"/>
  <c r="CA6" i="20"/>
  <c r="CA7" i="20"/>
  <c r="BG6" i="20"/>
  <c r="AE8" i="20"/>
  <c r="AQ8" i="20"/>
  <c r="CQ8" i="20"/>
  <c r="CE7" i="20"/>
  <c r="BX8" i="20"/>
  <c r="E11" i="20"/>
  <c r="BA11" i="20"/>
  <c r="E12" i="20"/>
  <c r="E13" i="20"/>
  <c r="E14" i="20"/>
  <c r="BA14" i="20"/>
  <c r="E15" i="20"/>
  <c r="BA15" i="20"/>
  <c r="P21" i="20"/>
  <c r="P20" i="20"/>
  <c r="P19" i="20"/>
  <c r="Q19" i="20" s="1"/>
  <c r="M32" i="20"/>
  <c r="N32" i="20"/>
  <c r="N31" i="20"/>
  <c r="Z32" i="20"/>
  <c r="M8" i="20"/>
  <c r="M7" i="20"/>
  <c r="M6" i="20"/>
  <c r="BD8" i="20"/>
  <c r="AE6" i="20"/>
  <c r="AE7" i="20"/>
  <c r="AK13" i="20"/>
  <c r="AK12" i="20"/>
  <c r="AK11" i="20"/>
  <c r="AL11" i="20" s="1"/>
  <c r="CH12" i="20"/>
  <c r="AK15" i="20"/>
  <c r="AK14" i="20"/>
  <c r="AL15" i="20" s="1"/>
  <c r="CH21" i="20"/>
  <c r="CH20" i="20"/>
  <c r="CH19" i="20"/>
  <c r="AZ21" i="20"/>
  <c r="AZ20" i="20"/>
  <c r="AZ19" i="20"/>
  <c r="BX21" i="20"/>
  <c r="BX20" i="20"/>
  <c r="BX19" i="20"/>
  <c r="BY19" i="20" s="1"/>
  <c r="Q20" i="20"/>
  <c r="BR20" i="20"/>
  <c r="Q21" i="20"/>
  <c r="BC24" i="20"/>
  <c r="BC25" i="20" s="1"/>
  <c r="CD24" i="20"/>
  <c r="CM24" i="20"/>
  <c r="K25" i="20"/>
  <c r="AK25" i="20"/>
  <c r="AE26" i="20"/>
  <c r="AE27" i="20" s="1"/>
  <c r="AO30" i="20"/>
  <c r="AN30" i="20"/>
  <c r="AO29" i="20"/>
  <c r="CE29" i="20"/>
  <c r="N30" i="20"/>
  <c r="AT29" i="20"/>
  <c r="AT30" i="20" s="1"/>
  <c r="CD31" i="20"/>
  <c r="CD32" i="20" s="1"/>
  <c r="CN32" i="20"/>
  <c r="CP33" i="20"/>
  <c r="CP34" i="20" s="1"/>
  <c r="CP35" i="20" s="1"/>
  <c r="CS55" i="20"/>
  <c r="CT54" i="20"/>
  <c r="CS61" i="20"/>
  <c r="CT61" i="20"/>
  <c r="AE21" i="20"/>
  <c r="AE20" i="20"/>
  <c r="AE19" i="20"/>
  <c r="AF21" i="20" s="1"/>
  <c r="BV20" i="20"/>
  <c r="BV21" i="20"/>
  <c r="AE24" i="20"/>
  <c r="AE25" i="20" s="1"/>
  <c r="BO25" i="20"/>
  <c r="BP24" i="20"/>
  <c r="BR26" i="20"/>
  <c r="BR27" i="20" s="1"/>
  <c r="CE27" i="20"/>
  <c r="AQ30" i="20"/>
  <c r="AR30" i="20"/>
  <c r="AC32" i="20"/>
  <c r="AC31" i="20"/>
  <c r="AB32" i="20"/>
  <c r="Y33" i="20"/>
  <c r="Y34" i="20" s="1"/>
  <c r="Y35" i="20" s="1"/>
  <c r="E49" i="20"/>
  <c r="E48" i="20"/>
  <c r="D49" i="20"/>
  <c r="W11" i="20"/>
  <c r="AE11" i="20"/>
  <c r="AF11" i="20" s="1"/>
  <c r="AU11" i="20"/>
  <c r="BC11" i="20"/>
  <c r="BD12" i="20" s="1"/>
  <c r="BS11" i="20"/>
  <c r="CA11" i="20"/>
  <c r="CB12" i="20" s="1"/>
  <c r="CQ11" i="20"/>
  <c r="G12" i="20"/>
  <c r="W12" i="20"/>
  <c r="AE12" i="20"/>
  <c r="AU12" i="20"/>
  <c r="BC12" i="20"/>
  <c r="BS12" i="20"/>
  <c r="CA12" i="20"/>
  <c r="CQ12" i="20"/>
  <c r="G13" i="20"/>
  <c r="AE13" i="20"/>
  <c r="BC13" i="20"/>
  <c r="CA13" i="20"/>
  <c r="G14" i="20"/>
  <c r="H14" i="20" s="1"/>
  <c r="W14" i="20"/>
  <c r="AE14" i="20"/>
  <c r="AF15" i="20" s="1"/>
  <c r="AU14" i="20"/>
  <c r="BC14" i="20"/>
  <c r="BD14" i="20" s="1"/>
  <c r="BS14" i="20"/>
  <c r="CA14" i="20"/>
  <c r="CB14" i="20" s="1"/>
  <c r="CQ14" i="20"/>
  <c r="G15" i="20"/>
  <c r="AE15" i="20"/>
  <c r="BC15" i="20"/>
  <c r="CA15" i="20"/>
  <c r="T20" i="20"/>
  <c r="T19" i="20"/>
  <c r="BC21" i="20"/>
  <c r="BC20" i="20"/>
  <c r="BC19" i="20"/>
  <c r="BD20" i="20" s="1"/>
  <c r="CA21" i="20"/>
  <c r="CA20" i="20"/>
  <c r="CA19" i="20"/>
  <c r="CB20" i="20" s="1"/>
  <c r="H20" i="20"/>
  <c r="AT20" i="20"/>
  <c r="CK20" i="20"/>
  <c r="H21" i="20"/>
  <c r="CK21" i="20"/>
  <c r="G24" i="20"/>
  <c r="G25" i="20" s="1"/>
  <c r="AR25" i="20"/>
  <c r="AR24" i="20"/>
  <c r="BG24" i="20"/>
  <c r="CP24" i="20"/>
  <c r="CP25" i="20" s="1"/>
  <c r="M25" i="20"/>
  <c r="AH26" i="20"/>
  <c r="AH27" i="20" s="1"/>
  <c r="CT26" i="20"/>
  <c r="CT27" i="20"/>
  <c r="AR29" i="20"/>
  <c r="BR29" i="20"/>
  <c r="BR30" i="20" s="1"/>
  <c r="CE30" i="20"/>
  <c r="AT31" i="20"/>
  <c r="AT32" i="20" s="1"/>
  <c r="P32" i="20"/>
  <c r="BR33" i="20"/>
  <c r="BS33" i="20" s="1"/>
  <c r="H11" i="20"/>
  <c r="P11" i="20"/>
  <c r="Q11" i="20" s="1"/>
  <c r="AN11" i="20"/>
  <c r="AO12" i="20" s="1"/>
  <c r="BL11" i="20"/>
  <c r="BM11" i="20" s="1"/>
  <c r="CJ11" i="20"/>
  <c r="CK11" i="20" s="1"/>
  <c r="P12" i="20"/>
  <c r="AN12" i="20"/>
  <c r="BL12" i="20"/>
  <c r="CJ12" i="20"/>
  <c r="P13" i="20"/>
  <c r="AN13" i="20"/>
  <c r="BL13" i="20"/>
  <c r="CJ13" i="20"/>
  <c r="P14" i="20"/>
  <c r="Q15" i="20" s="1"/>
  <c r="AN14" i="20"/>
  <c r="AO14" i="20" s="1"/>
  <c r="BL14" i="20"/>
  <c r="BM14" i="20" s="1"/>
  <c r="CJ14" i="20"/>
  <c r="CK15" i="20" s="1"/>
  <c r="P15" i="20"/>
  <c r="AN15" i="20"/>
  <c r="BL15" i="20"/>
  <c r="CJ15" i="20"/>
  <c r="T25" i="20"/>
  <c r="T24" i="20"/>
  <c r="AI24" i="20"/>
  <c r="BR24" i="20"/>
  <c r="BR25" i="20" s="1"/>
  <c r="V26" i="20"/>
  <c r="V27" i="20" s="1"/>
  <c r="BU26" i="20"/>
  <c r="BU27" i="20" s="1"/>
  <c r="AE29" i="20"/>
  <c r="AE30" i="20" s="1"/>
  <c r="Q31" i="20"/>
  <c r="BI31" i="20"/>
  <c r="BI32" i="20" s="1"/>
  <c r="AC35" i="20"/>
  <c r="AC34" i="20"/>
  <c r="AB34" i="20"/>
  <c r="AB35" i="20" s="1"/>
  <c r="AC33" i="20"/>
  <c r="Y6" i="20"/>
  <c r="Z9" i="20" s="1"/>
  <c r="AW6" i="20"/>
  <c r="AX9" i="20" s="1"/>
  <c r="BU6" i="20"/>
  <c r="BV9" i="20" s="1"/>
  <c r="CS6" i="20"/>
  <c r="CT9" i="20" s="1"/>
  <c r="Y7" i="20"/>
  <c r="AW7" i="20"/>
  <c r="BU7" i="20"/>
  <c r="CS7" i="20"/>
  <c r="Y8" i="20"/>
  <c r="AW8" i="20"/>
  <c r="BU8" i="20"/>
  <c r="CS8" i="20"/>
  <c r="Y11" i="20"/>
  <c r="AW11" i="20"/>
  <c r="BU11" i="20"/>
  <c r="CS11" i="20"/>
  <c r="Y12" i="20"/>
  <c r="AW12" i="20"/>
  <c r="BU12" i="20"/>
  <c r="CS12" i="20"/>
  <c r="Y14" i="20"/>
  <c r="AW14" i="20"/>
  <c r="BU14" i="20"/>
  <c r="CS14" i="20"/>
  <c r="CT14" i="20" s="1"/>
  <c r="D21" i="20"/>
  <c r="D20" i="20"/>
  <c r="D19" i="20"/>
  <c r="V19" i="20"/>
  <c r="W19" i="20" s="1"/>
  <c r="AR21" i="20"/>
  <c r="AR20" i="20"/>
  <c r="AR19" i="20"/>
  <c r="BP21" i="20"/>
  <c r="BP20" i="20"/>
  <c r="BP19" i="20"/>
  <c r="CN21" i="20"/>
  <c r="CN20" i="20"/>
  <c r="CN19" i="20"/>
  <c r="V20" i="20"/>
  <c r="BM20" i="20"/>
  <c r="BM21" i="20"/>
  <c r="K24" i="20"/>
  <c r="AT24" i="20"/>
  <c r="AT25" i="20" s="1"/>
  <c r="CH24" i="20"/>
  <c r="AQ25" i="20"/>
  <c r="Z26" i="20"/>
  <c r="AX26" i="20"/>
  <c r="BJ26" i="20"/>
  <c r="CK27" i="20"/>
  <c r="CK26" i="20"/>
  <c r="W27" i="20"/>
  <c r="BS27" i="20"/>
  <c r="AI29" i="20"/>
  <c r="AW29" i="20"/>
  <c r="BI29" i="20"/>
  <c r="BU29" i="20"/>
  <c r="BU30" i="20" s="1"/>
  <c r="AW31" i="20"/>
  <c r="AW32" i="20" s="1"/>
  <c r="CK32" i="20"/>
  <c r="CK31" i="20"/>
  <c r="Q35" i="20"/>
  <c r="Q34" i="20"/>
  <c r="BY25" i="20"/>
  <c r="BX25" i="20"/>
  <c r="CE25" i="20"/>
  <c r="Z27" i="20"/>
  <c r="CK30" i="20"/>
  <c r="CK29" i="20"/>
  <c r="CJ30" i="20"/>
  <c r="G31" i="20"/>
  <c r="G32" i="20" s="1"/>
  <c r="AT33" i="20"/>
  <c r="AT34" i="20" s="1"/>
  <c r="AT35" i="20" s="1"/>
  <c r="BI33" i="20"/>
  <c r="BJ34" i="20" s="1"/>
  <c r="K11" i="20"/>
  <c r="S11" i="20"/>
  <c r="AI11" i="20"/>
  <c r="AQ11" i="20"/>
  <c r="BG11" i="20"/>
  <c r="BO11" i="20"/>
  <c r="CE11" i="20"/>
  <c r="CM11" i="20"/>
  <c r="K12" i="20"/>
  <c r="S12" i="20"/>
  <c r="AI12" i="20"/>
  <c r="AQ12" i="20"/>
  <c r="BG12" i="20"/>
  <c r="BO12" i="20"/>
  <c r="CE12" i="20"/>
  <c r="CM12" i="20"/>
  <c r="K14" i="20"/>
  <c r="S14" i="20"/>
  <c r="AI14" i="20"/>
  <c r="AQ14" i="20"/>
  <c r="BG14" i="20"/>
  <c r="BO14" i="20"/>
  <c r="CE14" i="20"/>
  <c r="CM14" i="20"/>
  <c r="G21" i="20"/>
  <c r="G20" i="20"/>
  <c r="Y21" i="20"/>
  <c r="Y20" i="20"/>
  <c r="Y19" i="20"/>
  <c r="Z20" i="20" s="1"/>
  <c r="AT19" i="20"/>
  <c r="AU21" i="20" s="1"/>
  <c r="BR19" i="20"/>
  <c r="BS19" i="20" s="1"/>
  <c r="CP19" i="20"/>
  <c r="CQ19" i="20" s="1"/>
  <c r="AO20" i="20"/>
  <c r="CP20" i="20"/>
  <c r="AO21" i="20"/>
  <c r="CP21" i="20"/>
  <c r="BY24" i="20"/>
  <c r="AI25" i="20"/>
  <c r="N26" i="20"/>
  <c r="AO27" i="20"/>
  <c r="AO26" i="20"/>
  <c r="CA26" i="20"/>
  <c r="CA27" i="20" s="1"/>
  <c r="CN26" i="20"/>
  <c r="V29" i="20"/>
  <c r="V30" i="20" s="1"/>
  <c r="BO32" i="20"/>
  <c r="BP32" i="20"/>
  <c r="BP31" i="20"/>
  <c r="G33" i="20"/>
  <c r="G34" i="20" s="1"/>
  <c r="G35" i="20" s="1"/>
  <c r="AX33" i="20"/>
  <c r="CM34" i="20"/>
  <c r="CM35" i="20" s="1"/>
  <c r="CN35" i="20"/>
  <c r="CN34" i="20"/>
  <c r="CN33" i="20"/>
  <c r="BP30" i="20"/>
  <c r="BG31" i="20"/>
  <c r="BF31" i="20"/>
  <c r="BF32" i="20" s="1"/>
  <c r="BF33" i="20"/>
  <c r="BF34" i="20" s="1"/>
  <c r="BF35" i="20" s="1"/>
  <c r="D34" i="20"/>
  <c r="D35" i="20" s="1"/>
  <c r="CB34" i="20"/>
  <c r="AL35" i="20"/>
  <c r="CG37" i="20"/>
  <c r="CH36" i="20"/>
  <c r="BL39" i="20"/>
  <c r="BL40" i="20" s="1"/>
  <c r="CG66" i="20"/>
  <c r="CG65" i="20"/>
  <c r="CD33" i="20"/>
  <c r="CD34" i="20" s="1"/>
  <c r="CD35" i="20" s="1"/>
  <c r="M36" i="20"/>
  <c r="N37" i="20" s="1"/>
  <c r="CQ49" i="20"/>
  <c r="CQ48" i="20"/>
  <c r="BS55" i="20"/>
  <c r="BS54" i="20"/>
  <c r="BR55" i="20"/>
  <c r="BL25" i="20"/>
  <c r="AU26" i="20"/>
  <c r="CQ26" i="20"/>
  <c r="P27" i="20"/>
  <c r="AU27" i="20"/>
  <c r="BL27" i="20"/>
  <c r="CQ27" i="20"/>
  <c r="G29" i="20"/>
  <c r="H30" i="20" s="1"/>
  <c r="AU29" i="20"/>
  <c r="CQ29" i="20"/>
  <c r="AC30" i="20"/>
  <c r="BV30" i="20"/>
  <c r="CQ30" i="20"/>
  <c r="BV31" i="20"/>
  <c r="CQ31" i="20"/>
  <c r="BV32" i="20"/>
  <c r="CQ32" i="20"/>
  <c r="S34" i="20"/>
  <c r="S35" i="20" s="1"/>
  <c r="T35" i="20"/>
  <c r="T34" i="20"/>
  <c r="AO35" i="20"/>
  <c r="AO34" i="20"/>
  <c r="BV33" i="20"/>
  <c r="AN20" i="20"/>
  <c r="BL20" i="20"/>
  <c r="CJ20" i="20"/>
  <c r="AN21" i="20"/>
  <c r="BL21" i="20"/>
  <c r="CJ21" i="20"/>
  <c r="H27" i="20"/>
  <c r="BD27" i="20"/>
  <c r="J31" i="20"/>
  <c r="J32" i="20" s="1"/>
  <c r="AZ32" i="20"/>
  <c r="J33" i="20"/>
  <c r="J34" i="20" s="1"/>
  <c r="J35" i="20" s="1"/>
  <c r="AE33" i="20"/>
  <c r="AF34" i="20" s="1"/>
  <c r="BA35" i="20"/>
  <c r="BA34" i="20"/>
  <c r="CG33" i="20"/>
  <c r="CG34" i="20" s="1"/>
  <c r="CG35" i="20" s="1"/>
  <c r="N35" i="20"/>
  <c r="CB35" i="20"/>
  <c r="E37" i="20"/>
  <c r="D37" i="20"/>
  <c r="E36" i="20"/>
  <c r="CQ36" i="20"/>
  <c r="CQ37" i="20"/>
  <c r="BD37" i="20"/>
  <c r="M39" i="20"/>
  <c r="M40" i="20" s="1"/>
  <c r="BC54" i="20"/>
  <c r="BC55" i="20" s="1"/>
  <c r="CS19" i="20"/>
  <c r="CT20" i="20" s="1"/>
  <c r="CS20" i="20"/>
  <c r="CS21" i="20"/>
  <c r="Y24" i="20"/>
  <c r="Y25" i="20" s="1"/>
  <c r="AW24" i="20"/>
  <c r="AW25" i="20" s="1"/>
  <c r="BU24" i="20"/>
  <c r="BU25" i="20" s="1"/>
  <c r="CS24" i="20"/>
  <c r="BG25" i="20"/>
  <c r="AB27" i="20"/>
  <c r="BX27" i="20"/>
  <c r="W30" i="20"/>
  <c r="BL30" i="20"/>
  <c r="AF31" i="20"/>
  <c r="BA31" i="20"/>
  <c r="CT31" i="20"/>
  <c r="BL32" i="20"/>
  <c r="CT32" i="20"/>
  <c r="AQ34" i="20"/>
  <c r="AQ35" i="20" s="1"/>
  <c r="AR35" i="20"/>
  <c r="AR34" i="20"/>
  <c r="BA33" i="20"/>
  <c r="CT33" i="20"/>
  <c r="BI36" i="20"/>
  <c r="BI37" i="20" s="1"/>
  <c r="BC37" i="20"/>
  <c r="CP37" i="20"/>
  <c r="M55" i="20"/>
  <c r="N55" i="20"/>
  <c r="N54" i="20"/>
  <c r="BF19" i="20"/>
  <c r="CD19" i="20"/>
  <c r="J20" i="20"/>
  <c r="AH20" i="20"/>
  <c r="BF20" i="20"/>
  <c r="CD20" i="20"/>
  <c r="J26" i="20"/>
  <c r="J27" i="20" s="1"/>
  <c r="T26" i="20"/>
  <c r="AC26" i="20"/>
  <c r="BF26" i="20"/>
  <c r="BF27" i="20" s="1"/>
  <c r="BP26" i="20"/>
  <c r="BY26" i="20"/>
  <c r="J29" i="20"/>
  <c r="J30" i="20" s="1"/>
  <c r="T29" i="20"/>
  <c r="BF29" i="20"/>
  <c r="BF30" i="20" s="1"/>
  <c r="BP29" i="20"/>
  <c r="BY29" i="20"/>
  <c r="CS29" i="20"/>
  <c r="CS30" i="20" s="1"/>
  <c r="AI30" i="20"/>
  <c r="V31" i="20"/>
  <c r="V32" i="20" s="1"/>
  <c r="AH31" i="20"/>
  <c r="AH32" i="20" s="1"/>
  <c r="AR31" i="20"/>
  <c r="BM31" i="20"/>
  <c r="AR32" i="20"/>
  <c r="V33" i="20"/>
  <c r="W33" i="20" s="1"/>
  <c r="AH33" i="20"/>
  <c r="AH34" i="20" s="1"/>
  <c r="AH35" i="20" s="1"/>
  <c r="BC33" i="20"/>
  <c r="BD34" i="20" s="1"/>
  <c r="BY35" i="20"/>
  <c r="BY34" i="20"/>
  <c r="BX34" i="20"/>
  <c r="BX35" i="20" s="1"/>
  <c r="AL34" i="20"/>
  <c r="W36" i="20"/>
  <c r="AU36" i="20"/>
  <c r="AU37" i="20"/>
  <c r="AT37" i="20"/>
  <c r="CA36" i="20"/>
  <c r="CA37" i="20" s="1"/>
  <c r="CP49" i="20"/>
  <c r="BO34" i="20"/>
  <c r="BO35" i="20" s="1"/>
  <c r="BP35" i="20"/>
  <c r="BP34" i="20"/>
  <c r="CK35" i="20"/>
  <c r="CK34" i="20"/>
  <c r="CJ34" i="20"/>
  <c r="CJ35" i="20" s="1"/>
  <c r="V37" i="20"/>
  <c r="AE48" i="20"/>
  <c r="AE49" i="20" s="1"/>
  <c r="BV34" i="20"/>
  <c r="BV35" i="20"/>
  <c r="AN39" i="20"/>
  <c r="AN40" i="20" s="1"/>
  <c r="BY40" i="20"/>
  <c r="BY39" i="20"/>
  <c r="H40" i="20"/>
  <c r="H48" i="20"/>
  <c r="CG48" i="20"/>
  <c r="CH49" i="20" s="1"/>
  <c r="BD49" i="20"/>
  <c r="Q54" i="20"/>
  <c r="BV54" i="20"/>
  <c r="CK58" i="20"/>
  <c r="CJ58" i="20"/>
  <c r="CK57" i="20"/>
  <c r="AT61" i="20"/>
  <c r="AU60" i="20"/>
  <c r="M66" i="20"/>
  <c r="M65" i="20"/>
  <c r="BA67" i="20"/>
  <c r="AZ68" i="20"/>
  <c r="BA68" i="20"/>
  <c r="BO67" i="20"/>
  <c r="BO68" i="20" s="1"/>
  <c r="BX73" i="20"/>
  <c r="BX74" i="20" s="1"/>
  <c r="AH36" i="20"/>
  <c r="AH37" i="20" s="1"/>
  <c r="CT37" i="20"/>
  <c r="P39" i="20"/>
  <c r="P40" i="20" s="1"/>
  <c r="BA40" i="20"/>
  <c r="BA39" i="20"/>
  <c r="BX57" i="20"/>
  <c r="BX58" i="20" s="1"/>
  <c r="K58" i="20"/>
  <c r="D66" i="20"/>
  <c r="D65" i="20"/>
  <c r="BY66" i="20"/>
  <c r="BY65" i="20"/>
  <c r="BY64" i="20"/>
  <c r="BY63" i="20"/>
  <c r="BX64" i="20"/>
  <c r="CM63" i="20"/>
  <c r="CM64" i="20" s="1"/>
  <c r="G36" i="20"/>
  <c r="H36" i="20" s="1"/>
  <c r="Q36" i="20"/>
  <c r="Y36" i="20"/>
  <c r="Y37" i="20" s="1"/>
  <c r="BA36" i="20"/>
  <c r="CD36" i="20"/>
  <c r="CD37" i="20" s="1"/>
  <c r="CN36" i="20"/>
  <c r="AC40" i="20"/>
  <c r="AC39" i="20"/>
  <c r="CA39" i="20"/>
  <c r="CA40" i="20" s="1"/>
  <c r="AK48" i="20"/>
  <c r="AL48" i="20" s="1"/>
  <c r="AU48" i="20"/>
  <c r="BJ48" i="20"/>
  <c r="CJ48" i="20"/>
  <c r="CJ49" i="20" s="1"/>
  <c r="BI55" i="20"/>
  <c r="BJ55" i="20"/>
  <c r="BJ54" i="20"/>
  <c r="H55" i="20"/>
  <c r="AB57" i="20"/>
  <c r="AB58" i="20" s="1"/>
  <c r="CA57" i="20"/>
  <c r="CB57" i="20" s="1"/>
  <c r="CJ61" i="20"/>
  <c r="CK60" i="20"/>
  <c r="AE66" i="20"/>
  <c r="AE65" i="20"/>
  <c r="BG66" i="20"/>
  <c r="BG65" i="20"/>
  <c r="BG64" i="20"/>
  <c r="BG63" i="20"/>
  <c r="BF64" i="20"/>
  <c r="AK36" i="20"/>
  <c r="AK37" i="20" s="1"/>
  <c r="BL36" i="20"/>
  <c r="BL37" i="20" s="1"/>
  <c r="BU36" i="20"/>
  <c r="BU37" i="20" s="1"/>
  <c r="AX37" i="20"/>
  <c r="CK37" i="20"/>
  <c r="E40" i="20"/>
  <c r="E39" i="20"/>
  <c r="BC39" i="20"/>
  <c r="BC40" i="20" s="1"/>
  <c r="AZ40" i="20"/>
  <c r="CP40" i="20"/>
  <c r="M48" i="20"/>
  <c r="M49" i="20" s="1"/>
  <c r="BM48" i="20"/>
  <c r="BL48" i="20"/>
  <c r="BL49" i="20" s="1"/>
  <c r="AT49" i="20"/>
  <c r="D55" i="20"/>
  <c r="E54" i="20"/>
  <c r="Z55" i="20"/>
  <c r="CD55" i="20"/>
  <c r="BM57" i="20"/>
  <c r="BM58" i="20"/>
  <c r="AU61" i="20"/>
  <c r="CA66" i="20"/>
  <c r="CA65" i="20"/>
  <c r="AQ67" i="20"/>
  <c r="AR69" i="20" s="1"/>
  <c r="AX34" i="20"/>
  <c r="CT34" i="20"/>
  <c r="K35" i="20"/>
  <c r="AX35" i="20"/>
  <c r="CT35" i="20"/>
  <c r="J36" i="20"/>
  <c r="J37" i="20" s="1"/>
  <c r="AN37" i="20"/>
  <c r="H39" i="20"/>
  <c r="AE39" i="20"/>
  <c r="AE40" i="20" s="1"/>
  <c r="CG39" i="20"/>
  <c r="CQ39" i="20"/>
  <c r="N48" i="20"/>
  <c r="AN48" i="20"/>
  <c r="AN49" i="20" s="1"/>
  <c r="BY49" i="20"/>
  <c r="BY48" i="20"/>
  <c r="H49" i="20"/>
  <c r="H54" i="20"/>
  <c r="W55" i="20"/>
  <c r="W54" i="20"/>
  <c r="BL54" i="20"/>
  <c r="BL55" i="20" s="1"/>
  <c r="CB54" i="20"/>
  <c r="Q58" i="20"/>
  <c r="P58" i="20"/>
  <c r="Q57" i="20"/>
  <c r="BD57" i="20"/>
  <c r="BU60" i="20"/>
  <c r="BV60" i="20" s="1"/>
  <c r="AE70" i="20"/>
  <c r="AE69" i="20"/>
  <c r="AZ37" i="20"/>
  <c r="BX37" i="20"/>
  <c r="CN37" i="20"/>
  <c r="BI39" i="20"/>
  <c r="BJ40" i="20" s="1"/>
  <c r="AB40" i="20"/>
  <c r="P48" i="20"/>
  <c r="P49" i="20" s="1"/>
  <c r="BA49" i="20"/>
  <c r="BA48" i="20"/>
  <c r="CB48" i="20"/>
  <c r="BM49" i="20"/>
  <c r="Z54" i="20"/>
  <c r="AO55" i="20"/>
  <c r="BV55" i="20"/>
  <c r="G57" i="20"/>
  <c r="G58" i="20" s="1"/>
  <c r="T57" i="20"/>
  <c r="AH57" i="20"/>
  <c r="AH58" i="20" s="1"/>
  <c r="BX70" i="20"/>
  <c r="BX69" i="20"/>
  <c r="CP67" i="20"/>
  <c r="AX36" i="20"/>
  <c r="BF36" i="20"/>
  <c r="BF37" i="20" s="1"/>
  <c r="CT36" i="20"/>
  <c r="AK39" i="20"/>
  <c r="AL40" i="20" s="1"/>
  <c r="CJ39" i="20"/>
  <c r="CJ40" i="20" s="1"/>
  <c r="AC49" i="20"/>
  <c r="AC48" i="20"/>
  <c r="BD48" i="20"/>
  <c r="CB49" i="20"/>
  <c r="Q55" i="20"/>
  <c r="CN66" i="20"/>
  <c r="BI70" i="20"/>
  <c r="BI69" i="20"/>
  <c r="AR54" i="20"/>
  <c r="AZ54" i="20"/>
  <c r="AZ55" i="20" s="1"/>
  <c r="CN54" i="20"/>
  <c r="E55" i="20"/>
  <c r="AR55" i="20"/>
  <c r="CN55" i="20"/>
  <c r="AE57" i="20"/>
  <c r="AF58" i="20" s="1"/>
  <c r="AZ57" i="20"/>
  <c r="AZ58" i="20" s="1"/>
  <c r="CT57" i="20"/>
  <c r="J60" i="20"/>
  <c r="J61" i="20" s="1"/>
  <c r="AH60" i="20"/>
  <c r="AI60" i="20" s="1"/>
  <c r="BR60" i="20"/>
  <c r="BS61" i="20" s="1"/>
  <c r="CT60" i="20"/>
  <c r="E63" i="20"/>
  <c r="P63" i="20"/>
  <c r="P64" i="20" s="1"/>
  <c r="AQ66" i="20"/>
  <c r="AQ65" i="20"/>
  <c r="E64" i="20"/>
  <c r="E65" i="20"/>
  <c r="E66" i="20"/>
  <c r="E67" i="20"/>
  <c r="P67" i="20"/>
  <c r="P68" i="20" s="1"/>
  <c r="E69" i="20"/>
  <c r="BD69" i="20"/>
  <c r="AH76" i="20"/>
  <c r="AI76" i="20"/>
  <c r="AI75" i="20"/>
  <c r="CD79" i="20"/>
  <c r="CD80" i="20" s="1"/>
  <c r="CE80" i="20"/>
  <c r="CE79" i="20"/>
  <c r="CE78" i="20"/>
  <c r="AC58" i="20"/>
  <c r="W61" i="20"/>
  <c r="W60" i="20"/>
  <c r="G66" i="20"/>
  <c r="G65" i="20"/>
  <c r="S66" i="20"/>
  <c r="S65" i="20"/>
  <c r="CA70" i="20"/>
  <c r="CA69" i="20"/>
  <c r="BA70" i="20"/>
  <c r="AT55" i="20"/>
  <c r="CP55" i="20"/>
  <c r="CT58" i="20"/>
  <c r="AW60" i="20"/>
  <c r="BI61" i="20"/>
  <c r="CQ61" i="20"/>
  <c r="AH66" i="20"/>
  <c r="AH65" i="20"/>
  <c r="CB64" i="20"/>
  <c r="CB65" i="20"/>
  <c r="CB66" i="20"/>
  <c r="AU70" i="20"/>
  <c r="AU69" i="20"/>
  <c r="AT68" i="20"/>
  <c r="BC70" i="20"/>
  <c r="BC69" i="20"/>
  <c r="AF68" i="20"/>
  <c r="AU68" i="20"/>
  <c r="D73" i="20"/>
  <c r="D74" i="20" s="1"/>
  <c r="T74" i="20"/>
  <c r="BP76" i="20"/>
  <c r="Y39" i="20"/>
  <c r="Y40" i="20" s="1"/>
  <c r="AW39" i="20"/>
  <c r="AW40" i="20" s="1"/>
  <c r="BU39" i="20"/>
  <c r="BU40" i="20" s="1"/>
  <c r="CS39" i="20"/>
  <c r="CS40" i="20" s="1"/>
  <c r="Y48" i="20"/>
  <c r="Y49" i="20" s="1"/>
  <c r="AW48" i="20"/>
  <c r="AW49" i="20" s="1"/>
  <c r="BU48" i="20"/>
  <c r="BU49" i="20" s="1"/>
  <c r="CS48" i="20"/>
  <c r="CS49" i="20" s="1"/>
  <c r="AB54" i="20"/>
  <c r="AB55" i="20" s="1"/>
  <c r="AL54" i="20"/>
  <c r="AU54" i="20"/>
  <c r="BX54" i="20"/>
  <c r="BX55" i="20" s="1"/>
  <c r="CH54" i="20"/>
  <c r="CQ54" i="20"/>
  <c r="AL55" i="20"/>
  <c r="CH55" i="20"/>
  <c r="CT55" i="20"/>
  <c r="W58" i="20"/>
  <c r="W57" i="20"/>
  <c r="BG57" i="20"/>
  <c r="CD57" i="20"/>
  <c r="CD58" i="20" s="1"/>
  <c r="T58" i="20"/>
  <c r="AR58" i="20"/>
  <c r="BG58" i="20"/>
  <c r="Y60" i="20"/>
  <c r="Y61" i="20" s="1"/>
  <c r="BM60" i="20"/>
  <c r="CA60" i="20"/>
  <c r="CA61" i="20" s="1"/>
  <c r="J66" i="20"/>
  <c r="J65" i="20"/>
  <c r="AW64" i="20"/>
  <c r="AX66" i="20"/>
  <c r="AX65" i="20"/>
  <c r="AX64" i="20"/>
  <c r="AX63" i="20"/>
  <c r="BO66" i="20"/>
  <c r="BO65" i="20"/>
  <c r="AI70" i="20"/>
  <c r="AI69" i="20"/>
  <c r="AI68" i="20"/>
  <c r="AH68" i="20"/>
  <c r="AU67" i="20"/>
  <c r="CE69" i="20"/>
  <c r="CE70" i="20"/>
  <c r="CD68" i="20"/>
  <c r="CE67" i="20"/>
  <c r="S70" i="20"/>
  <c r="S69" i="20"/>
  <c r="BY68" i="20"/>
  <c r="AI73" i="20"/>
  <c r="CD74" i="20"/>
  <c r="CE74" i="20"/>
  <c r="CE73" i="20"/>
  <c r="J39" i="20"/>
  <c r="J40" i="20" s="1"/>
  <c r="AH39" i="20"/>
  <c r="AH40" i="20" s="1"/>
  <c r="BF39" i="20"/>
  <c r="BF40" i="20" s="1"/>
  <c r="CD39" i="20"/>
  <c r="CD40" i="20" s="1"/>
  <c r="J48" i="20"/>
  <c r="J49" i="20" s="1"/>
  <c r="AH48" i="20"/>
  <c r="AH49" i="20" s="1"/>
  <c r="BF48" i="20"/>
  <c r="BF49" i="20" s="1"/>
  <c r="CD48" i="20"/>
  <c r="CD49" i="20" s="1"/>
  <c r="J54" i="20"/>
  <c r="J55" i="20" s="1"/>
  <c r="S54" i="20"/>
  <c r="S55" i="20" s="1"/>
  <c r="BF54" i="20"/>
  <c r="BF55" i="20" s="1"/>
  <c r="BO54" i="20"/>
  <c r="BO55" i="20" s="1"/>
  <c r="AU58" i="20"/>
  <c r="AU57" i="20"/>
  <c r="BV58" i="20"/>
  <c r="AO60" i="20"/>
  <c r="CB60" i="20"/>
  <c r="V61" i="20"/>
  <c r="AO61" i="20"/>
  <c r="AK63" i="20"/>
  <c r="AK64" i="20" s="1"/>
  <c r="BP63" i="20"/>
  <c r="AI67" i="20"/>
  <c r="BF70" i="20"/>
  <c r="BF69" i="20"/>
  <c r="E68" i="20"/>
  <c r="T68" i="20"/>
  <c r="AF69" i="20"/>
  <c r="D57" i="20"/>
  <c r="D58" i="20" s="1"/>
  <c r="Y57" i="20"/>
  <c r="Y58" i="20" s="1"/>
  <c r="AX57" i="20"/>
  <c r="BS58" i="20"/>
  <c r="BS57" i="20"/>
  <c r="AT58" i="20"/>
  <c r="G60" i="20"/>
  <c r="AE60" i="20"/>
  <c r="BD60" i="20"/>
  <c r="CD60" i="20"/>
  <c r="BR63" i="20"/>
  <c r="BR64" i="20" s="1"/>
  <c r="CG67" i="20"/>
  <c r="CH68" i="20" s="1"/>
  <c r="BV57" i="20"/>
  <c r="CQ58" i="20"/>
  <c r="CQ57" i="20"/>
  <c r="AX58" i="20"/>
  <c r="BG60" i="20"/>
  <c r="BF60" i="20"/>
  <c r="CP61" i="20"/>
  <c r="CQ60" i="20"/>
  <c r="CK61" i="20"/>
  <c r="AB63" i="20"/>
  <c r="AB64" i="20" s="1"/>
  <c r="BC66" i="20"/>
  <c r="BC65" i="20"/>
  <c r="N70" i="20"/>
  <c r="M68" i="20"/>
  <c r="BJ70" i="20"/>
  <c r="BJ69" i="20"/>
  <c r="BY67" i="20"/>
  <c r="N63" i="20"/>
  <c r="Y66" i="20"/>
  <c r="Y65" i="20"/>
  <c r="AT66" i="20"/>
  <c r="AT65" i="20"/>
  <c r="CJ63" i="20"/>
  <c r="CJ64" i="20" s="1"/>
  <c r="N64" i="20"/>
  <c r="N65" i="20"/>
  <c r="N66" i="20"/>
  <c r="N67" i="20"/>
  <c r="BL67" i="20"/>
  <c r="BL68" i="20" s="1"/>
  <c r="AC68" i="20"/>
  <c r="BJ68" i="20"/>
  <c r="AU74" i="20"/>
  <c r="AU73" i="20"/>
  <c r="AT74" i="20"/>
  <c r="CQ73" i="20"/>
  <c r="CP74" i="20"/>
  <c r="D75" i="20"/>
  <c r="D76" i="20" s="1"/>
  <c r="AZ78" i="20"/>
  <c r="AZ79" i="20" s="1"/>
  <c r="AZ80" i="20" s="1"/>
  <c r="BD61" i="20"/>
  <c r="BM61" i="20"/>
  <c r="H63" i="20"/>
  <c r="H64" i="20"/>
  <c r="H65" i="20"/>
  <c r="H66" i="20"/>
  <c r="H67" i="20"/>
  <c r="AL67" i="20"/>
  <c r="CJ67" i="20"/>
  <c r="CJ68" i="20" s="1"/>
  <c r="BD68" i="20"/>
  <c r="K69" i="20"/>
  <c r="W74" i="20"/>
  <c r="W73" i="20"/>
  <c r="V74" i="20"/>
  <c r="AZ73" i="20"/>
  <c r="AZ74" i="20" s="1"/>
  <c r="J76" i="20"/>
  <c r="K76" i="20"/>
  <c r="K75" i="20"/>
  <c r="AR75" i="20"/>
  <c r="T80" i="20"/>
  <c r="AN63" i="20"/>
  <c r="AN64" i="20" s="1"/>
  <c r="BU66" i="20"/>
  <c r="BU65" i="20"/>
  <c r="CP66" i="20"/>
  <c r="CP65" i="20"/>
  <c r="CD64" i="20"/>
  <c r="BS70" i="20"/>
  <c r="BR68" i="20"/>
  <c r="N68" i="20"/>
  <c r="N69" i="20"/>
  <c r="E70" i="20"/>
  <c r="BS74" i="20"/>
  <c r="BS73" i="20"/>
  <c r="BR74" i="20"/>
  <c r="AB75" i="20"/>
  <c r="AB76" i="20" s="1"/>
  <c r="CK76" i="20"/>
  <c r="CK75" i="20"/>
  <c r="CJ76" i="20"/>
  <c r="BX78" i="20"/>
  <c r="BX79" i="20" s="1"/>
  <c r="BX80" i="20" s="1"/>
  <c r="D60" i="20"/>
  <c r="D61" i="20" s="1"/>
  <c r="AB60" i="20"/>
  <c r="AB61" i="20" s="1"/>
  <c r="AZ60" i="20"/>
  <c r="BX60" i="20"/>
  <c r="BX61" i="20" s="1"/>
  <c r="AF63" i="20"/>
  <c r="AZ63" i="20"/>
  <c r="AZ64" i="20" s="1"/>
  <c r="BI63" i="20"/>
  <c r="BI64" i="20" s="1"/>
  <c r="BV63" i="20"/>
  <c r="CE63" i="20"/>
  <c r="CQ63" i="20"/>
  <c r="AF64" i="20"/>
  <c r="BV64" i="20"/>
  <c r="CE64" i="20"/>
  <c r="AF65" i="20"/>
  <c r="BV65" i="20"/>
  <c r="CE65" i="20"/>
  <c r="AF66" i="20"/>
  <c r="BV66" i="20"/>
  <c r="AN67" i="20"/>
  <c r="AN68" i="20" s="1"/>
  <c r="BG67" i="20"/>
  <c r="BS67" i="20"/>
  <c r="CM67" i="20"/>
  <c r="CN67" i="20" s="1"/>
  <c r="CB68" i="20"/>
  <c r="H70" i="20"/>
  <c r="Q80" i="20"/>
  <c r="Q79" i="20"/>
  <c r="Q78" i="20"/>
  <c r="P79" i="20"/>
  <c r="P80" i="20" s="1"/>
  <c r="AK60" i="20"/>
  <c r="AL61" i="20" s="1"/>
  <c r="CG60" i="20"/>
  <c r="V66" i="20"/>
  <c r="V65" i="20"/>
  <c r="BL63" i="20"/>
  <c r="BL64" i="20" s="1"/>
  <c r="CH63" i="20"/>
  <c r="CS66" i="20"/>
  <c r="CS65" i="20"/>
  <c r="CH64" i="20"/>
  <c r="CH65" i="20"/>
  <c r="CH66" i="20"/>
  <c r="V67" i="20"/>
  <c r="W69" i="20" s="1"/>
  <c r="AF67" i="20"/>
  <c r="BJ67" i="20"/>
  <c r="AL68" i="20"/>
  <c r="Q69" i="20"/>
  <c r="AL69" i="20"/>
  <c r="AC70" i="20"/>
  <c r="CN70" i="20"/>
  <c r="CN73" i="20"/>
  <c r="CQ74" i="20"/>
  <c r="BM80" i="20"/>
  <c r="BM79" i="20"/>
  <c r="BM78" i="20"/>
  <c r="BL79" i="20"/>
  <c r="BL80" i="20" s="1"/>
  <c r="T79" i="20"/>
  <c r="BD106" i="20"/>
  <c r="BC107" i="20"/>
  <c r="CN74" i="20"/>
  <c r="AO76" i="20"/>
  <c r="AO75" i="20"/>
  <c r="AN76" i="20"/>
  <c r="AR76" i="20"/>
  <c r="D78" i="20"/>
  <c r="D79" i="20" s="1"/>
  <c r="D80" i="20" s="1"/>
  <c r="T78" i="20"/>
  <c r="CN79" i="20"/>
  <c r="CN80" i="20"/>
  <c r="AZ106" i="20"/>
  <c r="AZ107" i="20" s="1"/>
  <c r="AF107" i="20"/>
  <c r="CE107" i="20"/>
  <c r="AB106" i="20"/>
  <c r="AB107" i="20" s="1"/>
  <c r="BY69" i="20"/>
  <c r="AF70" i="20"/>
  <c r="BX75" i="20"/>
  <c r="BX76" i="20" s="1"/>
  <c r="CN75" i="20"/>
  <c r="AF106" i="20"/>
  <c r="AE107" i="20"/>
  <c r="BG106" i="20"/>
  <c r="BD107" i="20"/>
  <c r="CN76" i="20"/>
  <c r="AO80" i="20"/>
  <c r="AO79" i="20"/>
  <c r="AO78" i="20"/>
  <c r="AN79" i="20"/>
  <c r="AN80" i="20" s="1"/>
  <c r="D106" i="20"/>
  <c r="D107" i="20" s="1"/>
  <c r="E107" i="20"/>
  <c r="CN107" i="20"/>
  <c r="AX69" i="20"/>
  <c r="Q70" i="20"/>
  <c r="BD70" i="20"/>
  <c r="AB73" i="20"/>
  <c r="AB74" i="20" s="1"/>
  <c r="BM76" i="20"/>
  <c r="BM75" i="20"/>
  <c r="BL76" i="20"/>
  <c r="AB78" i="20"/>
  <c r="AB79" i="20" s="1"/>
  <c r="AB80" i="20" s="1"/>
  <c r="H106" i="20"/>
  <c r="G107" i="20"/>
  <c r="AI106" i="20"/>
  <c r="H107" i="20"/>
  <c r="BG107" i="20"/>
  <c r="CT70" i="20"/>
  <c r="CT69" i="20"/>
  <c r="Y68" i="20"/>
  <c r="AW68" i="20"/>
  <c r="BU68" i="20"/>
  <c r="CS68" i="20"/>
  <c r="BA69" i="20"/>
  <c r="T70" i="20"/>
  <c r="BY70" i="20"/>
  <c r="BG73" i="20"/>
  <c r="BP74" i="20"/>
  <c r="AZ75" i="20"/>
  <c r="AZ76" i="20" s="1"/>
  <c r="BP75" i="20"/>
  <c r="T76" i="20"/>
  <c r="BG78" i="20"/>
  <c r="CK80" i="20"/>
  <c r="CK79" i="20"/>
  <c r="CK78" i="20"/>
  <c r="CJ79" i="20"/>
  <c r="CJ80" i="20" s="1"/>
  <c r="AC79" i="20"/>
  <c r="AU79" i="20"/>
  <c r="BP79" i="20"/>
  <c r="AC80" i="20"/>
  <c r="BP80" i="20"/>
  <c r="BX106" i="20"/>
  <c r="BX107" i="20" s="1"/>
  <c r="AR107" i="20"/>
  <c r="CB107" i="20"/>
  <c r="CB106" i="20"/>
  <c r="CA107" i="20"/>
  <c r="M74" i="20"/>
  <c r="AK74" i="20"/>
  <c r="BI74" i="20"/>
  <c r="CG74" i="20"/>
  <c r="M76" i="20"/>
  <c r="AK76" i="20"/>
  <c r="BI76" i="20"/>
  <c r="CG76" i="20"/>
  <c r="M79" i="20"/>
  <c r="M80" i="20" s="1"/>
  <c r="AK79" i="20"/>
  <c r="AK80" i="20" s="1"/>
  <c r="BI79" i="20"/>
  <c r="BI80" i="20" s="1"/>
  <c r="CG79" i="20"/>
  <c r="CG80" i="20" s="1"/>
  <c r="M107" i="20"/>
  <c r="AK107" i="20"/>
  <c r="BI107" i="20"/>
  <c r="CG107" i="20"/>
  <c r="N73" i="20"/>
  <c r="AL73" i="20"/>
  <c r="BJ73" i="20"/>
  <c r="CH73" i="20"/>
  <c r="N75" i="20"/>
  <c r="V75" i="20"/>
  <c r="V76" i="20" s="1"/>
  <c r="AL75" i="20"/>
  <c r="AT75" i="20"/>
  <c r="AT76" i="20" s="1"/>
  <c r="BJ75" i="20"/>
  <c r="BR75" i="20"/>
  <c r="BR76" i="20" s="1"/>
  <c r="CH75" i="20"/>
  <c r="CP75" i="20"/>
  <c r="CP76" i="20" s="1"/>
  <c r="N78" i="20"/>
  <c r="V78" i="20"/>
  <c r="V79" i="20" s="1"/>
  <c r="V80" i="20" s="1"/>
  <c r="AL78" i="20"/>
  <c r="AT78" i="20"/>
  <c r="AT79" i="20" s="1"/>
  <c r="AT80" i="20" s="1"/>
  <c r="BJ78" i="20"/>
  <c r="BR78" i="20"/>
  <c r="BR79" i="20" s="1"/>
  <c r="BR80" i="20" s="1"/>
  <c r="CH78" i="20"/>
  <c r="CP78" i="20"/>
  <c r="CP79" i="20" s="1"/>
  <c r="CP80" i="20" s="1"/>
  <c r="N79" i="20"/>
  <c r="N106" i="20"/>
  <c r="V106" i="20"/>
  <c r="V107" i="20" s="1"/>
  <c r="AL106" i="20"/>
  <c r="AT106" i="20"/>
  <c r="AT107" i="20" s="1"/>
  <c r="BJ106" i="20"/>
  <c r="BR106" i="20"/>
  <c r="BR107" i="20" s="1"/>
  <c r="CP106" i="20"/>
  <c r="CP107" i="20" s="1"/>
  <c r="P73" i="20"/>
  <c r="P74" i="20" s="1"/>
  <c r="AN73" i="20"/>
  <c r="AN74" i="20" s="1"/>
  <c r="BL73" i="20"/>
  <c r="BL74" i="20" s="1"/>
  <c r="CJ73" i="20"/>
  <c r="CJ74" i="20" s="1"/>
  <c r="P75" i="20"/>
  <c r="Y74" i="20"/>
  <c r="AW74" i="20"/>
  <c r="BU74" i="20"/>
  <c r="CS74" i="20"/>
  <c r="Y76" i="20"/>
  <c r="AW76" i="20"/>
  <c r="BU76" i="20"/>
  <c r="CS76" i="20"/>
  <c r="Y79" i="20"/>
  <c r="Y80" i="20" s="1"/>
  <c r="AW79" i="20"/>
  <c r="AW80" i="20" s="1"/>
  <c r="BU79" i="20"/>
  <c r="BU80" i="20" s="1"/>
  <c r="CS79" i="20"/>
  <c r="CS80" i="20" s="1"/>
  <c r="Y107" i="20"/>
  <c r="AW107" i="20"/>
  <c r="BU107" i="20"/>
  <c r="CS107" i="20"/>
  <c r="Z73" i="20"/>
  <c r="AX73" i="20"/>
  <c r="BV73" i="20"/>
  <c r="CT73" i="20"/>
  <c r="Z75" i="20"/>
  <c r="AX75" i="20"/>
  <c r="BV75" i="20"/>
  <c r="CT75" i="20"/>
  <c r="Z78" i="20"/>
  <c r="AX78" i="20"/>
  <c r="BV78" i="20"/>
  <c r="CT78" i="20"/>
  <c r="Z79" i="20"/>
  <c r="AX79" i="20"/>
  <c r="BV79" i="20"/>
  <c r="CT79" i="20"/>
  <c r="CT106" i="20"/>
  <c r="BY73" i="20" l="1"/>
  <c r="W24" i="20"/>
  <c r="BS30" i="20"/>
  <c r="Z33" i="20"/>
  <c r="AF24" i="20"/>
  <c r="N8" i="20"/>
  <c r="N9" i="20"/>
  <c r="CQ35" i="20"/>
  <c r="CN6" i="20"/>
  <c r="CN9" i="20"/>
  <c r="AC63" i="20"/>
  <c r="BY75" i="20"/>
  <c r="Q67" i="20"/>
  <c r="CQ25" i="20"/>
  <c r="BD24" i="20"/>
  <c r="BA13" i="20"/>
  <c r="BM6" i="20"/>
  <c r="BM9" i="20"/>
  <c r="AO54" i="20"/>
  <c r="E74" i="20"/>
  <c r="CE34" i="20"/>
  <c r="CT40" i="20"/>
  <c r="CQ34" i="20"/>
  <c r="W26" i="20"/>
  <c r="BD25" i="20"/>
  <c r="BD11" i="20"/>
  <c r="BD55" i="20"/>
  <c r="CB6" i="20"/>
  <c r="CB9" i="20"/>
  <c r="AO8" i="20"/>
  <c r="AO9" i="20"/>
  <c r="Z31" i="20"/>
  <c r="AR8" i="20"/>
  <c r="AR9" i="20"/>
  <c r="AC12" i="20"/>
  <c r="W106" i="20"/>
  <c r="AB69" i="20"/>
  <c r="E30" i="20"/>
  <c r="CB25" i="20"/>
  <c r="CK6" i="20"/>
  <c r="CK9" i="20"/>
  <c r="AL8" i="20"/>
  <c r="AL9" i="20"/>
  <c r="AL63" i="20"/>
  <c r="Q68" i="20"/>
  <c r="AR70" i="20"/>
  <c r="AC64" i="20"/>
  <c r="AF40" i="20"/>
  <c r="BS26" i="20"/>
  <c r="AC8" i="20"/>
  <c r="AC9" i="20"/>
  <c r="BY6" i="20"/>
  <c r="BS66" i="20"/>
  <c r="CE35" i="20"/>
  <c r="AF25" i="20"/>
  <c r="AX20" i="20"/>
  <c r="BM8" i="20"/>
  <c r="BA8" i="20"/>
  <c r="BA9" i="20"/>
  <c r="AF8" i="20"/>
  <c r="AF9" i="20"/>
  <c r="H7" i="20"/>
  <c r="H9" i="20"/>
  <c r="Q8" i="20"/>
  <c r="Q9" i="20"/>
  <c r="CK7" i="20"/>
  <c r="Q7" i="20"/>
  <c r="AO7" i="20"/>
  <c r="Q6" i="20"/>
  <c r="AO65" i="20"/>
  <c r="E106" i="20"/>
  <c r="E76" i="20"/>
  <c r="BM66" i="20"/>
  <c r="E75" i="20"/>
  <c r="E57" i="20"/>
  <c r="H25" i="20"/>
  <c r="AU33" i="20"/>
  <c r="AL14" i="20"/>
  <c r="BA25" i="20"/>
  <c r="AO63" i="20"/>
  <c r="AO64" i="20"/>
  <c r="BD40" i="20"/>
  <c r="BM13" i="20"/>
  <c r="BJ14" i="20"/>
  <c r="K29" i="20"/>
  <c r="CQ24" i="20"/>
  <c r="BA7" i="20"/>
  <c r="T6" i="20"/>
  <c r="BM63" i="20"/>
  <c r="CK63" i="20"/>
  <c r="AO48" i="20"/>
  <c r="CB36" i="20"/>
  <c r="H24" i="20"/>
  <c r="BA75" i="20"/>
  <c r="CN63" i="20"/>
  <c r="AU35" i="20"/>
  <c r="AC7" i="20"/>
  <c r="H8" i="20"/>
  <c r="AC6" i="20"/>
  <c r="CH6" i="20"/>
  <c r="CK64" i="20"/>
  <c r="AI32" i="20"/>
  <c r="AU34" i="20"/>
  <c r="BD15" i="20"/>
  <c r="E31" i="20"/>
  <c r="AO66" i="20"/>
  <c r="AC78" i="20"/>
  <c r="AC75" i="20"/>
  <c r="BS64" i="20"/>
  <c r="Z61" i="20"/>
  <c r="BM40" i="20"/>
  <c r="AU30" i="20"/>
  <c r="BA6" i="20"/>
  <c r="K54" i="20"/>
  <c r="K39" i="20"/>
  <c r="AI57" i="20"/>
  <c r="AI39" i="20"/>
  <c r="AI58" i="20"/>
  <c r="AB37" i="20"/>
  <c r="K34" i="20"/>
  <c r="K32" i="20"/>
  <c r="CE33" i="20"/>
  <c r="W29" i="20"/>
  <c r="BV27" i="20"/>
  <c r="CH33" i="20"/>
  <c r="AX21" i="20"/>
  <c r="AI26" i="20"/>
  <c r="AU20" i="20"/>
  <c r="CT19" i="20"/>
  <c r="AF14" i="20"/>
  <c r="BJ11" i="20"/>
  <c r="AX25" i="20"/>
  <c r="AL13" i="20"/>
  <c r="E26" i="20"/>
  <c r="AU80" i="20"/>
  <c r="AC74" i="20"/>
  <c r="BM74" i="20"/>
  <c r="AU75" i="20"/>
  <c r="BA106" i="20"/>
  <c r="AO67" i="20"/>
  <c r="CK66" i="20"/>
  <c r="AC60" i="20"/>
  <c r="BY54" i="20"/>
  <c r="BM73" i="20"/>
  <c r="E61" i="20"/>
  <c r="AR68" i="20"/>
  <c r="CE36" i="20"/>
  <c r="AL37" i="20"/>
  <c r="K31" i="20"/>
  <c r="H33" i="20"/>
  <c r="CB26" i="20"/>
  <c r="Z24" i="20"/>
  <c r="H32" i="20"/>
  <c r="W20" i="20"/>
  <c r="BM12" i="20"/>
  <c r="AO15" i="20"/>
  <c r="AO11" i="20"/>
  <c r="CN7" i="20"/>
  <c r="BY11" i="20"/>
  <c r="E34" i="20"/>
  <c r="BA24" i="20"/>
  <c r="AC36" i="20"/>
  <c r="CK73" i="20"/>
  <c r="BS106" i="20"/>
  <c r="BM65" i="20"/>
  <c r="AL66" i="20"/>
  <c r="BG35" i="20"/>
  <c r="BM54" i="20"/>
  <c r="BV37" i="20"/>
  <c r="CB40" i="20"/>
  <c r="BV36" i="20"/>
  <c r="CT49" i="20"/>
  <c r="BG37" i="20"/>
  <c r="K30" i="20"/>
  <c r="AU25" i="20"/>
  <c r="CT15" i="20"/>
  <c r="AF12" i="20"/>
  <c r="N14" i="20"/>
  <c r="J70" i="20"/>
  <c r="J69" i="20"/>
  <c r="AK70" i="20"/>
  <c r="AK69" i="20"/>
  <c r="BY15" i="20"/>
  <c r="BY76" i="20"/>
  <c r="AC73" i="20"/>
  <c r="E80" i="20"/>
  <c r="BA80" i="20"/>
  <c r="AC66" i="20"/>
  <c r="BY55" i="20"/>
  <c r="E73" i="20"/>
  <c r="BY60" i="20"/>
  <c r="AC61" i="20"/>
  <c r="Q48" i="20"/>
  <c r="K40" i="20"/>
  <c r="Q49" i="20"/>
  <c r="Z37" i="20"/>
  <c r="N49" i="20"/>
  <c r="CH35" i="20"/>
  <c r="K27" i="20"/>
  <c r="AO49" i="20"/>
  <c r="BJ31" i="20"/>
  <c r="BV26" i="20"/>
  <c r="BJ13" i="20"/>
  <c r="BD13" i="20"/>
  <c r="CH11" i="20"/>
  <c r="N7" i="20"/>
  <c r="E33" i="20"/>
  <c r="E29" i="20"/>
  <c r="AC15" i="20"/>
  <c r="AO69" i="20"/>
  <c r="AO13" i="20"/>
  <c r="T8" i="20"/>
  <c r="BY32" i="20"/>
  <c r="BA27" i="20"/>
  <c r="BY13" i="20"/>
  <c r="CQ75" i="20"/>
  <c r="AC106" i="20"/>
  <c r="CQ106" i="20"/>
  <c r="BY78" i="20"/>
  <c r="BS65" i="20"/>
  <c r="BS63" i="20"/>
  <c r="Z57" i="20"/>
  <c r="T55" i="20"/>
  <c r="AC54" i="20"/>
  <c r="AL64" i="20"/>
  <c r="BA55" i="20"/>
  <c r="K55" i="20"/>
  <c r="BV49" i="20"/>
  <c r="AO40" i="20"/>
  <c r="AX40" i="20"/>
  <c r="AI36" i="20"/>
  <c r="AO39" i="20"/>
  <c r="BD54" i="20"/>
  <c r="K33" i="20"/>
  <c r="CH34" i="20"/>
  <c r="Z21" i="20"/>
  <c r="AU31" i="20"/>
  <c r="W25" i="20"/>
  <c r="CB7" i="20"/>
  <c r="BM15" i="20"/>
  <c r="E32" i="20"/>
  <c r="E27" i="20"/>
  <c r="W107" i="20"/>
  <c r="CQ78" i="20"/>
  <c r="CQ79" i="20"/>
  <c r="CH67" i="20"/>
  <c r="T54" i="20"/>
  <c r="BA58" i="20"/>
  <c r="BG34" i="20"/>
  <c r="Z36" i="20"/>
  <c r="AI37" i="20"/>
  <c r="AU19" i="20"/>
  <c r="CT21" i="20"/>
  <c r="BY31" i="20"/>
  <c r="BA26" i="20"/>
  <c r="AH70" i="20"/>
  <c r="AH69" i="20"/>
  <c r="CN14" i="20"/>
  <c r="CN15" i="20"/>
  <c r="CQ107" i="20"/>
  <c r="CQ76" i="20"/>
  <c r="BU70" i="20"/>
  <c r="BU69" i="20"/>
  <c r="BM69" i="20"/>
  <c r="W79" i="20"/>
  <c r="BS76" i="20"/>
  <c r="BA107" i="20"/>
  <c r="E78" i="20"/>
  <c r="BM64" i="20"/>
  <c r="CG61" i="20"/>
  <c r="CH60" i="20"/>
  <c r="BA76" i="20"/>
  <c r="BJ66" i="20"/>
  <c r="AC76" i="20"/>
  <c r="BA73" i="20"/>
  <c r="CK67" i="20"/>
  <c r="CK65" i="20"/>
  <c r="M70" i="20"/>
  <c r="M69" i="20"/>
  <c r="AO70" i="20"/>
  <c r="BR66" i="20"/>
  <c r="BR65" i="20"/>
  <c r="AK66" i="20"/>
  <c r="AK65" i="20"/>
  <c r="E60" i="20"/>
  <c r="AC55" i="20"/>
  <c r="CB61" i="20"/>
  <c r="Q63" i="20"/>
  <c r="K60" i="20"/>
  <c r="CB37" i="20"/>
  <c r="CG40" i="20"/>
  <c r="CH40" i="20"/>
  <c r="CH39" i="20"/>
  <c r="K36" i="20"/>
  <c r="AR67" i="20"/>
  <c r="AQ68" i="20"/>
  <c r="Z40" i="20"/>
  <c r="AC57" i="20"/>
  <c r="CK48" i="20"/>
  <c r="BY57" i="20"/>
  <c r="CB39" i="20"/>
  <c r="BP67" i="20"/>
  <c r="CE49" i="20"/>
  <c r="AI35" i="20"/>
  <c r="AF48" i="20"/>
  <c r="BM36" i="20"/>
  <c r="BJ36" i="20"/>
  <c r="AF33" i="20"/>
  <c r="W31" i="20"/>
  <c r="BG27" i="20"/>
  <c r="CE48" i="20"/>
  <c r="CN65" i="20"/>
  <c r="BG30" i="20"/>
  <c r="BJ33" i="20"/>
  <c r="AX24" i="20"/>
  <c r="H34" i="20"/>
  <c r="Z15" i="20"/>
  <c r="Z14" i="20"/>
  <c r="Z13" i="20"/>
  <c r="Z12" i="20"/>
  <c r="Z11" i="20"/>
  <c r="BV29" i="20"/>
  <c r="AU24" i="20"/>
  <c r="CB19" i="20"/>
  <c r="N40" i="20"/>
  <c r="AU32" i="20"/>
  <c r="AI27" i="20"/>
  <c r="BS20" i="20"/>
  <c r="Q14" i="20"/>
  <c r="Q12" i="20"/>
  <c r="Z29" i="20"/>
  <c r="N13" i="20"/>
  <c r="H15" i="20"/>
  <c r="CH14" i="20"/>
  <c r="AL7" i="20"/>
  <c r="AZ66" i="20"/>
  <c r="AZ65" i="20"/>
  <c r="AW70" i="20"/>
  <c r="AW69" i="20"/>
  <c r="AU106" i="20"/>
  <c r="E79" i="20"/>
  <c r="BS107" i="20"/>
  <c r="BS80" i="20"/>
  <c r="AK61" i="20"/>
  <c r="AL60" i="20"/>
  <c r="BA74" i="20"/>
  <c r="AN70" i="20"/>
  <c r="AN69" i="20"/>
  <c r="BM70" i="20"/>
  <c r="CQ80" i="20"/>
  <c r="AO68" i="20"/>
  <c r="BA64" i="20"/>
  <c r="BF61" i="20"/>
  <c r="BG61" i="20"/>
  <c r="BM68" i="20"/>
  <c r="CH61" i="20"/>
  <c r="BY61" i="20"/>
  <c r="AL65" i="20"/>
  <c r="Z58" i="20"/>
  <c r="BG55" i="20"/>
  <c r="BG40" i="20"/>
  <c r="K37" i="20"/>
  <c r="BG39" i="20"/>
  <c r="CE39" i="20"/>
  <c r="BV48" i="20"/>
  <c r="BD39" i="20"/>
  <c r="BG54" i="20"/>
  <c r="H58" i="20"/>
  <c r="Z35" i="20"/>
  <c r="BJ37" i="20"/>
  <c r="CT30" i="20"/>
  <c r="N39" i="20"/>
  <c r="CK40" i="20"/>
  <c r="BD21" i="20"/>
  <c r="BP15" i="20"/>
  <c r="BP14" i="20"/>
  <c r="BP13" i="20"/>
  <c r="BP12" i="20"/>
  <c r="BP11" i="20"/>
  <c r="CQ21" i="20"/>
  <c r="BJ29" i="20"/>
  <c r="BI30" i="20"/>
  <c r="CT8" i="20"/>
  <c r="CT6" i="20"/>
  <c r="CT7" i="20"/>
  <c r="AF29" i="20"/>
  <c r="BD19" i="20"/>
  <c r="BR34" i="20"/>
  <c r="BR35" i="20" s="1"/>
  <c r="BS35" i="20"/>
  <c r="BS34" i="20"/>
  <c r="AF30" i="20"/>
  <c r="BJ32" i="20"/>
  <c r="AF20" i="20"/>
  <c r="AC25" i="20"/>
  <c r="CA30" i="20"/>
  <c r="CB30" i="20"/>
  <c r="BJ7" i="20"/>
  <c r="BJ6" i="20"/>
  <c r="AO6" i="20"/>
  <c r="CB15" i="20"/>
  <c r="CB13" i="20"/>
  <c r="CB11" i="20"/>
  <c r="CN8" i="20"/>
  <c r="AC24" i="20"/>
  <c r="CK14" i="20"/>
  <c r="CK12" i="20"/>
  <c r="CB8" i="20"/>
  <c r="N6" i="20"/>
  <c r="CS70" i="20"/>
  <c r="CS69" i="20"/>
  <c r="G61" i="20"/>
  <c r="H60" i="20"/>
  <c r="BV24" i="20"/>
  <c r="Y70" i="20"/>
  <c r="Y69" i="20"/>
  <c r="BS78" i="20"/>
  <c r="W76" i="20"/>
  <c r="W70" i="20"/>
  <c r="V68" i="20"/>
  <c r="W67" i="20"/>
  <c r="AO73" i="20"/>
  <c r="BA61" i="20"/>
  <c r="AZ61" i="20"/>
  <c r="BJ65" i="20"/>
  <c r="W68" i="20"/>
  <c r="CE57" i="20"/>
  <c r="BA60" i="20"/>
  <c r="AX48" i="20"/>
  <c r="AZ70" i="20"/>
  <c r="AZ69" i="20"/>
  <c r="CG49" i="20"/>
  <c r="CH48" i="20"/>
  <c r="BC34" i="20"/>
  <c r="BC35" i="20" s="1"/>
  <c r="BD33" i="20"/>
  <c r="AX39" i="20"/>
  <c r="AX29" i="20"/>
  <c r="AW30" i="20"/>
  <c r="E19" i="20"/>
  <c r="E21" i="20"/>
  <c r="E20" i="20"/>
  <c r="BV6" i="20"/>
  <c r="BV8" i="20"/>
  <c r="BV7" i="20"/>
  <c r="CM25" i="20"/>
  <c r="CN24" i="20"/>
  <c r="N12" i="20"/>
  <c r="CJ70" i="20"/>
  <c r="CJ69" i="20"/>
  <c r="BU61" i="20"/>
  <c r="BV61" i="20"/>
  <c r="BG19" i="20"/>
  <c r="BG21" i="20"/>
  <c r="BG20" i="20"/>
  <c r="Q76" i="20"/>
  <c r="P76" i="20"/>
  <c r="Q75" i="20"/>
  <c r="BP70" i="20"/>
  <c r="BJ63" i="20"/>
  <c r="BA78" i="20"/>
  <c r="BL70" i="20"/>
  <c r="BL69" i="20"/>
  <c r="CN69" i="20"/>
  <c r="BY58" i="20"/>
  <c r="CH70" i="20"/>
  <c r="CH69" i="20"/>
  <c r="CG68" i="20"/>
  <c r="CE61" i="20"/>
  <c r="CD61" i="20"/>
  <c r="CD70" i="20"/>
  <c r="CD69" i="20"/>
  <c r="AW61" i="20"/>
  <c r="AX61" i="20"/>
  <c r="AX60" i="20"/>
  <c r="Z48" i="20"/>
  <c r="AF39" i="20"/>
  <c r="H37" i="20"/>
  <c r="G37" i="20"/>
  <c r="BY80" i="20"/>
  <c r="BG48" i="20"/>
  <c r="Z39" i="20"/>
  <c r="AL36" i="20"/>
  <c r="AI31" i="20"/>
  <c r="BV40" i="20"/>
  <c r="BG26" i="20"/>
  <c r="BG33" i="20"/>
  <c r="AR14" i="20"/>
  <c r="AR15" i="20"/>
  <c r="AR13" i="20"/>
  <c r="AR12" i="20"/>
  <c r="AR11" i="20"/>
  <c r="CQ20" i="20"/>
  <c r="BS32" i="20"/>
  <c r="CB21" i="20"/>
  <c r="AX8" i="20"/>
  <c r="AX7" i="20"/>
  <c r="AX6" i="20"/>
  <c r="CE32" i="20"/>
  <c r="AX32" i="20"/>
  <c r="BS29" i="20"/>
  <c r="CE31" i="20"/>
  <c r="CB27" i="20"/>
  <c r="CD25" i="20"/>
  <c r="CE24" i="20"/>
  <c r="AF6" i="20"/>
  <c r="BS31" i="20"/>
  <c r="CE26" i="20"/>
  <c r="AF13" i="20"/>
  <c r="BJ30" i="20"/>
  <c r="CN25" i="20"/>
  <c r="AL12" i="20"/>
  <c r="BM7" i="20"/>
  <c r="CH7" i="20"/>
  <c r="Q74" i="20"/>
  <c r="BA63" i="20"/>
  <c r="AT70" i="20"/>
  <c r="AT69" i="20"/>
  <c r="BO70" i="20"/>
  <c r="BO69" i="20"/>
  <c r="AX15" i="20"/>
  <c r="AX14" i="20"/>
  <c r="AC107" i="20"/>
  <c r="BY106" i="20"/>
  <c r="AO74" i="20"/>
  <c r="AU107" i="20"/>
  <c r="BS79" i="20"/>
  <c r="BS75" i="20"/>
  <c r="BL66" i="20"/>
  <c r="BL65" i="20"/>
  <c r="AU78" i="20"/>
  <c r="CK68" i="20"/>
  <c r="CD66" i="20"/>
  <c r="CD65" i="20"/>
  <c r="AN66" i="20"/>
  <c r="AN65" i="20"/>
  <c r="W78" i="20"/>
  <c r="BM67" i="20"/>
  <c r="CJ66" i="20"/>
  <c r="CJ65" i="20"/>
  <c r="BP68" i="20"/>
  <c r="AB66" i="20"/>
  <c r="AB65" i="20"/>
  <c r="Q66" i="20"/>
  <c r="CE60" i="20"/>
  <c r="K61" i="20"/>
  <c r="AC65" i="20"/>
  <c r="AW66" i="20"/>
  <c r="AW65" i="20"/>
  <c r="Z60" i="20"/>
  <c r="P70" i="20"/>
  <c r="P69" i="20"/>
  <c r="BR61" i="20"/>
  <c r="BS60" i="20"/>
  <c r="BA57" i="20"/>
  <c r="BA54" i="20"/>
  <c r="CK39" i="20"/>
  <c r="BG36" i="20"/>
  <c r="AX49" i="20"/>
  <c r="Q40" i="20"/>
  <c r="BM37" i="20"/>
  <c r="BF66" i="20"/>
  <c r="BF65" i="20"/>
  <c r="AK49" i="20"/>
  <c r="AL49" i="20"/>
  <c r="CM66" i="20"/>
  <c r="CM65" i="20"/>
  <c r="CT48" i="20"/>
  <c r="Q39" i="20"/>
  <c r="BY74" i="20"/>
  <c r="CN64" i="20"/>
  <c r="CE37" i="20"/>
  <c r="AI34" i="20"/>
  <c r="BD35" i="20"/>
  <c r="Z49" i="20"/>
  <c r="AI33" i="20"/>
  <c r="W32" i="20"/>
  <c r="CT29" i="20"/>
  <c r="K26" i="20"/>
  <c r="CQ33" i="20"/>
  <c r="G30" i="20"/>
  <c r="H29" i="20"/>
  <c r="M37" i="20"/>
  <c r="N36" i="20"/>
  <c r="BM39" i="20"/>
  <c r="BG32" i="20"/>
  <c r="Z19" i="20"/>
  <c r="H31" i="20"/>
  <c r="Z7" i="20"/>
  <c r="Z6" i="20"/>
  <c r="Z8" i="20"/>
  <c r="BS24" i="20"/>
  <c r="H35" i="20"/>
  <c r="AX30" i="20"/>
  <c r="BV25" i="20"/>
  <c r="AF27" i="20"/>
  <c r="CB24" i="20"/>
  <c r="Q13" i="20"/>
  <c r="AC21" i="20"/>
  <c r="AC20" i="20"/>
  <c r="BS21" i="20"/>
  <c r="BY20" i="20"/>
  <c r="T7" i="20"/>
  <c r="CN12" i="20"/>
  <c r="CN13" i="20"/>
  <c r="CN11" i="20"/>
  <c r="BP69" i="20"/>
  <c r="BY107" i="20"/>
  <c r="CK70" i="20"/>
  <c r="BA79" i="20"/>
  <c r="BY79" i="20"/>
  <c r="BJ64" i="20"/>
  <c r="CK74" i="20"/>
  <c r="Q73" i="20"/>
  <c r="BA66" i="20"/>
  <c r="Q65" i="20"/>
  <c r="AU76" i="20"/>
  <c r="AI61" i="20"/>
  <c r="AH61" i="20"/>
  <c r="AE58" i="20"/>
  <c r="AF57" i="20"/>
  <c r="K49" i="20"/>
  <c r="BV39" i="20"/>
  <c r="CT39" i="20"/>
  <c r="AI49" i="20"/>
  <c r="CE40" i="20"/>
  <c r="CK49" i="20"/>
  <c r="BG49" i="20"/>
  <c r="K48" i="20"/>
  <c r="H61" i="20"/>
  <c r="AI48" i="20"/>
  <c r="BM55" i="20"/>
  <c r="AI40" i="20"/>
  <c r="Z34" i="20"/>
  <c r="V34" i="20"/>
  <c r="V35" i="20" s="1"/>
  <c r="W35" i="20"/>
  <c r="BG29" i="20"/>
  <c r="E58" i="20"/>
  <c r="T15" i="20"/>
  <c r="T14" i="20"/>
  <c r="T13" i="20"/>
  <c r="T12" i="20"/>
  <c r="T11" i="20"/>
  <c r="CT13" i="20"/>
  <c r="CT12" i="20"/>
  <c r="CT11" i="20"/>
  <c r="W34" i="20"/>
  <c r="AX31" i="20"/>
  <c r="W21" i="20"/>
  <c r="AF19" i="20"/>
  <c r="Z25" i="20"/>
  <c r="AF26" i="20"/>
  <c r="AF7" i="20"/>
  <c r="BY21" i="20"/>
  <c r="BS37" i="20"/>
  <c r="BR37" i="20"/>
  <c r="CK13" i="20"/>
  <c r="BJ8" i="20"/>
  <c r="CH8" i="20"/>
  <c r="BA65" i="20"/>
  <c r="P66" i="20"/>
  <c r="P65" i="20"/>
  <c r="CQ70" i="20"/>
  <c r="CQ69" i="20"/>
  <c r="CP68" i="20"/>
  <c r="CQ68" i="20"/>
  <c r="AF35" i="20"/>
  <c r="AE34" i="20"/>
  <c r="AE35" i="20" s="1"/>
  <c r="BI34" i="20"/>
  <c r="BI35" i="20" s="1"/>
  <c r="BJ35" i="20"/>
  <c r="AX13" i="20"/>
  <c r="AX12" i="20"/>
  <c r="AX11" i="20"/>
  <c r="BS25" i="20"/>
  <c r="W75" i="20"/>
  <c r="W80" i="20"/>
  <c r="CM68" i="20"/>
  <c r="CN68" i="20"/>
  <c r="BI66" i="20"/>
  <c r="BI65" i="20"/>
  <c r="BR70" i="20"/>
  <c r="BR69" i="20"/>
  <c r="CK69" i="20"/>
  <c r="Q64" i="20"/>
  <c r="AE61" i="20"/>
  <c r="AF60" i="20"/>
  <c r="BP55" i="20"/>
  <c r="BP54" i="20"/>
  <c r="CE58" i="20"/>
  <c r="AK40" i="20"/>
  <c r="AL39" i="20"/>
  <c r="CQ67" i="20"/>
  <c r="H57" i="20"/>
  <c r="BI40" i="20"/>
  <c r="BJ39" i="20"/>
  <c r="AF61" i="20"/>
  <c r="CA58" i="20"/>
  <c r="CB58" i="20"/>
  <c r="AF49" i="20"/>
  <c r="BX66" i="20"/>
  <c r="BX65" i="20"/>
  <c r="CE21" i="20"/>
  <c r="CE20" i="20"/>
  <c r="CE19" i="20"/>
  <c r="CS25" i="20"/>
  <c r="CT25" i="20"/>
  <c r="BV15" i="20"/>
  <c r="BV14" i="20"/>
  <c r="BV13" i="20"/>
  <c r="BV12" i="20"/>
  <c r="BV11" i="20"/>
  <c r="CT24" i="20"/>
  <c r="BA21" i="20"/>
  <c r="BA20" i="20"/>
  <c r="BA19" i="20"/>
  <c r="Z30" i="20"/>
  <c r="AQ27" i="20"/>
  <c r="AR27" i="20"/>
  <c r="AR7" i="20"/>
  <c r="AR6" i="20"/>
  <c r="AL6" i="20"/>
  <c r="CM70" i="20" l="1"/>
  <c r="CM69" i="20"/>
  <c r="CP70" i="20"/>
  <c r="CP69" i="20"/>
  <c r="CG70" i="20"/>
  <c r="CG69" i="20"/>
  <c r="V70" i="20"/>
  <c r="V69" i="20"/>
  <c r="AQ70" i="20"/>
  <c r="AQ69" i="20"/>
  <c r="C2" i="19" l="1"/>
  <c r="C3" i="19" l="1"/>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D25" i="19" l="1"/>
  <c r="E25" i="19" s="1"/>
  <c r="F25" i="19" s="1"/>
  <c r="G25" i="19"/>
  <c r="D74" i="19"/>
  <c r="E74" i="19" s="1"/>
  <c r="F74" i="19" s="1"/>
  <c r="G74" i="19"/>
  <c r="D59" i="19"/>
  <c r="E59" i="19" s="1"/>
  <c r="F59" i="19" s="1"/>
  <c r="G57" i="19"/>
  <c r="D50" i="19"/>
  <c r="E50" i="19" s="1"/>
  <c r="F50" i="19" s="1"/>
  <c r="G50" i="19"/>
  <c r="G61" i="19"/>
  <c r="G26" i="19"/>
  <c r="G22" i="19"/>
  <c r="D22" i="19"/>
  <c r="E22" i="19" s="1"/>
  <c r="F22" i="19" s="1"/>
  <c r="D44" i="19"/>
  <c r="E44" i="19" s="1"/>
  <c r="F44" i="19" s="1"/>
  <c r="G31" i="19"/>
  <c r="G30" i="19"/>
  <c r="G21" i="19"/>
  <c r="G56" i="19"/>
  <c r="D56" i="19"/>
  <c r="E56" i="19" s="1"/>
  <c r="F56" i="19" s="1"/>
  <c r="D20" i="19"/>
  <c r="E20" i="19" s="1"/>
  <c r="F20" i="19" s="1"/>
  <c r="G20" i="19"/>
  <c r="D102" i="19"/>
  <c r="E102" i="19" s="1"/>
  <c r="F102" i="19" s="1"/>
  <c r="G54" i="19"/>
  <c r="G53" i="19"/>
  <c r="D53" i="19"/>
  <c r="E53" i="19" s="1"/>
  <c r="F53" i="19" s="1"/>
  <c r="G29" i="19"/>
  <c r="D29" i="19"/>
  <c r="E29" i="19" s="1"/>
  <c r="F29" i="19" s="1"/>
  <c r="G76" i="19"/>
  <c r="G28" i="19"/>
  <c r="G62" i="19"/>
  <c r="D71" i="19"/>
  <c r="E71" i="19" s="1"/>
  <c r="F71" i="19" s="1"/>
  <c r="G71" i="19"/>
  <c r="D35" i="19"/>
  <c r="E35" i="19" s="1"/>
  <c r="F35" i="19" s="1"/>
  <c r="D10" i="19"/>
  <c r="E10" i="19" s="1"/>
  <c r="F10" i="19" s="1"/>
  <c r="G10" i="19"/>
  <c r="D69" i="19"/>
  <c r="E69" i="19" s="1"/>
  <c r="F69" i="19" s="1"/>
  <c r="G69" i="19"/>
  <c r="G103" i="19"/>
  <c r="G75" i="19"/>
  <c r="D63" i="19"/>
  <c r="E63" i="19" s="1"/>
  <c r="F63" i="19" s="1"/>
  <c r="G51" i="19"/>
  <c r="G27" i="19"/>
  <c r="D27" i="19"/>
  <c r="E27" i="19" s="1"/>
  <c r="F27" i="19" s="1"/>
  <c r="D2" i="19"/>
  <c r="G4" i="19" s="1"/>
  <c r="D32" i="19"/>
  <c r="E32" i="19" s="1"/>
  <c r="F32" i="19" s="1"/>
  <c r="D15" i="19"/>
  <c r="E15" i="19" s="1"/>
  <c r="F15" i="19" s="1"/>
  <c r="D7" i="19"/>
  <c r="E7" i="19" s="1"/>
  <c r="F7" i="19" s="1"/>
  <c r="C102" i="18"/>
  <c r="C101" i="18"/>
  <c r="C100" i="18"/>
  <c r="C76" i="18"/>
  <c r="C57" i="18"/>
  <c r="C56" i="18"/>
  <c r="C53" i="18"/>
  <c r="G17" i="19" l="1"/>
  <c r="G35" i="19"/>
  <c r="G65" i="19"/>
  <c r="G66" i="19"/>
  <c r="G3" i="19"/>
  <c r="G72" i="19"/>
  <c r="G102" i="19"/>
  <c r="G59" i="19"/>
  <c r="G15" i="19"/>
  <c r="E2" i="19"/>
  <c r="F2" i="19" s="1"/>
  <c r="G5" i="19"/>
  <c r="G63" i="19"/>
  <c r="G2" i="19"/>
  <c r="G32" i="19"/>
  <c r="G16" i="19"/>
  <c r="G44" i="19"/>
  <c r="G36" i="19"/>
  <c r="G33" i="19"/>
  <c r="G60" i="19"/>
  <c r="G64" i="19"/>
  <c r="G45" i="19"/>
  <c r="G23" i="19"/>
  <c r="G70" i="19"/>
  <c r="G11" i="19"/>
  <c r="G7" i="19"/>
  <c r="G8" i="19"/>
  <c r="G9" i="19"/>
  <c r="B6" i="9"/>
  <c r="B8" i="9" s="1"/>
  <c r="B10" i="9" s="1"/>
  <c r="B12" i="9" s="1"/>
  <c r="B14" i="9" s="1"/>
  <c r="B16" i="9" s="1"/>
  <c r="B18" i="9" s="1"/>
  <c r="B20" i="9" s="1"/>
  <c r="B22" i="9" s="1"/>
  <c r="B24" i="9" s="1"/>
  <c r="B26" i="9" s="1"/>
  <c r="B28" i="9" s="1"/>
  <c r="B30" i="9" s="1"/>
  <c r="B32" i="9" s="1"/>
  <c r="B34" i="9" s="1"/>
  <c r="B36" i="9" s="1"/>
  <c r="B38" i="9" s="1"/>
  <c r="B40" i="9" s="1"/>
  <c r="B42" i="9" s="1"/>
  <c r="B44" i="9" s="1"/>
  <c r="B46" i="9" s="1"/>
  <c r="B48" i="9" s="1"/>
  <c r="B50" i="9" s="1"/>
  <c r="B52" i="9" s="1"/>
  <c r="B54" i="9" s="1"/>
  <c r="B56" i="9" s="1"/>
  <c r="B58" i="9" s="1"/>
  <c r="B60" i="9" s="1"/>
  <c r="B62" i="9" s="1"/>
  <c r="B64" i="9" s="1"/>
  <c r="B66" i="9" s="1"/>
  <c r="B5" i="9"/>
  <c r="B7" i="9" s="1"/>
  <c r="B9" i="9" s="1"/>
  <c r="B11" i="9" s="1"/>
  <c r="B13" i="9" s="1"/>
  <c r="B15" i="9" s="1"/>
  <c r="B17" i="9" s="1"/>
  <c r="B19" i="9" s="1"/>
  <c r="B21" i="9" s="1"/>
  <c r="B23" i="9" s="1"/>
  <c r="B25" i="9" s="1"/>
  <c r="B27" i="9" s="1"/>
  <c r="B29" i="9" s="1"/>
  <c r="B31" i="9" s="1"/>
  <c r="B33" i="9" s="1"/>
  <c r="B35" i="9" s="1"/>
  <c r="B37" i="9" s="1"/>
  <c r="B39" i="9" s="1"/>
  <c r="B41" i="9" s="1"/>
  <c r="B43" i="9" s="1"/>
  <c r="B45" i="9" s="1"/>
  <c r="B47" i="9" s="1"/>
  <c r="B49" i="9" s="1"/>
  <c r="B51" i="9" s="1"/>
  <c r="B53" i="9" s="1"/>
  <c r="B55" i="9" s="1"/>
  <c r="B57" i="9" s="1"/>
  <c r="B59" i="9" s="1"/>
  <c r="B61" i="9" s="1"/>
  <c r="B63" i="9" s="1"/>
  <c r="B65" i="9" s="1"/>
  <c r="D1" i="9"/>
  <c r="E1" i="9" s="1"/>
  <c r="F1" i="9" s="1"/>
  <c r="G1" i="9" s="1"/>
  <c r="H1" i="9" s="1"/>
  <c r="I1" i="9" s="1"/>
  <c r="J1" i="9" s="1"/>
  <c r="K1" i="9" s="1"/>
  <c r="L1" i="9" s="1"/>
  <c r="M1" i="9" s="1"/>
  <c r="N1" i="9" s="1"/>
  <c r="O1" i="9" s="1"/>
  <c r="P1" i="9" s="1"/>
  <c r="Q1" i="9" s="1"/>
  <c r="R1" i="9" s="1"/>
  <c r="S1" i="9" s="1"/>
  <c r="T1" i="9" s="1"/>
  <c r="U1" i="9" s="1"/>
  <c r="V1" i="9" s="1"/>
  <c r="W1" i="9" s="1"/>
  <c r="X1" i="9" s="1"/>
  <c r="Y1" i="9" s="1"/>
  <c r="Z1" i="9" s="1"/>
  <c r="AA1" i="9" s="1"/>
  <c r="AB1" i="9" s="1"/>
  <c r="AC1" i="9" s="1"/>
  <c r="AD1" i="9" s="1"/>
  <c r="AE1" i="9" s="1"/>
  <c r="AF1" i="9" s="1"/>
  <c r="AG1" i="9" s="1"/>
  <c r="AH1" i="9" s="1"/>
  <c r="AI1" i="9" s="1"/>
  <c r="AJ1" i="9" s="1"/>
  <c r="AK1" i="9" s="1"/>
  <c r="AL1" i="9" s="1"/>
  <c r="AM1" i="9" s="1"/>
  <c r="AN1" i="9" s="1"/>
  <c r="AO1" i="9" s="1"/>
  <c r="AP1" i="9" s="1"/>
  <c r="AQ1" i="9" s="1"/>
  <c r="AR1" i="9" s="1"/>
  <c r="AS1" i="9" s="1"/>
  <c r="AT1" i="9" s="1"/>
  <c r="AU1" i="9" s="1"/>
  <c r="AV1" i="9" s="1"/>
  <c r="C1" i="4" l="1"/>
  <c r="D1" i="4" l="1"/>
  <c r="E1" i="4" s="1"/>
  <c r="F1" i="4" s="1"/>
  <c r="G1" i="4" s="1"/>
  <c r="H1" i="4" s="1"/>
  <c r="I1" i="4" s="1"/>
  <c r="J1" i="4" s="1"/>
  <c r="K1" i="4" s="1"/>
  <c r="L1" i="4" s="1"/>
  <c r="M1" i="4" s="1"/>
  <c r="N1" i="4" s="1"/>
  <c r="O1" i="4" s="1"/>
  <c r="P1" i="4" s="1"/>
  <c r="Q1" i="4" s="1"/>
  <c r="R1" i="4" s="1"/>
  <c r="S1" i="4" l="1"/>
  <c r="T1" i="4" s="1"/>
  <c r="U1" i="4" s="1"/>
  <c r="V1" i="4" s="1"/>
  <c r="W1" i="4" s="1"/>
  <c r="X1" i="4" s="1"/>
  <c r="Y1" i="4" s="1"/>
  <c r="Z1" i="4" s="1"/>
  <c r="AA1" i="4" s="1"/>
  <c r="AB1" i="4" s="1"/>
  <c r="AC1" i="4" s="1"/>
  <c r="AD1" i="4" s="1"/>
  <c r="AE1" i="4" s="1"/>
  <c r="AF1" i="4" s="1"/>
  <c r="AG1" i="4" s="1"/>
  <c r="AH1" i="4" s="1"/>
  <c r="AJ2" i="4" s="1"/>
  <c r="B5" i="3"/>
  <c r="B7" i="3" s="1"/>
  <c r="B9" i="3" s="1"/>
  <c r="B11" i="3" s="1"/>
  <c r="B13" i="3" s="1"/>
  <c r="B15" i="3" s="1"/>
  <c r="B4" i="3"/>
  <c r="B6" i="3" s="1"/>
  <c r="B8" i="3" s="1"/>
  <c r="B10" i="3" s="1"/>
  <c r="B12" i="3" s="1"/>
  <c r="B14" i="3" s="1"/>
  <c r="G95" i="4" l="1"/>
  <c r="O95" i="4"/>
  <c r="W95" i="4"/>
  <c r="AE95" i="4"/>
  <c r="G27" i="4"/>
  <c r="O27" i="4"/>
  <c r="W27" i="4"/>
  <c r="AE27" i="4"/>
  <c r="G25" i="4"/>
  <c r="O25" i="4"/>
  <c r="W25" i="4"/>
  <c r="AE25" i="4"/>
  <c r="G23" i="4"/>
  <c r="O23" i="4"/>
  <c r="W23" i="4"/>
  <c r="AE23" i="4"/>
  <c r="H17" i="4"/>
  <c r="P17" i="4"/>
  <c r="X17" i="4"/>
  <c r="AF17" i="4"/>
  <c r="I15" i="4"/>
  <c r="Q15" i="4"/>
  <c r="Y15" i="4"/>
  <c r="AG15" i="4"/>
  <c r="J13" i="4"/>
  <c r="R13" i="4"/>
  <c r="Z13" i="4"/>
  <c r="C13" i="4"/>
  <c r="M27" i="4"/>
  <c r="U25" i="4"/>
  <c r="AC23" i="4"/>
  <c r="G15" i="4"/>
  <c r="P13" i="4"/>
  <c r="AD95" i="4"/>
  <c r="N25" i="4"/>
  <c r="V23" i="4"/>
  <c r="H15" i="4"/>
  <c r="Y13" i="4"/>
  <c r="H95" i="4"/>
  <c r="P95" i="4"/>
  <c r="X95" i="4"/>
  <c r="AF95" i="4"/>
  <c r="H27" i="4"/>
  <c r="P27" i="4"/>
  <c r="X27" i="4"/>
  <c r="AF27" i="4"/>
  <c r="H25" i="4"/>
  <c r="P25" i="4"/>
  <c r="X25" i="4"/>
  <c r="AF25" i="4"/>
  <c r="H23" i="4"/>
  <c r="P23" i="4"/>
  <c r="X23" i="4"/>
  <c r="AF23" i="4"/>
  <c r="I17" i="4"/>
  <c r="Q17" i="4"/>
  <c r="Y17" i="4"/>
  <c r="AG17" i="4"/>
  <c r="J15" i="4"/>
  <c r="R15" i="4"/>
  <c r="Z15" i="4"/>
  <c r="C15" i="4"/>
  <c r="K13" i="4"/>
  <c r="S13" i="4"/>
  <c r="AA13" i="4"/>
  <c r="AH17" i="4"/>
  <c r="U95" i="4"/>
  <c r="E25" i="4"/>
  <c r="M23" i="4"/>
  <c r="AD17" i="4"/>
  <c r="X13" i="4"/>
  <c r="F27" i="4"/>
  <c r="F23" i="4"/>
  <c r="W17" i="4"/>
  <c r="I13" i="4"/>
  <c r="I95" i="4"/>
  <c r="Q95" i="4"/>
  <c r="Y95" i="4"/>
  <c r="AG95" i="4"/>
  <c r="I27" i="4"/>
  <c r="Q27" i="4"/>
  <c r="Y27" i="4"/>
  <c r="AG27" i="4"/>
  <c r="I25" i="4"/>
  <c r="Q25" i="4"/>
  <c r="Y25" i="4"/>
  <c r="AG25" i="4"/>
  <c r="I23" i="4"/>
  <c r="Q23" i="4"/>
  <c r="Y23" i="4"/>
  <c r="AG23" i="4"/>
  <c r="J17" i="4"/>
  <c r="R17" i="4"/>
  <c r="Z17" i="4"/>
  <c r="C17" i="4"/>
  <c r="K15" i="4"/>
  <c r="S15" i="4"/>
  <c r="AA15" i="4"/>
  <c r="D13" i="4"/>
  <c r="L13" i="4"/>
  <c r="T13" i="4"/>
  <c r="AB13" i="4"/>
  <c r="AH15" i="4"/>
  <c r="U27" i="4"/>
  <c r="E23" i="4"/>
  <c r="V17" i="4"/>
  <c r="H13" i="4"/>
  <c r="V27" i="4"/>
  <c r="V25" i="4"/>
  <c r="G17" i="4"/>
  <c r="X15" i="4"/>
  <c r="J95" i="4"/>
  <c r="R95" i="4"/>
  <c r="Z95" i="4"/>
  <c r="C95" i="4"/>
  <c r="J27" i="4"/>
  <c r="R27" i="4"/>
  <c r="Z27" i="4"/>
  <c r="AH27" i="4"/>
  <c r="J25" i="4"/>
  <c r="R25" i="4"/>
  <c r="Z25" i="4"/>
  <c r="C25" i="4"/>
  <c r="J23" i="4"/>
  <c r="R23" i="4"/>
  <c r="Z23" i="4"/>
  <c r="C23" i="4"/>
  <c r="K17" i="4"/>
  <c r="S17" i="4"/>
  <c r="AA17" i="4"/>
  <c r="D15" i="4"/>
  <c r="L15" i="4"/>
  <c r="T15" i="4"/>
  <c r="AB15" i="4"/>
  <c r="E13" i="4"/>
  <c r="M13" i="4"/>
  <c r="U13" i="4"/>
  <c r="AC13" i="4"/>
  <c r="AH13" i="4"/>
  <c r="E27" i="4"/>
  <c r="AC25" i="4"/>
  <c r="N17" i="4"/>
  <c r="AE15" i="4"/>
  <c r="N95" i="4"/>
  <c r="AD27" i="4"/>
  <c r="AD23" i="4"/>
  <c r="P15" i="4"/>
  <c r="AG13" i="4"/>
  <c r="AH95" i="4"/>
  <c r="K95" i="4"/>
  <c r="S95" i="4"/>
  <c r="AA95" i="4"/>
  <c r="C27" i="4"/>
  <c r="K27" i="4"/>
  <c r="S27" i="4"/>
  <c r="AA27" i="4"/>
  <c r="AH25" i="4"/>
  <c r="K25" i="4"/>
  <c r="S25" i="4"/>
  <c r="AA25" i="4"/>
  <c r="AH23" i="4"/>
  <c r="K23" i="4"/>
  <c r="S23" i="4"/>
  <c r="AA23" i="4"/>
  <c r="D17" i="4"/>
  <c r="L17" i="4"/>
  <c r="T17" i="4"/>
  <c r="AB17" i="4"/>
  <c r="E15" i="4"/>
  <c r="M15" i="4"/>
  <c r="U15" i="4"/>
  <c r="AC15" i="4"/>
  <c r="F13" i="4"/>
  <c r="N13" i="4"/>
  <c r="V13" i="4"/>
  <c r="AD13" i="4"/>
  <c r="M95" i="4"/>
  <c r="M25" i="4"/>
  <c r="F17" i="4"/>
  <c r="W15" i="4"/>
  <c r="N27" i="4"/>
  <c r="AD25" i="4"/>
  <c r="O17" i="4"/>
  <c r="AF15" i="4"/>
  <c r="D95" i="4"/>
  <c r="L95" i="4"/>
  <c r="T95" i="4"/>
  <c r="AB95" i="4"/>
  <c r="D27" i="4"/>
  <c r="L27" i="4"/>
  <c r="T27" i="4"/>
  <c r="AB27" i="4"/>
  <c r="D25" i="4"/>
  <c r="L25" i="4"/>
  <c r="T25" i="4"/>
  <c r="AB25" i="4"/>
  <c r="D23" i="4"/>
  <c r="L23" i="4"/>
  <c r="T23" i="4"/>
  <c r="AB23" i="4"/>
  <c r="E17" i="4"/>
  <c r="M17" i="4"/>
  <c r="U17" i="4"/>
  <c r="AC17" i="4"/>
  <c r="F15" i="4"/>
  <c r="N15" i="4"/>
  <c r="V15" i="4"/>
  <c r="AD15" i="4"/>
  <c r="G13" i="4"/>
  <c r="O13" i="4"/>
  <c r="W13" i="4"/>
  <c r="AE13" i="4"/>
  <c r="AC95" i="4"/>
  <c r="AC27" i="4"/>
  <c r="U23" i="4"/>
  <c r="O15" i="4"/>
  <c r="AF13" i="4"/>
  <c r="V95" i="4"/>
  <c r="F25" i="4"/>
  <c r="N23" i="4"/>
  <c r="AE17" i="4"/>
  <c r="Q13" i="4"/>
  <c r="E95" i="4"/>
  <c r="F95" i="4"/>
  <c r="AH205" i="4"/>
  <c r="E102" i="18" s="1"/>
  <c r="Z205" i="4"/>
  <c r="R205" i="4"/>
  <c r="J205" i="4"/>
  <c r="AH203" i="4"/>
  <c r="E101" i="18" s="1"/>
  <c r="Z203" i="4"/>
  <c r="R203" i="4"/>
  <c r="J203" i="4"/>
  <c r="AH201" i="4"/>
  <c r="E100" i="18" s="1"/>
  <c r="Z201" i="4"/>
  <c r="R201" i="4"/>
  <c r="J201" i="4"/>
  <c r="AH199" i="4"/>
  <c r="Z199" i="4"/>
  <c r="R199" i="4"/>
  <c r="J199" i="4"/>
  <c r="AH197" i="4"/>
  <c r="Z197" i="4"/>
  <c r="R197" i="4"/>
  <c r="J197" i="4"/>
  <c r="AH195" i="4"/>
  <c r="Z195" i="4"/>
  <c r="R195" i="4"/>
  <c r="J195" i="4"/>
  <c r="AH193" i="4"/>
  <c r="Z193" i="4"/>
  <c r="R193" i="4"/>
  <c r="J193" i="4"/>
  <c r="AH191" i="4"/>
  <c r="Z191" i="4"/>
  <c r="R191" i="4"/>
  <c r="J191" i="4"/>
  <c r="AH189" i="4"/>
  <c r="Z189" i="4"/>
  <c r="R189" i="4"/>
  <c r="J189" i="4"/>
  <c r="AH187" i="4"/>
  <c r="Z187" i="4"/>
  <c r="R187" i="4"/>
  <c r="J187" i="4"/>
  <c r="AH185" i="4"/>
  <c r="Z185" i="4"/>
  <c r="R185" i="4"/>
  <c r="J185" i="4"/>
  <c r="AH183" i="4"/>
  <c r="Z183" i="4"/>
  <c r="R183" i="4"/>
  <c r="J183" i="4"/>
  <c r="AH181" i="4"/>
  <c r="Z181" i="4"/>
  <c r="R181" i="4"/>
  <c r="J181" i="4"/>
  <c r="AH179" i="4"/>
  <c r="Z179" i="4"/>
  <c r="R179" i="4"/>
  <c r="J179" i="4"/>
  <c r="AH177" i="4"/>
  <c r="Z177" i="4"/>
  <c r="R177" i="4"/>
  <c r="J177" i="4"/>
  <c r="AH175" i="4"/>
  <c r="Z175" i="4"/>
  <c r="R175" i="4"/>
  <c r="J175" i="4"/>
  <c r="AH173" i="4"/>
  <c r="Z173" i="4"/>
  <c r="R173" i="4"/>
  <c r="J173" i="4"/>
  <c r="AH171" i="4"/>
  <c r="Z171" i="4"/>
  <c r="R171" i="4"/>
  <c r="J171" i="4"/>
  <c r="AH169" i="4"/>
  <c r="Z169" i="4"/>
  <c r="R169" i="4"/>
  <c r="J169" i="4"/>
  <c r="AH167" i="4"/>
  <c r="Z167" i="4"/>
  <c r="R167" i="4"/>
  <c r="J167" i="4"/>
  <c r="AH165" i="4"/>
  <c r="Z165" i="4"/>
  <c r="R165" i="4"/>
  <c r="J165" i="4"/>
  <c r="AH163" i="4"/>
  <c r="AG205" i="4"/>
  <c r="Y205" i="4"/>
  <c r="Q205" i="4"/>
  <c r="I205" i="4"/>
  <c r="AG203" i="4"/>
  <c r="Y203" i="4"/>
  <c r="Q203" i="4"/>
  <c r="I203" i="4"/>
  <c r="AG201" i="4"/>
  <c r="Y201" i="4"/>
  <c r="Q201" i="4"/>
  <c r="I201" i="4"/>
  <c r="AG199" i="4"/>
  <c r="Y199" i="4"/>
  <c r="Q199" i="4"/>
  <c r="I199" i="4"/>
  <c r="AG197" i="4"/>
  <c r="Y197" i="4"/>
  <c r="Q197" i="4"/>
  <c r="I197" i="4"/>
  <c r="AG195" i="4"/>
  <c r="Y195" i="4"/>
  <c r="Q195" i="4"/>
  <c r="I195" i="4"/>
  <c r="AG193" i="4"/>
  <c r="Y193" i="4"/>
  <c r="Q193" i="4"/>
  <c r="I193" i="4"/>
  <c r="AG191" i="4"/>
  <c r="Y191" i="4"/>
  <c r="Q191" i="4"/>
  <c r="I191" i="4"/>
  <c r="AG189" i="4"/>
  <c r="Y189" i="4"/>
  <c r="Q189" i="4"/>
  <c r="I189" i="4"/>
  <c r="AG187" i="4"/>
  <c r="Y187" i="4"/>
  <c r="Q187" i="4"/>
  <c r="I187" i="4"/>
  <c r="AG185" i="4"/>
  <c r="Y185" i="4"/>
  <c r="Q185" i="4"/>
  <c r="I185" i="4"/>
  <c r="AG183" i="4"/>
  <c r="Y183" i="4"/>
  <c r="Q183" i="4"/>
  <c r="I183" i="4"/>
  <c r="AG181" i="4"/>
  <c r="Y181" i="4"/>
  <c r="Q181" i="4"/>
  <c r="I181" i="4"/>
  <c r="AG179" i="4"/>
  <c r="Y179" i="4"/>
  <c r="Q179" i="4"/>
  <c r="I179" i="4"/>
  <c r="AG177" i="4"/>
  <c r="Y177" i="4"/>
  <c r="Q177" i="4"/>
  <c r="I177" i="4"/>
  <c r="AG175" i="4"/>
  <c r="Y175" i="4"/>
  <c r="Q175" i="4"/>
  <c r="I175" i="4"/>
  <c r="AG173" i="4"/>
  <c r="Y173" i="4"/>
  <c r="Q173" i="4"/>
  <c r="I173" i="4"/>
  <c r="AG171" i="4"/>
  <c r="Y171" i="4"/>
  <c r="Q171" i="4"/>
  <c r="I171" i="4"/>
  <c r="AG169" i="4"/>
  <c r="Y169" i="4"/>
  <c r="Q169" i="4"/>
  <c r="I169" i="4"/>
  <c r="AG167" i="4"/>
  <c r="Y167" i="4"/>
  <c r="Q167" i="4"/>
  <c r="I167" i="4"/>
  <c r="AG165" i="4"/>
  <c r="Y165" i="4"/>
  <c r="Q165" i="4"/>
  <c r="I165" i="4"/>
  <c r="AG163" i="4"/>
  <c r="AF205" i="4"/>
  <c r="X205" i="4"/>
  <c r="P205" i="4"/>
  <c r="H205" i="4"/>
  <c r="AF203" i="4"/>
  <c r="X203" i="4"/>
  <c r="P203" i="4"/>
  <c r="H203" i="4"/>
  <c r="AF201" i="4"/>
  <c r="X201" i="4"/>
  <c r="P201" i="4"/>
  <c r="H201" i="4"/>
  <c r="AF199" i="4"/>
  <c r="X199" i="4"/>
  <c r="P199" i="4"/>
  <c r="H199" i="4"/>
  <c r="AF197" i="4"/>
  <c r="X197" i="4"/>
  <c r="P197" i="4"/>
  <c r="H197" i="4"/>
  <c r="AF195" i="4"/>
  <c r="X195" i="4"/>
  <c r="P195" i="4"/>
  <c r="H195" i="4"/>
  <c r="AF193" i="4"/>
  <c r="X193" i="4"/>
  <c r="P193" i="4"/>
  <c r="H193" i="4"/>
  <c r="AF191" i="4"/>
  <c r="X191" i="4"/>
  <c r="P191" i="4"/>
  <c r="H191" i="4"/>
  <c r="AF189" i="4"/>
  <c r="X189" i="4"/>
  <c r="P189" i="4"/>
  <c r="H189" i="4"/>
  <c r="AF187" i="4"/>
  <c r="X187" i="4"/>
  <c r="P187" i="4"/>
  <c r="H187" i="4"/>
  <c r="AF185" i="4"/>
  <c r="X185" i="4"/>
  <c r="P185" i="4"/>
  <c r="H185" i="4"/>
  <c r="AF183" i="4"/>
  <c r="X183" i="4"/>
  <c r="P183" i="4"/>
  <c r="H183" i="4"/>
  <c r="AF181" i="4"/>
  <c r="X181" i="4"/>
  <c r="P181" i="4"/>
  <c r="H181" i="4"/>
  <c r="AF179" i="4"/>
  <c r="X179" i="4"/>
  <c r="P179" i="4"/>
  <c r="H179" i="4"/>
  <c r="AF177" i="4"/>
  <c r="X177" i="4"/>
  <c r="P177" i="4"/>
  <c r="H177" i="4"/>
  <c r="AF175" i="4"/>
  <c r="X175" i="4"/>
  <c r="P175" i="4"/>
  <c r="H175" i="4"/>
  <c r="AF173" i="4"/>
  <c r="X173" i="4"/>
  <c r="P173" i="4"/>
  <c r="H173" i="4"/>
  <c r="AF171" i="4"/>
  <c r="X171" i="4"/>
  <c r="P171" i="4"/>
  <c r="H171" i="4"/>
  <c r="AF169" i="4"/>
  <c r="X169" i="4"/>
  <c r="P169" i="4"/>
  <c r="H169" i="4"/>
  <c r="AF167" i="4"/>
  <c r="X167" i="4"/>
  <c r="P167" i="4"/>
  <c r="H167" i="4"/>
  <c r="AF165" i="4"/>
  <c r="X165" i="4"/>
  <c r="AE205" i="4"/>
  <c r="W205" i="4"/>
  <c r="O205" i="4"/>
  <c r="G205" i="4"/>
  <c r="AE203" i="4"/>
  <c r="W203" i="4"/>
  <c r="O203" i="4"/>
  <c r="G203" i="4"/>
  <c r="AE201" i="4"/>
  <c r="W201" i="4"/>
  <c r="O201" i="4"/>
  <c r="G201" i="4"/>
  <c r="AE199" i="4"/>
  <c r="W199" i="4"/>
  <c r="O199" i="4"/>
  <c r="G199" i="4"/>
  <c r="AE197" i="4"/>
  <c r="W197" i="4"/>
  <c r="O197" i="4"/>
  <c r="G197" i="4"/>
  <c r="AE195" i="4"/>
  <c r="W195" i="4"/>
  <c r="O195" i="4"/>
  <c r="G195" i="4"/>
  <c r="AE193" i="4"/>
  <c r="W193" i="4"/>
  <c r="O193" i="4"/>
  <c r="G193" i="4"/>
  <c r="AE191" i="4"/>
  <c r="W191" i="4"/>
  <c r="O191" i="4"/>
  <c r="G191" i="4"/>
  <c r="AE189" i="4"/>
  <c r="W189" i="4"/>
  <c r="O189" i="4"/>
  <c r="G189" i="4"/>
  <c r="AE187" i="4"/>
  <c r="W187" i="4"/>
  <c r="O187" i="4"/>
  <c r="G187" i="4"/>
  <c r="AE185" i="4"/>
  <c r="W185" i="4"/>
  <c r="O185" i="4"/>
  <c r="G185" i="4"/>
  <c r="AE183" i="4"/>
  <c r="W183" i="4"/>
  <c r="O183" i="4"/>
  <c r="G183" i="4"/>
  <c r="AE181" i="4"/>
  <c r="W181" i="4"/>
  <c r="O181" i="4"/>
  <c r="G181" i="4"/>
  <c r="AE179" i="4"/>
  <c r="W179" i="4"/>
  <c r="O179" i="4"/>
  <c r="G179" i="4"/>
  <c r="AE177" i="4"/>
  <c r="W177" i="4"/>
  <c r="O177" i="4"/>
  <c r="G177" i="4"/>
  <c r="AE175" i="4"/>
  <c r="W175" i="4"/>
  <c r="O175" i="4"/>
  <c r="G175" i="4"/>
  <c r="AE173" i="4"/>
  <c r="W173" i="4"/>
  <c r="O173" i="4"/>
  <c r="G173" i="4"/>
  <c r="AE171" i="4"/>
  <c r="W171" i="4"/>
  <c r="O171" i="4"/>
  <c r="G171" i="4"/>
  <c r="AE169" i="4"/>
  <c r="W169" i="4"/>
  <c r="O169" i="4"/>
  <c r="G169" i="4"/>
  <c r="AE167" i="4"/>
  <c r="W167" i="4"/>
  <c r="O167" i="4"/>
  <c r="G167" i="4"/>
  <c r="AE165" i="4"/>
  <c r="W165" i="4"/>
  <c r="O165" i="4"/>
  <c r="G165" i="4"/>
  <c r="AD205" i="4"/>
  <c r="V205" i="4"/>
  <c r="N205" i="4"/>
  <c r="F205" i="4"/>
  <c r="AD203" i="4"/>
  <c r="V203" i="4"/>
  <c r="N203" i="4"/>
  <c r="F203" i="4"/>
  <c r="AD201" i="4"/>
  <c r="V201" i="4"/>
  <c r="N201" i="4"/>
  <c r="F201" i="4"/>
  <c r="AD199" i="4"/>
  <c r="V199" i="4"/>
  <c r="N199" i="4"/>
  <c r="F199" i="4"/>
  <c r="AD197" i="4"/>
  <c r="V197" i="4"/>
  <c r="N197" i="4"/>
  <c r="F197" i="4"/>
  <c r="AD195" i="4"/>
  <c r="V195" i="4"/>
  <c r="N195" i="4"/>
  <c r="F195" i="4"/>
  <c r="AD193" i="4"/>
  <c r="V193" i="4"/>
  <c r="N193" i="4"/>
  <c r="F193" i="4"/>
  <c r="AD191" i="4"/>
  <c r="V191" i="4"/>
  <c r="N191" i="4"/>
  <c r="F191" i="4"/>
  <c r="AD189" i="4"/>
  <c r="V189" i="4"/>
  <c r="N189" i="4"/>
  <c r="F189" i="4"/>
  <c r="AD187" i="4"/>
  <c r="V187" i="4"/>
  <c r="N187" i="4"/>
  <c r="F187" i="4"/>
  <c r="AD185" i="4"/>
  <c r="V185" i="4"/>
  <c r="N185" i="4"/>
  <c r="F185" i="4"/>
  <c r="AD183" i="4"/>
  <c r="V183" i="4"/>
  <c r="N183" i="4"/>
  <c r="F183" i="4"/>
  <c r="AD181" i="4"/>
  <c r="V181" i="4"/>
  <c r="N181" i="4"/>
  <c r="F181" i="4"/>
  <c r="AD179" i="4"/>
  <c r="V179" i="4"/>
  <c r="N179" i="4"/>
  <c r="F179" i="4"/>
  <c r="AD177" i="4"/>
  <c r="V177" i="4"/>
  <c r="N177" i="4"/>
  <c r="F177" i="4"/>
  <c r="AD175" i="4"/>
  <c r="V175" i="4"/>
  <c r="N175" i="4"/>
  <c r="F175" i="4"/>
  <c r="AD173" i="4"/>
  <c r="V173" i="4"/>
  <c r="N173" i="4"/>
  <c r="F173" i="4"/>
  <c r="AD171" i="4"/>
  <c r="V171" i="4"/>
  <c r="N171" i="4"/>
  <c r="F171" i="4"/>
  <c r="AD169" i="4"/>
  <c r="V169" i="4"/>
  <c r="N169" i="4"/>
  <c r="F169" i="4"/>
  <c r="AD167" i="4"/>
  <c r="V167" i="4"/>
  <c r="AC205" i="4"/>
  <c r="U205" i="4"/>
  <c r="M205" i="4"/>
  <c r="E205" i="4"/>
  <c r="AC203" i="4"/>
  <c r="U203" i="4"/>
  <c r="M203" i="4"/>
  <c r="E203" i="4"/>
  <c r="AC201" i="4"/>
  <c r="U201" i="4"/>
  <c r="M201" i="4"/>
  <c r="E201" i="4"/>
  <c r="AC199" i="4"/>
  <c r="U199" i="4"/>
  <c r="M199" i="4"/>
  <c r="E199" i="4"/>
  <c r="AC197" i="4"/>
  <c r="U197" i="4"/>
  <c r="M197" i="4"/>
  <c r="E197" i="4"/>
  <c r="AC195" i="4"/>
  <c r="U195" i="4"/>
  <c r="M195" i="4"/>
  <c r="E195" i="4"/>
  <c r="AC193" i="4"/>
  <c r="U193" i="4"/>
  <c r="M193" i="4"/>
  <c r="E193" i="4"/>
  <c r="AC191" i="4"/>
  <c r="U191" i="4"/>
  <c r="M191" i="4"/>
  <c r="E191" i="4"/>
  <c r="AC189" i="4"/>
  <c r="U189" i="4"/>
  <c r="M189" i="4"/>
  <c r="E189" i="4"/>
  <c r="AC187" i="4"/>
  <c r="U187" i="4"/>
  <c r="M187" i="4"/>
  <c r="E187" i="4"/>
  <c r="AC185" i="4"/>
  <c r="U185" i="4"/>
  <c r="M185" i="4"/>
  <c r="E185" i="4"/>
  <c r="AC183" i="4"/>
  <c r="U183" i="4"/>
  <c r="M183" i="4"/>
  <c r="E183" i="4"/>
  <c r="AC181" i="4"/>
  <c r="U181" i="4"/>
  <c r="M181" i="4"/>
  <c r="E181" i="4"/>
  <c r="AC179" i="4"/>
  <c r="U179" i="4"/>
  <c r="M179" i="4"/>
  <c r="E179" i="4"/>
  <c r="AC177" i="4"/>
  <c r="U177" i="4"/>
  <c r="M177" i="4"/>
  <c r="E177" i="4"/>
  <c r="AC175" i="4"/>
  <c r="U175" i="4"/>
  <c r="M175" i="4"/>
  <c r="E175" i="4"/>
  <c r="AC173" i="4"/>
  <c r="U173" i="4"/>
  <c r="M173" i="4"/>
  <c r="E173" i="4"/>
  <c r="AC171" i="4"/>
  <c r="U171" i="4"/>
  <c r="M171" i="4"/>
  <c r="E171" i="4"/>
  <c r="AC169" i="4"/>
  <c r="U169" i="4"/>
  <c r="M169" i="4"/>
  <c r="E169" i="4"/>
  <c r="AC167" i="4"/>
  <c r="U167" i="4"/>
  <c r="M167" i="4"/>
  <c r="E167" i="4"/>
  <c r="AC165" i="4"/>
  <c r="U165" i="4"/>
  <c r="M165" i="4"/>
  <c r="E165" i="4"/>
  <c r="AC163" i="4"/>
  <c r="AB205" i="4"/>
  <c r="T205" i="4"/>
  <c r="L205" i="4"/>
  <c r="D205" i="4"/>
  <c r="AB203" i="4"/>
  <c r="T203" i="4"/>
  <c r="L203" i="4"/>
  <c r="D203" i="4"/>
  <c r="AB201" i="4"/>
  <c r="T201" i="4"/>
  <c r="L201" i="4"/>
  <c r="D201" i="4"/>
  <c r="AB199" i="4"/>
  <c r="T199" i="4"/>
  <c r="L199" i="4"/>
  <c r="D199" i="4"/>
  <c r="AB197" i="4"/>
  <c r="T197" i="4"/>
  <c r="L197" i="4"/>
  <c r="D197" i="4"/>
  <c r="AB195" i="4"/>
  <c r="T195" i="4"/>
  <c r="L195" i="4"/>
  <c r="D195" i="4"/>
  <c r="AB193" i="4"/>
  <c r="T193" i="4"/>
  <c r="L193" i="4"/>
  <c r="D193" i="4"/>
  <c r="AB191" i="4"/>
  <c r="T191" i="4"/>
  <c r="L191" i="4"/>
  <c r="D191" i="4"/>
  <c r="AB189" i="4"/>
  <c r="T189" i="4"/>
  <c r="L189" i="4"/>
  <c r="D189" i="4"/>
  <c r="AB187" i="4"/>
  <c r="T187" i="4"/>
  <c r="L187" i="4"/>
  <c r="D187" i="4"/>
  <c r="AB185" i="4"/>
  <c r="T185" i="4"/>
  <c r="L185" i="4"/>
  <c r="D185" i="4"/>
  <c r="AB183" i="4"/>
  <c r="T183" i="4"/>
  <c r="L183" i="4"/>
  <c r="D183" i="4"/>
  <c r="AB181" i="4"/>
  <c r="T181" i="4"/>
  <c r="L181" i="4"/>
  <c r="D181" i="4"/>
  <c r="AB179" i="4"/>
  <c r="T179" i="4"/>
  <c r="L179" i="4"/>
  <c r="D179" i="4"/>
  <c r="AB177" i="4"/>
  <c r="T177" i="4"/>
  <c r="L177" i="4"/>
  <c r="D177" i="4"/>
  <c r="AB175" i="4"/>
  <c r="T175" i="4"/>
  <c r="L175" i="4"/>
  <c r="D175" i="4"/>
  <c r="AB173" i="4"/>
  <c r="T173" i="4"/>
  <c r="L173" i="4"/>
  <c r="D173" i="4"/>
  <c r="AB171" i="4"/>
  <c r="T171" i="4"/>
  <c r="L171" i="4"/>
  <c r="D171" i="4"/>
  <c r="AB169" i="4"/>
  <c r="T169" i="4"/>
  <c r="L169" i="4"/>
  <c r="AA205" i="4"/>
  <c r="S205" i="4"/>
  <c r="K205" i="4"/>
  <c r="C205" i="4"/>
  <c r="AA203" i="4"/>
  <c r="S203" i="4"/>
  <c r="K203" i="4"/>
  <c r="C203" i="4"/>
  <c r="AA201" i="4"/>
  <c r="S201" i="4"/>
  <c r="K201" i="4"/>
  <c r="C201" i="4"/>
  <c r="AA199" i="4"/>
  <c r="S199" i="4"/>
  <c r="K199" i="4"/>
  <c r="C199" i="4"/>
  <c r="AA197" i="4"/>
  <c r="S197" i="4"/>
  <c r="K197" i="4"/>
  <c r="C197" i="4"/>
  <c r="AA195" i="4"/>
  <c r="S195" i="4"/>
  <c r="K195" i="4"/>
  <c r="C195" i="4"/>
  <c r="AA193" i="4"/>
  <c r="S193" i="4"/>
  <c r="K193" i="4"/>
  <c r="C193" i="4"/>
  <c r="AA191" i="4"/>
  <c r="S191" i="4"/>
  <c r="K191" i="4"/>
  <c r="C191" i="4"/>
  <c r="AA189" i="4"/>
  <c r="S189" i="4"/>
  <c r="K189" i="4"/>
  <c r="C189" i="4"/>
  <c r="AA187" i="4"/>
  <c r="S187" i="4"/>
  <c r="K187" i="4"/>
  <c r="C187" i="4"/>
  <c r="AA185" i="4"/>
  <c r="S185" i="4"/>
  <c r="K185" i="4"/>
  <c r="C185" i="4"/>
  <c r="AA183" i="4"/>
  <c r="S183" i="4"/>
  <c r="K183" i="4"/>
  <c r="C183" i="4"/>
  <c r="AA181" i="4"/>
  <c r="S181" i="4"/>
  <c r="K181" i="4"/>
  <c r="C181" i="4"/>
  <c r="AA179" i="4"/>
  <c r="S179" i="4"/>
  <c r="K179" i="4"/>
  <c r="C179" i="4"/>
  <c r="AA177" i="4"/>
  <c r="S177" i="4"/>
  <c r="K177" i="4"/>
  <c r="C177" i="4"/>
  <c r="AA175" i="4"/>
  <c r="S175" i="4"/>
  <c r="K175" i="4"/>
  <c r="C175" i="4"/>
  <c r="AA173" i="4"/>
  <c r="S173" i="4"/>
  <c r="K173" i="4"/>
  <c r="C173" i="4"/>
  <c r="AA171" i="4"/>
  <c r="S171" i="4"/>
  <c r="K171" i="4"/>
  <c r="C171" i="4"/>
  <c r="AA169" i="4"/>
  <c r="S169" i="4"/>
  <c r="K169" i="4"/>
  <c r="C169" i="4"/>
  <c r="AA167" i="4"/>
  <c r="S167" i="4"/>
  <c r="K167" i="4"/>
  <c r="C167" i="4"/>
  <c r="AA165" i="4"/>
  <c r="S165" i="4"/>
  <c r="D169" i="4"/>
  <c r="AB165" i="4"/>
  <c r="F165" i="4"/>
  <c r="Z163" i="4"/>
  <c r="R163" i="4"/>
  <c r="J163" i="4"/>
  <c r="AH161" i="4"/>
  <c r="Z161" i="4"/>
  <c r="R161" i="4"/>
  <c r="J161" i="4"/>
  <c r="AH159" i="4"/>
  <c r="Z159" i="4"/>
  <c r="R159" i="4"/>
  <c r="J159" i="4"/>
  <c r="AH157" i="4"/>
  <c r="Z157" i="4"/>
  <c r="R157" i="4"/>
  <c r="J157" i="4"/>
  <c r="AH155" i="4"/>
  <c r="Z155" i="4"/>
  <c r="R155" i="4"/>
  <c r="J155" i="4"/>
  <c r="AH153" i="4"/>
  <c r="Z153" i="4"/>
  <c r="R153" i="4"/>
  <c r="J153" i="4"/>
  <c r="X153" i="4"/>
  <c r="G153" i="4"/>
  <c r="F153" i="4"/>
  <c r="T153" i="4"/>
  <c r="AB167" i="4"/>
  <c r="V165" i="4"/>
  <c r="D165" i="4"/>
  <c r="Y163" i="4"/>
  <c r="Q163" i="4"/>
  <c r="I163" i="4"/>
  <c r="AG161" i="4"/>
  <c r="Y161" i="4"/>
  <c r="Q161" i="4"/>
  <c r="I161" i="4"/>
  <c r="AG159" i="4"/>
  <c r="Y159" i="4"/>
  <c r="Q159" i="4"/>
  <c r="I159" i="4"/>
  <c r="AG157" i="4"/>
  <c r="Y157" i="4"/>
  <c r="Q157" i="4"/>
  <c r="I157" i="4"/>
  <c r="AG155" i="4"/>
  <c r="Y155" i="4"/>
  <c r="Q155" i="4"/>
  <c r="I155" i="4"/>
  <c r="AG153" i="4"/>
  <c r="Y153" i="4"/>
  <c r="Q153" i="4"/>
  <c r="I153" i="4"/>
  <c r="H153" i="4"/>
  <c r="F155" i="4"/>
  <c r="E153" i="4"/>
  <c r="S153" i="4"/>
  <c r="T167" i="4"/>
  <c r="T165" i="4"/>
  <c r="C165" i="4"/>
  <c r="X163" i="4"/>
  <c r="P163" i="4"/>
  <c r="H163" i="4"/>
  <c r="AF161" i="4"/>
  <c r="X161" i="4"/>
  <c r="P161" i="4"/>
  <c r="H161" i="4"/>
  <c r="AF159" i="4"/>
  <c r="X159" i="4"/>
  <c r="P159" i="4"/>
  <c r="H159" i="4"/>
  <c r="AF157" i="4"/>
  <c r="X157" i="4"/>
  <c r="P157" i="4"/>
  <c r="H157" i="4"/>
  <c r="AF155" i="4"/>
  <c r="X155" i="4"/>
  <c r="P155" i="4"/>
  <c r="H155" i="4"/>
  <c r="AF153" i="4"/>
  <c r="P153" i="4"/>
  <c r="AD153" i="4"/>
  <c r="AB153" i="4"/>
  <c r="N167" i="4"/>
  <c r="P165" i="4"/>
  <c r="AF163" i="4"/>
  <c r="W163" i="4"/>
  <c r="O163" i="4"/>
  <c r="G163" i="4"/>
  <c r="AE161" i="4"/>
  <c r="W161" i="4"/>
  <c r="O161" i="4"/>
  <c r="G161" i="4"/>
  <c r="AE159" i="4"/>
  <c r="W159" i="4"/>
  <c r="O159" i="4"/>
  <c r="G159" i="4"/>
  <c r="AE157" i="4"/>
  <c r="W157" i="4"/>
  <c r="O157" i="4"/>
  <c r="G157" i="4"/>
  <c r="AE155" i="4"/>
  <c r="W155" i="4"/>
  <c r="O155" i="4"/>
  <c r="G155" i="4"/>
  <c r="AE153" i="4"/>
  <c r="W153" i="4"/>
  <c r="O153" i="4"/>
  <c r="N153" i="4"/>
  <c r="D155" i="4"/>
  <c r="C153" i="4"/>
  <c r="L167" i="4"/>
  <c r="N165" i="4"/>
  <c r="AE163" i="4"/>
  <c r="V163" i="4"/>
  <c r="N163" i="4"/>
  <c r="F163" i="4"/>
  <c r="AD161" i="4"/>
  <c r="V161" i="4"/>
  <c r="N161" i="4"/>
  <c r="F161" i="4"/>
  <c r="AD159" i="4"/>
  <c r="V159" i="4"/>
  <c r="N159" i="4"/>
  <c r="F159" i="4"/>
  <c r="AD157" i="4"/>
  <c r="V157" i="4"/>
  <c r="N157" i="4"/>
  <c r="F157" i="4"/>
  <c r="AD155" i="4"/>
  <c r="V155" i="4"/>
  <c r="N155" i="4"/>
  <c r="V153" i="4"/>
  <c r="D153" i="4"/>
  <c r="F167" i="4"/>
  <c r="L165" i="4"/>
  <c r="AD163" i="4"/>
  <c r="U163" i="4"/>
  <c r="M163" i="4"/>
  <c r="E163" i="4"/>
  <c r="AC161" i="4"/>
  <c r="U161" i="4"/>
  <c r="M161" i="4"/>
  <c r="E161" i="4"/>
  <c r="AC159" i="4"/>
  <c r="U159" i="4"/>
  <c r="M159" i="4"/>
  <c r="E159" i="4"/>
  <c r="AC157" i="4"/>
  <c r="U157" i="4"/>
  <c r="M157" i="4"/>
  <c r="E157" i="4"/>
  <c r="AC155" i="4"/>
  <c r="U155" i="4"/>
  <c r="M155" i="4"/>
  <c r="E155" i="4"/>
  <c r="AC153" i="4"/>
  <c r="U153" i="4"/>
  <c r="M153" i="4"/>
  <c r="K153" i="4"/>
  <c r="D167" i="4"/>
  <c r="K165" i="4"/>
  <c r="AB163" i="4"/>
  <c r="T163" i="4"/>
  <c r="L163" i="4"/>
  <c r="D163" i="4"/>
  <c r="AB161" i="4"/>
  <c r="T161" i="4"/>
  <c r="L161" i="4"/>
  <c r="D161" i="4"/>
  <c r="AB159" i="4"/>
  <c r="T159" i="4"/>
  <c r="L159" i="4"/>
  <c r="D159" i="4"/>
  <c r="AB157" i="4"/>
  <c r="T157" i="4"/>
  <c r="L157" i="4"/>
  <c r="D157" i="4"/>
  <c r="AB155" i="4"/>
  <c r="T155" i="4"/>
  <c r="L155" i="4"/>
  <c r="L153" i="4"/>
  <c r="AD165" i="4"/>
  <c r="H165" i="4"/>
  <c r="AA163" i="4"/>
  <c r="S163" i="4"/>
  <c r="K163" i="4"/>
  <c r="C163" i="4"/>
  <c r="AA161" i="4"/>
  <c r="S161" i="4"/>
  <c r="K161" i="4"/>
  <c r="C161" i="4"/>
  <c r="AA159" i="4"/>
  <c r="S159" i="4"/>
  <c r="K159" i="4"/>
  <c r="C159" i="4"/>
  <c r="AA157" i="4"/>
  <c r="S157" i="4"/>
  <c r="K157" i="4"/>
  <c r="C157" i="4"/>
  <c r="AA155" i="4"/>
  <c r="S155" i="4"/>
  <c r="K155" i="4"/>
  <c r="C155" i="4"/>
  <c r="AA153" i="4"/>
  <c r="AH151" i="4"/>
  <c r="E76" i="18" s="1"/>
  <c r="Z151" i="4"/>
  <c r="R151" i="4"/>
  <c r="J151" i="4"/>
  <c r="AH149" i="4"/>
  <c r="Z149" i="4"/>
  <c r="R149" i="4"/>
  <c r="J149" i="4"/>
  <c r="AH147" i="4"/>
  <c r="Z147" i="4"/>
  <c r="R147" i="4"/>
  <c r="J147" i="4"/>
  <c r="AH145" i="4"/>
  <c r="Z145" i="4"/>
  <c r="R145" i="4"/>
  <c r="J145" i="4"/>
  <c r="AH143" i="4"/>
  <c r="Z143" i="4"/>
  <c r="R143" i="4"/>
  <c r="J143" i="4"/>
  <c r="AH141" i="4"/>
  <c r="Z141" i="4"/>
  <c r="R141" i="4"/>
  <c r="J141" i="4"/>
  <c r="AH139" i="4"/>
  <c r="Z139" i="4"/>
  <c r="R139" i="4"/>
  <c r="J139" i="4"/>
  <c r="AH137" i="4"/>
  <c r="Z137" i="4"/>
  <c r="R137" i="4"/>
  <c r="J137" i="4"/>
  <c r="AH135" i="4"/>
  <c r="Z135" i="4"/>
  <c r="R135" i="4"/>
  <c r="J135" i="4"/>
  <c r="AH133" i="4"/>
  <c r="Z133" i="4"/>
  <c r="R133" i="4"/>
  <c r="J133" i="4"/>
  <c r="AH131" i="4"/>
  <c r="Z131" i="4"/>
  <c r="R131" i="4"/>
  <c r="J131" i="4"/>
  <c r="AH129" i="4"/>
  <c r="Z129" i="4"/>
  <c r="R129" i="4"/>
  <c r="J129" i="4"/>
  <c r="AH127" i="4"/>
  <c r="Z127" i="4"/>
  <c r="R127" i="4"/>
  <c r="J127" i="4"/>
  <c r="AH125" i="4"/>
  <c r="Z125" i="4"/>
  <c r="R125" i="4"/>
  <c r="J125" i="4"/>
  <c r="AH123" i="4"/>
  <c r="Z123" i="4"/>
  <c r="R123" i="4"/>
  <c r="J123" i="4"/>
  <c r="AH121" i="4"/>
  <c r="Z121" i="4"/>
  <c r="R121" i="4"/>
  <c r="J121" i="4"/>
  <c r="AH119" i="4"/>
  <c r="Z119" i="4"/>
  <c r="R119" i="4"/>
  <c r="J119" i="4"/>
  <c r="AH117" i="4"/>
  <c r="Z117" i="4"/>
  <c r="R117" i="4"/>
  <c r="J117" i="4"/>
  <c r="AH115" i="4"/>
  <c r="Z115" i="4"/>
  <c r="R115" i="4"/>
  <c r="J115" i="4"/>
  <c r="AH113" i="4"/>
  <c r="E57" i="18" s="1"/>
  <c r="Z113" i="4"/>
  <c r="R113" i="4"/>
  <c r="J113" i="4"/>
  <c r="AH111" i="4"/>
  <c r="E56" i="18" s="1"/>
  <c r="Z111" i="4"/>
  <c r="R111" i="4"/>
  <c r="J111" i="4"/>
  <c r="AH109" i="4"/>
  <c r="Z109" i="4"/>
  <c r="AG151" i="4"/>
  <c r="Y151" i="4"/>
  <c r="Q151" i="4"/>
  <c r="I151" i="4"/>
  <c r="AG149" i="4"/>
  <c r="Y149" i="4"/>
  <c r="Q149" i="4"/>
  <c r="I149" i="4"/>
  <c r="AG147" i="4"/>
  <c r="Y147" i="4"/>
  <c r="Q147" i="4"/>
  <c r="I147" i="4"/>
  <c r="AG145" i="4"/>
  <c r="Y145" i="4"/>
  <c r="Q145" i="4"/>
  <c r="I145" i="4"/>
  <c r="AG143" i="4"/>
  <c r="Y143" i="4"/>
  <c r="Q143" i="4"/>
  <c r="I143" i="4"/>
  <c r="AG141" i="4"/>
  <c r="Y141" i="4"/>
  <c r="Q141" i="4"/>
  <c r="I141" i="4"/>
  <c r="AG139" i="4"/>
  <c r="Y139" i="4"/>
  <c r="Q139" i="4"/>
  <c r="I139" i="4"/>
  <c r="AG137" i="4"/>
  <c r="Y137" i="4"/>
  <c r="Q137" i="4"/>
  <c r="I137" i="4"/>
  <c r="AG135" i="4"/>
  <c r="Y135" i="4"/>
  <c r="Q135" i="4"/>
  <c r="I135" i="4"/>
  <c r="AG133" i="4"/>
  <c r="Y133" i="4"/>
  <c r="Q133" i="4"/>
  <c r="I133" i="4"/>
  <c r="AG131" i="4"/>
  <c r="Y131" i="4"/>
  <c r="Q131" i="4"/>
  <c r="I131" i="4"/>
  <c r="AG129" i="4"/>
  <c r="Y129" i="4"/>
  <c r="Q129" i="4"/>
  <c r="I129" i="4"/>
  <c r="AG127" i="4"/>
  <c r="Y127" i="4"/>
  <c r="Q127" i="4"/>
  <c r="I127" i="4"/>
  <c r="AG125" i="4"/>
  <c r="Y125" i="4"/>
  <c r="Q125" i="4"/>
  <c r="I125" i="4"/>
  <c r="AG123" i="4"/>
  <c r="Y123" i="4"/>
  <c r="Q123" i="4"/>
  <c r="I123" i="4"/>
  <c r="AG121" i="4"/>
  <c r="Y121" i="4"/>
  <c r="Q121" i="4"/>
  <c r="I121" i="4"/>
  <c r="AG119" i="4"/>
  <c r="Y119" i="4"/>
  <c r="Q119" i="4"/>
  <c r="I119" i="4"/>
  <c r="AG117" i="4"/>
  <c r="Y117" i="4"/>
  <c r="Q117" i="4"/>
  <c r="I117" i="4"/>
  <c r="AG115" i="4"/>
  <c r="Y115" i="4"/>
  <c r="Q115" i="4"/>
  <c r="I115" i="4"/>
  <c r="AG113" i="4"/>
  <c r="Y113" i="4"/>
  <c r="Q113" i="4"/>
  <c r="I113" i="4"/>
  <c r="AG111" i="4"/>
  <c r="Y111" i="4"/>
  <c r="Q111" i="4"/>
  <c r="I111" i="4"/>
  <c r="AG109" i="4"/>
  <c r="AF151" i="4"/>
  <c r="X151" i="4"/>
  <c r="P151" i="4"/>
  <c r="H151" i="4"/>
  <c r="AF149" i="4"/>
  <c r="X149" i="4"/>
  <c r="P149" i="4"/>
  <c r="H149" i="4"/>
  <c r="AF147" i="4"/>
  <c r="X147" i="4"/>
  <c r="P147" i="4"/>
  <c r="H147" i="4"/>
  <c r="AF145" i="4"/>
  <c r="X145" i="4"/>
  <c r="P145" i="4"/>
  <c r="H145" i="4"/>
  <c r="AF143" i="4"/>
  <c r="X143" i="4"/>
  <c r="P143" i="4"/>
  <c r="H143" i="4"/>
  <c r="AF141" i="4"/>
  <c r="X141" i="4"/>
  <c r="P141" i="4"/>
  <c r="H141" i="4"/>
  <c r="AF139" i="4"/>
  <c r="X139" i="4"/>
  <c r="P139" i="4"/>
  <c r="H139" i="4"/>
  <c r="AF137" i="4"/>
  <c r="X137" i="4"/>
  <c r="P137" i="4"/>
  <c r="H137" i="4"/>
  <c r="AF135" i="4"/>
  <c r="X135" i="4"/>
  <c r="P135" i="4"/>
  <c r="H135" i="4"/>
  <c r="AF133" i="4"/>
  <c r="X133" i="4"/>
  <c r="P133" i="4"/>
  <c r="H133" i="4"/>
  <c r="AF131" i="4"/>
  <c r="X131" i="4"/>
  <c r="P131" i="4"/>
  <c r="H131" i="4"/>
  <c r="AF129" i="4"/>
  <c r="X129" i="4"/>
  <c r="P129" i="4"/>
  <c r="H129" i="4"/>
  <c r="AF127" i="4"/>
  <c r="X127" i="4"/>
  <c r="P127" i="4"/>
  <c r="H127" i="4"/>
  <c r="AF125" i="4"/>
  <c r="X125" i="4"/>
  <c r="P125" i="4"/>
  <c r="H125" i="4"/>
  <c r="AF123" i="4"/>
  <c r="X123" i="4"/>
  <c r="P123" i="4"/>
  <c r="H123" i="4"/>
  <c r="AF121" i="4"/>
  <c r="X121" i="4"/>
  <c r="P121" i="4"/>
  <c r="H121" i="4"/>
  <c r="AF119" i="4"/>
  <c r="X119" i="4"/>
  <c r="P119" i="4"/>
  <c r="H119" i="4"/>
  <c r="AF117" i="4"/>
  <c r="X117" i="4"/>
  <c r="P117" i="4"/>
  <c r="H117" i="4"/>
  <c r="AF115" i="4"/>
  <c r="X115" i="4"/>
  <c r="P115" i="4"/>
  <c r="H115" i="4"/>
  <c r="AF113" i="4"/>
  <c r="X113" i="4"/>
  <c r="P113" i="4"/>
  <c r="H113" i="4"/>
  <c r="AF111" i="4"/>
  <c r="X111" i="4"/>
  <c r="P111" i="4"/>
  <c r="H111" i="4"/>
  <c r="AE151" i="4"/>
  <c r="W151" i="4"/>
  <c r="O151" i="4"/>
  <c r="G151" i="4"/>
  <c r="AE149" i="4"/>
  <c r="W149" i="4"/>
  <c r="O149" i="4"/>
  <c r="G149" i="4"/>
  <c r="AE147" i="4"/>
  <c r="W147" i="4"/>
  <c r="O147" i="4"/>
  <c r="G147" i="4"/>
  <c r="AE145" i="4"/>
  <c r="W145" i="4"/>
  <c r="O145" i="4"/>
  <c r="G145" i="4"/>
  <c r="AE143" i="4"/>
  <c r="W143" i="4"/>
  <c r="O143" i="4"/>
  <c r="G143" i="4"/>
  <c r="AE141" i="4"/>
  <c r="W141" i="4"/>
  <c r="O141" i="4"/>
  <c r="G141" i="4"/>
  <c r="AE139" i="4"/>
  <c r="W139" i="4"/>
  <c r="O139" i="4"/>
  <c r="G139" i="4"/>
  <c r="AE137" i="4"/>
  <c r="W137" i="4"/>
  <c r="O137" i="4"/>
  <c r="G137" i="4"/>
  <c r="AE135" i="4"/>
  <c r="W135" i="4"/>
  <c r="O135" i="4"/>
  <c r="G135" i="4"/>
  <c r="AE133" i="4"/>
  <c r="W133" i="4"/>
  <c r="O133" i="4"/>
  <c r="G133" i="4"/>
  <c r="AE131" i="4"/>
  <c r="W131" i="4"/>
  <c r="O131" i="4"/>
  <c r="G131" i="4"/>
  <c r="AE129" i="4"/>
  <c r="W129" i="4"/>
  <c r="O129" i="4"/>
  <c r="G129" i="4"/>
  <c r="AE127" i="4"/>
  <c r="W127" i="4"/>
  <c r="O127" i="4"/>
  <c r="G127" i="4"/>
  <c r="AE125" i="4"/>
  <c r="W125" i="4"/>
  <c r="O125" i="4"/>
  <c r="G125" i="4"/>
  <c r="AE123" i="4"/>
  <c r="W123" i="4"/>
  <c r="O123" i="4"/>
  <c r="G123" i="4"/>
  <c r="AE121" i="4"/>
  <c r="W121" i="4"/>
  <c r="O121" i="4"/>
  <c r="G121" i="4"/>
  <c r="AE119" i="4"/>
  <c r="W119" i="4"/>
  <c r="O119" i="4"/>
  <c r="G119" i="4"/>
  <c r="AE117" i="4"/>
  <c r="W117" i="4"/>
  <c r="O117" i="4"/>
  <c r="G117" i="4"/>
  <c r="AE115" i="4"/>
  <c r="W115" i="4"/>
  <c r="O115" i="4"/>
  <c r="G115" i="4"/>
  <c r="AE113" i="4"/>
  <c r="W113" i="4"/>
  <c r="O113" i="4"/>
  <c r="G113" i="4"/>
  <c r="AE111" i="4"/>
  <c r="W111" i="4"/>
  <c r="O111" i="4"/>
  <c r="G111" i="4"/>
  <c r="AD151" i="4"/>
  <c r="V151" i="4"/>
  <c r="N151" i="4"/>
  <c r="F151" i="4"/>
  <c r="AD149" i="4"/>
  <c r="V149" i="4"/>
  <c r="N149" i="4"/>
  <c r="F149" i="4"/>
  <c r="AD147" i="4"/>
  <c r="V147" i="4"/>
  <c r="N147" i="4"/>
  <c r="F147" i="4"/>
  <c r="AD145" i="4"/>
  <c r="V145" i="4"/>
  <c r="N145" i="4"/>
  <c r="F145" i="4"/>
  <c r="AD143" i="4"/>
  <c r="V143" i="4"/>
  <c r="N143" i="4"/>
  <c r="F143" i="4"/>
  <c r="AD141" i="4"/>
  <c r="V141" i="4"/>
  <c r="N141" i="4"/>
  <c r="F141" i="4"/>
  <c r="AD139" i="4"/>
  <c r="V139" i="4"/>
  <c r="N139" i="4"/>
  <c r="F139" i="4"/>
  <c r="AD137" i="4"/>
  <c r="V137" i="4"/>
  <c r="N137" i="4"/>
  <c r="F137" i="4"/>
  <c r="AD135" i="4"/>
  <c r="V135" i="4"/>
  <c r="N135" i="4"/>
  <c r="F135" i="4"/>
  <c r="AD133" i="4"/>
  <c r="V133" i="4"/>
  <c r="N133" i="4"/>
  <c r="F133" i="4"/>
  <c r="AD131" i="4"/>
  <c r="V131" i="4"/>
  <c r="N131" i="4"/>
  <c r="F131" i="4"/>
  <c r="AD129" i="4"/>
  <c r="V129" i="4"/>
  <c r="N129" i="4"/>
  <c r="F129" i="4"/>
  <c r="AD127" i="4"/>
  <c r="V127" i="4"/>
  <c r="N127" i="4"/>
  <c r="F127" i="4"/>
  <c r="AD125" i="4"/>
  <c r="V125" i="4"/>
  <c r="N125" i="4"/>
  <c r="F125" i="4"/>
  <c r="AD123" i="4"/>
  <c r="V123" i="4"/>
  <c r="N123" i="4"/>
  <c r="F123" i="4"/>
  <c r="AD121" i="4"/>
  <c r="V121" i="4"/>
  <c r="N121" i="4"/>
  <c r="F121" i="4"/>
  <c r="AD119" i="4"/>
  <c r="V119" i="4"/>
  <c r="N119" i="4"/>
  <c r="F119" i="4"/>
  <c r="AD117" i="4"/>
  <c r="V117" i="4"/>
  <c r="N117" i="4"/>
  <c r="F117" i="4"/>
  <c r="AD115" i="4"/>
  <c r="V115" i="4"/>
  <c r="N115" i="4"/>
  <c r="F115" i="4"/>
  <c r="AD113" i="4"/>
  <c r="V113" i="4"/>
  <c r="N113" i="4"/>
  <c r="F113" i="4"/>
  <c r="AD111" i="4"/>
  <c r="V111" i="4"/>
  <c r="AC151" i="4"/>
  <c r="U151" i="4"/>
  <c r="M151" i="4"/>
  <c r="E151" i="4"/>
  <c r="AC149" i="4"/>
  <c r="U149" i="4"/>
  <c r="M149" i="4"/>
  <c r="E149" i="4"/>
  <c r="AC147" i="4"/>
  <c r="U147" i="4"/>
  <c r="M147" i="4"/>
  <c r="E147" i="4"/>
  <c r="AC145" i="4"/>
  <c r="U145" i="4"/>
  <c r="M145" i="4"/>
  <c r="E145" i="4"/>
  <c r="AC143" i="4"/>
  <c r="U143" i="4"/>
  <c r="M143" i="4"/>
  <c r="E143" i="4"/>
  <c r="AC141" i="4"/>
  <c r="U141" i="4"/>
  <c r="M141" i="4"/>
  <c r="E141" i="4"/>
  <c r="AC139" i="4"/>
  <c r="U139" i="4"/>
  <c r="M139" i="4"/>
  <c r="E139" i="4"/>
  <c r="AC137" i="4"/>
  <c r="U137" i="4"/>
  <c r="M137" i="4"/>
  <c r="E137" i="4"/>
  <c r="AC135" i="4"/>
  <c r="U135" i="4"/>
  <c r="M135" i="4"/>
  <c r="E135" i="4"/>
  <c r="AC133" i="4"/>
  <c r="U133" i="4"/>
  <c r="M133" i="4"/>
  <c r="E133" i="4"/>
  <c r="AC131" i="4"/>
  <c r="U131" i="4"/>
  <c r="M131" i="4"/>
  <c r="E131" i="4"/>
  <c r="AC129" i="4"/>
  <c r="U129" i="4"/>
  <c r="M129" i="4"/>
  <c r="E129" i="4"/>
  <c r="AC127" i="4"/>
  <c r="U127" i="4"/>
  <c r="M127" i="4"/>
  <c r="E127" i="4"/>
  <c r="AC125" i="4"/>
  <c r="U125" i="4"/>
  <c r="M125" i="4"/>
  <c r="E125" i="4"/>
  <c r="AC123" i="4"/>
  <c r="U123" i="4"/>
  <c r="M123" i="4"/>
  <c r="E123" i="4"/>
  <c r="AC121" i="4"/>
  <c r="U121" i="4"/>
  <c r="M121" i="4"/>
  <c r="E121" i="4"/>
  <c r="AC119" i="4"/>
  <c r="U119" i="4"/>
  <c r="M119" i="4"/>
  <c r="E119" i="4"/>
  <c r="AC117" i="4"/>
  <c r="U117" i="4"/>
  <c r="M117" i="4"/>
  <c r="E117" i="4"/>
  <c r="AC115" i="4"/>
  <c r="U115" i="4"/>
  <c r="M115" i="4"/>
  <c r="E115" i="4"/>
  <c r="AC113" i="4"/>
  <c r="U113" i="4"/>
  <c r="M113" i="4"/>
  <c r="E113" i="4"/>
  <c r="AC111" i="4"/>
  <c r="U111" i="4"/>
  <c r="M111" i="4"/>
  <c r="E111" i="4"/>
  <c r="AC109" i="4"/>
  <c r="AB151" i="4"/>
  <c r="T151" i="4"/>
  <c r="L151" i="4"/>
  <c r="D151" i="4"/>
  <c r="AB149" i="4"/>
  <c r="T149" i="4"/>
  <c r="L149" i="4"/>
  <c r="D149" i="4"/>
  <c r="AB147" i="4"/>
  <c r="T147" i="4"/>
  <c r="L147" i="4"/>
  <c r="D147" i="4"/>
  <c r="AB145" i="4"/>
  <c r="T145" i="4"/>
  <c r="L145" i="4"/>
  <c r="D145" i="4"/>
  <c r="AB143" i="4"/>
  <c r="T143" i="4"/>
  <c r="L143" i="4"/>
  <c r="D143" i="4"/>
  <c r="AB141" i="4"/>
  <c r="T141" i="4"/>
  <c r="L141" i="4"/>
  <c r="D141" i="4"/>
  <c r="AB139" i="4"/>
  <c r="T139" i="4"/>
  <c r="L139" i="4"/>
  <c r="D139" i="4"/>
  <c r="AB137" i="4"/>
  <c r="T137" i="4"/>
  <c r="L137" i="4"/>
  <c r="D137" i="4"/>
  <c r="AB135" i="4"/>
  <c r="T135" i="4"/>
  <c r="L135" i="4"/>
  <c r="D135" i="4"/>
  <c r="AB133" i="4"/>
  <c r="T133" i="4"/>
  <c r="L133" i="4"/>
  <c r="D133" i="4"/>
  <c r="AB131" i="4"/>
  <c r="T131" i="4"/>
  <c r="L131" i="4"/>
  <c r="D131" i="4"/>
  <c r="AB129" i="4"/>
  <c r="T129" i="4"/>
  <c r="L129" i="4"/>
  <c r="D129" i="4"/>
  <c r="AB127" i="4"/>
  <c r="T127" i="4"/>
  <c r="L127" i="4"/>
  <c r="D127" i="4"/>
  <c r="AB125" i="4"/>
  <c r="T125" i="4"/>
  <c r="L125" i="4"/>
  <c r="D125" i="4"/>
  <c r="AB123" i="4"/>
  <c r="T123" i="4"/>
  <c r="L123" i="4"/>
  <c r="D123" i="4"/>
  <c r="AB121" i="4"/>
  <c r="T121" i="4"/>
  <c r="L121" i="4"/>
  <c r="D121" i="4"/>
  <c r="AB119" i="4"/>
  <c r="T119" i="4"/>
  <c r="L119" i="4"/>
  <c r="D119" i="4"/>
  <c r="AB117" i="4"/>
  <c r="T117" i="4"/>
  <c r="L117" i="4"/>
  <c r="D117" i="4"/>
  <c r="AB115" i="4"/>
  <c r="T115" i="4"/>
  <c r="L115" i="4"/>
  <c r="D115" i="4"/>
  <c r="AB113" i="4"/>
  <c r="T113" i="4"/>
  <c r="L113" i="4"/>
  <c r="D113" i="4"/>
  <c r="AB111" i="4"/>
  <c r="T111" i="4"/>
  <c r="L111" i="4"/>
  <c r="D111" i="4"/>
  <c r="AA151" i="4"/>
  <c r="S151" i="4"/>
  <c r="K151" i="4"/>
  <c r="C151" i="4"/>
  <c r="AA149" i="4"/>
  <c r="S149" i="4"/>
  <c r="K149" i="4"/>
  <c r="C149" i="4"/>
  <c r="AA147" i="4"/>
  <c r="S147" i="4"/>
  <c r="K147" i="4"/>
  <c r="C147" i="4"/>
  <c r="AA145" i="4"/>
  <c r="S145" i="4"/>
  <c r="K145" i="4"/>
  <c r="C145" i="4"/>
  <c r="AA143" i="4"/>
  <c r="S143" i="4"/>
  <c r="K143" i="4"/>
  <c r="C143" i="4"/>
  <c r="AA141" i="4"/>
  <c r="S141" i="4"/>
  <c r="K141" i="4"/>
  <c r="C141" i="4"/>
  <c r="AA139" i="4"/>
  <c r="S139" i="4"/>
  <c r="K139" i="4"/>
  <c r="C139" i="4"/>
  <c r="AA137" i="4"/>
  <c r="S137" i="4"/>
  <c r="K137" i="4"/>
  <c r="C137" i="4"/>
  <c r="AA135" i="4"/>
  <c r="S135" i="4"/>
  <c r="K135" i="4"/>
  <c r="C135" i="4"/>
  <c r="AA133" i="4"/>
  <c r="S133" i="4"/>
  <c r="K133" i="4"/>
  <c r="C133" i="4"/>
  <c r="AA131" i="4"/>
  <c r="S131" i="4"/>
  <c r="K131" i="4"/>
  <c r="C131" i="4"/>
  <c r="AA129" i="4"/>
  <c r="S129" i="4"/>
  <c r="K129" i="4"/>
  <c r="C129" i="4"/>
  <c r="AA127" i="4"/>
  <c r="S127" i="4"/>
  <c r="K127" i="4"/>
  <c r="C127" i="4"/>
  <c r="AA125" i="4"/>
  <c r="S125" i="4"/>
  <c r="K125" i="4"/>
  <c r="C125" i="4"/>
  <c r="AA123" i="4"/>
  <c r="S123" i="4"/>
  <c r="K123" i="4"/>
  <c r="C123" i="4"/>
  <c r="AA121" i="4"/>
  <c r="S121" i="4"/>
  <c r="K121" i="4"/>
  <c r="C121" i="4"/>
  <c r="AA119" i="4"/>
  <c r="S119" i="4"/>
  <c r="K119" i="4"/>
  <c r="C119" i="4"/>
  <c r="AA117" i="4"/>
  <c r="S117" i="4"/>
  <c r="K117" i="4"/>
  <c r="C117" i="4"/>
  <c r="AA115" i="4"/>
  <c r="S115" i="4"/>
  <c r="K115" i="4"/>
  <c r="C115" i="4"/>
  <c r="AA113" i="4"/>
  <c r="S113" i="4"/>
  <c r="K113" i="4"/>
  <c r="C113" i="4"/>
  <c r="AA111" i="4"/>
  <c r="S111" i="4"/>
  <c r="K111" i="4"/>
  <c r="C111" i="4"/>
  <c r="AA109" i="4"/>
  <c r="N111" i="4"/>
  <c r="W109" i="4"/>
  <c r="O109" i="4"/>
  <c r="G109" i="4"/>
  <c r="AE107" i="4"/>
  <c r="W107" i="4"/>
  <c r="O107" i="4"/>
  <c r="G107" i="4"/>
  <c r="AE105" i="4"/>
  <c r="W105" i="4"/>
  <c r="O105" i="4"/>
  <c r="G105" i="4"/>
  <c r="AE103" i="4"/>
  <c r="W103" i="4"/>
  <c r="O103" i="4"/>
  <c r="G103" i="4"/>
  <c r="AE101" i="4"/>
  <c r="W101" i="4"/>
  <c r="O101" i="4"/>
  <c r="G101" i="4"/>
  <c r="AE99" i="4"/>
  <c r="W99" i="4"/>
  <c r="O99" i="4"/>
  <c r="G99" i="4"/>
  <c r="AE97" i="4"/>
  <c r="W97" i="4"/>
  <c r="O97" i="4"/>
  <c r="G97" i="4"/>
  <c r="AE93" i="4"/>
  <c r="W93" i="4"/>
  <c r="O93" i="4"/>
  <c r="G93" i="4"/>
  <c r="AE91" i="4"/>
  <c r="W91" i="4"/>
  <c r="O91" i="4"/>
  <c r="G91" i="4"/>
  <c r="AE89" i="4"/>
  <c r="W89" i="4"/>
  <c r="O89" i="4"/>
  <c r="G89" i="4"/>
  <c r="AE87" i="4"/>
  <c r="W87" i="4"/>
  <c r="O87" i="4"/>
  <c r="G87" i="4"/>
  <c r="AE85" i="4"/>
  <c r="W85" i="4"/>
  <c r="O85" i="4"/>
  <c r="G85" i="4"/>
  <c r="AE83" i="4"/>
  <c r="W83" i="4"/>
  <c r="O83" i="4"/>
  <c r="G83" i="4"/>
  <c r="AE81" i="4"/>
  <c r="W81" i="4"/>
  <c r="O81" i="4"/>
  <c r="G81" i="4"/>
  <c r="AE79" i="4"/>
  <c r="W79" i="4"/>
  <c r="O79" i="4"/>
  <c r="G79" i="4"/>
  <c r="AE77" i="4"/>
  <c r="W77" i="4"/>
  <c r="O77" i="4"/>
  <c r="G77" i="4"/>
  <c r="AE75" i="4"/>
  <c r="W75" i="4"/>
  <c r="O75" i="4"/>
  <c r="G75" i="4"/>
  <c r="AE73" i="4"/>
  <c r="W73" i="4"/>
  <c r="O73" i="4"/>
  <c r="G73" i="4"/>
  <c r="AE71" i="4"/>
  <c r="W71" i="4"/>
  <c r="O71" i="4"/>
  <c r="G71" i="4"/>
  <c r="AE69" i="4"/>
  <c r="W69" i="4"/>
  <c r="O69" i="4"/>
  <c r="G69" i="4"/>
  <c r="AE67" i="4"/>
  <c r="W67" i="4"/>
  <c r="O67" i="4"/>
  <c r="G67" i="4"/>
  <c r="AE65" i="4"/>
  <c r="F111" i="4"/>
  <c r="V109" i="4"/>
  <c r="N109" i="4"/>
  <c r="F109" i="4"/>
  <c r="AD107" i="4"/>
  <c r="V107" i="4"/>
  <c r="N107" i="4"/>
  <c r="F107" i="4"/>
  <c r="AD105" i="4"/>
  <c r="V105" i="4"/>
  <c r="N105" i="4"/>
  <c r="F105" i="4"/>
  <c r="AD103" i="4"/>
  <c r="V103" i="4"/>
  <c r="N103" i="4"/>
  <c r="F103" i="4"/>
  <c r="AD101" i="4"/>
  <c r="V101" i="4"/>
  <c r="N101" i="4"/>
  <c r="F101" i="4"/>
  <c r="AD99" i="4"/>
  <c r="V99" i="4"/>
  <c r="N99" i="4"/>
  <c r="F99" i="4"/>
  <c r="AD97" i="4"/>
  <c r="V97" i="4"/>
  <c r="N97" i="4"/>
  <c r="F97" i="4"/>
  <c r="AD93" i="4"/>
  <c r="V93" i="4"/>
  <c r="N93" i="4"/>
  <c r="F93" i="4"/>
  <c r="AD91" i="4"/>
  <c r="V91" i="4"/>
  <c r="N91" i="4"/>
  <c r="F91" i="4"/>
  <c r="AD89" i="4"/>
  <c r="V89" i="4"/>
  <c r="N89" i="4"/>
  <c r="F89" i="4"/>
  <c r="AD87" i="4"/>
  <c r="V87" i="4"/>
  <c r="N87" i="4"/>
  <c r="F87" i="4"/>
  <c r="AD85" i="4"/>
  <c r="V85" i="4"/>
  <c r="N85" i="4"/>
  <c r="F85" i="4"/>
  <c r="AD83" i="4"/>
  <c r="V83" i="4"/>
  <c r="N83" i="4"/>
  <c r="F83" i="4"/>
  <c r="AD81" i="4"/>
  <c r="V81" i="4"/>
  <c r="N81" i="4"/>
  <c r="F81" i="4"/>
  <c r="AD79" i="4"/>
  <c r="V79" i="4"/>
  <c r="N79" i="4"/>
  <c r="F79" i="4"/>
  <c r="AD77" i="4"/>
  <c r="V77" i="4"/>
  <c r="N77" i="4"/>
  <c r="F77" i="4"/>
  <c r="AD75" i="4"/>
  <c r="V75" i="4"/>
  <c r="N75" i="4"/>
  <c r="F75" i="4"/>
  <c r="AD73" i="4"/>
  <c r="V73" i="4"/>
  <c r="N73" i="4"/>
  <c r="F73" i="4"/>
  <c r="AD71" i="4"/>
  <c r="V71" i="4"/>
  <c r="N71" i="4"/>
  <c r="F71" i="4"/>
  <c r="AD69" i="4"/>
  <c r="V69" i="4"/>
  <c r="N69" i="4"/>
  <c r="F69" i="4"/>
  <c r="AD67" i="4"/>
  <c r="V67" i="4"/>
  <c r="N67" i="4"/>
  <c r="F67" i="4"/>
  <c r="AD65" i="4"/>
  <c r="V65" i="4"/>
  <c r="AF109" i="4"/>
  <c r="U109" i="4"/>
  <c r="M109" i="4"/>
  <c r="E109" i="4"/>
  <c r="AC107" i="4"/>
  <c r="U107" i="4"/>
  <c r="M107" i="4"/>
  <c r="E107" i="4"/>
  <c r="AC105" i="4"/>
  <c r="U105" i="4"/>
  <c r="M105" i="4"/>
  <c r="E105" i="4"/>
  <c r="AC103" i="4"/>
  <c r="U103" i="4"/>
  <c r="M103" i="4"/>
  <c r="E103" i="4"/>
  <c r="AC101" i="4"/>
  <c r="U101" i="4"/>
  <c r="M101" i="4"/>
  <c r="E101" i="4"/>
  <c r="AC99" i="4"/>
  <c r="U99" i="4"/>
  <c r="M99" i="4"/>
  <c r="E99" i="4"/>
  <c r="AC97" i="4"/>
  <c r="U97" i="4"/>
  <c r="M97" i="4"/>
  <c r="E97" i="4"/>
  <c r="AC93" i="4"/>
  <c r="U93" i="4"/>
  <c r="M93" i="4"/>
  <c r="E93" i="4"/>
  <c r="AC91" i="4"/>
  <c r="U91" i="4"/>
  <c r="M91" i="4"/>
  <c r="E91" i="4"/>
  <c r="AC89" i="4"/>
  <c r="U89" i="4"/>
  <c r="M89" i="4"/>
  <c r="E89" i="4"/>
  <c r="AC87" i="4"/>
  <c r="U87" i="4"/>
  <c r="M87" i="4"/>
  <c r="E87" i="4"/>
  <c r="AC85" i="4"/>
  <c r="U85" i="4"/>
  <c r="M85" i="4"/>
  <c r="E85" i="4"/>
  <c r="AC83" i="4"/>
  <c r="U83" i="4"/>
  <c r="M83" i="4"/>
  <c r="E83" i="4"/>
  <c r="AC81" i="4"/>
  <c r="U81" i="4"/>
  <c r="M81" i="4"/>
  <c r="E81" i="4"/>
  <c r="AC79" i="4"/>
  <c r="U79" i="4"/>
  <c r="M79" i="4"/>
  <c r="E79" i="4"/>
  <c r="AC77" i="4"/>
  <c r="U77" i="4"/>
  <c r="M77" i="4"/>
  <c r="E77" i="4"/>
  <c r="AC75" i="4"/>
  <c r="U75" i="4"/>
  <c r="M75" i="4"/>
  <c r="E75" i="4"/>
  <c r="AC73" i="4"/>
  <c r="U73" i="4"/>
  <c r="M73" i="4"/>
  <c r="E73" i="4"/>
  <c r="AC71" i="4"/>
  <c r="U71" i="4"/>
  <c r="M71" i="4"/>
  <c r="E71" i="4"/>
  <c r="AC69" i="4"/>
  <c r="U69" i="4"/>
  <c r="M69" i="4"/>
  <c r="E69" i="4"/>
  <c r="AC67" i="4"/>
  <c r="U67" i="4"/>
  <c r="M67" i="4"/>
  <c r="E67" i="4"/>
  <c r="AC65" i="4"/>
  <c r="AE109" i="4"/>
  <c r="T109" i="4"/>
  <c r="L109" i="4"/>
  <c r="D109" i="4"/>
  <c r="AB107" i="4"/>
  <c r="T107" i="4"/>
  <c r="L107" i="4"/>
  <c r="D107" i="4"/>
  <c r="AB105" i="4"/>
  <c r="T105" i="4"/>
  <c r="L105" i="4"/>
  <c r="D105" i="4"/>
  <c r="AB103" i="4"/>
  <c r="T103" i="4"/>
  <c r="L103" i="4"/>
  <c r="D103" i="4"/>
  <c r="AB101" i="4"/>
  <c r="T101" i="4"/>
  <c r="L101" i="4"/>
  <c r="D101" i="4"/>
  <c r="AB99" i="4"/>
  <c r="T99" i="4"/>
  <c r="L99" i="4"/>
  <c r="D99" i="4"/>
  <c r="AB97" i="4"/>
  <c r="T97" i="4"/>
  <c r="L97" i="4"/>
  <c r="D97" i="4"/>
  <c r="AB93" i="4"/>
  <c r="T93" i="4"/>
  <c r="L93" i="4"/>
  <c r="D93" i="4"/>
  <c r="AB91" i="4"/>
  <c r="T91" i="4"/>
  <c r="L91" i="4"/>
  <c r="D91" i="4"/>
  <c r="AB89" i="4"/>
  <c r="T89" i="4"/>
  <c r="L89" i="4"/>
  <c r="D89" i="4"/>
  <c r="AB87" i="4"/>
  <c r="T87" i="4"/>
  <c r="L87" i="4"/>
  <c r="D87" i="4"/>
  <c r="AB85" i="4"/>
  <c r="T85" i="4"/>
  <c r="L85" i="4"/>
  <c r="D85" i="4"/>
  <c r="AB83" i="4"/>
  <c r="T83" i="4"/>
  <c r="L83" i="4"/>
  <c r="D83" i="4"/>
  <c r="AB81" i="4"/>
  <c r="T81" i="4"/>
  <c r="L81" i="4"/>
  <c r="D81" i="4"/>
  <c r="AB79" i="4"/>
  <c r="T79" i="4"/>
  <c r="L79" i="4"/>
  <c r="D79" i="4"/>
  <c r="AB77" i="4"/>
  <c r="T77" i="4"/>
  <c r="L77" i="4"/>
  <c r="D77" i="4"/>
  <c r="AB75" i="4"/>
  <c r="T75" i="4"/>
  <c r="L75" i="4"/>
  <c r="D75" i="4"/>
  <c r="AB73" i="4"/>
  <c r="T73" i="4"/>
  <c r="L73" i="4"/>
  <c r="D73" i="4"/>
  <c r="AB71" i="4"/>
  <c r="T71" i="4"/>
  <c r="L71" i="4"/>
  <c r="D71" i="4"/>
  <c r="AB69" i="4"/>
  <c r="T69" i="4"/>
  <c r="L69" i="4"/>
  <c r="D69" i="4"/>
  <c r="AB67" i="4"/>
  <c r="T67" i="4"/>
  <c r="L67" i="4"/>
  <c r="D67" i="4"/>
  <c r="AB65" i="4"/>
  <c r="AD109" i="4"/>
  <c r="S109" i="4"/>
  <c r="K109" i="4"/>
  <c r="C109" i="4"/>
  <c r="AA107" i="4"/>
  <c r="S107" i="4"/>
  <c r="K107" i="4"/>
  <c r="C107" i="4"/>
  <c r="AA105" i="4"/>
  <c r="S105" i="4"/>
  <c r="K105" i="4"/>
  <c r="C105" i="4"/>
  <c r="AA103" i="4"/>
  <c r="S103" i="4"/>
  <c r="K103" i="4"/>
  <c r="C103" i="4"/>
  <c r="AA101" i="4"/>
  <c r="S101" i="4"/>
  <c r="K101" i="4"/>
  <c r="C101" i="4"/>
  <c r="AA99" i="4"/>
  <c r="S99" i="4"/>
  <c r="K99" i="4"/>
  <c r="C99" i="4"/>
  <c r="AA97" i="4"/>
  <c r="S97" i="4"/>
  <c r="K97" i="4"/>
  <c r="C97" i="4"/>
  <c r="AA93" i="4"/>
  <c r="S93" i="4"/>
  <c r="K93" i="4"/>
  <c r="C93" i="4"/>
  <c r="AA91" i="4"/>
  <c r="S91" i="4"/>
  <c r="K91" i="4"/>
  <c r="C91" i="4"/>
  <c r="AA89" i="4"/>
  <c r="S89" i="4"/>
  <c r="K89" i="4"/>
  <c r="C89" i="4"/>
  <c r="AA87" i="4"/>
  <c r="S87" i="4"/>
  <c r="K87" i="4"/>
  <c r="C87" i="4"/>
  <c r="AA85" i="4"/>
  <c r="S85" i="4"/>
  <c r="K85" i="4"/>
  <c r="C85" i="4"/>
  <c r="AA83" i="4"/>
  <c r="S83" i="4"/>
  <c r="K83" i="4"/>
  <c r="C83" i="4"/>
  <c r="AA81" i="4"/>
  <c r="S81" i="4"/>
  <c r="K81" i="4"/>
  <c r="C81" i="4"/>
  <c r="AA79" i="4"/>
  <c r="S79" i="4"/>
  <c r="K79" i="4"/>
  <c r="C79" i="4"/>
  <c r="AA77" i="4"/>
  <c r="S77" i="4"/>
  <c r="K77" i="4"/>
  <c r="C77" i="4"/>
  <c r="AA75" i="4"/>
  <c r="S75" i="4"/>
  <c r="K75" i="4"/>
  <c r="C75" i="4"/>
  <c r="AA73" i="4"/>
  <c r="S73" i="4"/>
  <c r="K73" i="4"/>
  <c r="C73" i="4"/>
  <c r="AA71" i="4"/>
  <c r="S71" i="4"/>
  <c r="K71" i="4"/>
  <c r="C71" i="4"/>
  <c r="AA69" i="4"/>
  <c r="S69" i="4"/>
  <c r="K69" i="4"/>
  <c r="C69" i="4"/>
  <c r="AA67" i="4"/>
  <c r="S67" i="4"/>
  <c r="K67" i="4"/>
  <c r="C67" i="4"/>
  <c r="AA65" i="4"/>
  <c r="AB109" i="4"/>
  <c r="R109" i="4"/>
  <c r="J109" i="4"/>
  <c r="AH107" i="4"/>
  <c r="Z107" i="4"/>
  <c r="R107" i="4"/>
  <c r="J107" i="4"/>
  <c r="AH105" i="4"/>
  <c r="E53" i="18" s="1"/>
  <c r="Z105" i="4"/>
  <c r="R105" i="4"/>
  <c r="J105" i="4"/>
  <c r="AH103" i="4"/>
  <c r="Z103" i="4"/>
  <c r="R103" i="4"/>
  <c r="J103" i="4"/>
  <c r="AH101" i="4"/>
  <c r="Z101" i="4"/>
  <c r="R101" i="4"/>
  <c r="J101" i="4"/>
  <c r="AH99" i="4"/>
  <c r="Z99" i="4"/>
  <c r="R99" i="4"/>
  <c r="J99" i="4"/>
  <c r="AH97" i="4"/>
  <c r="Z97" i="4"/>
  <c r="R97" i="4"/>
  <c r="J97" i="4"/>
  <c r="AH93" i="4"/>
  <c r="Z93" i="4"/>
  <c r="R93" i="4"/>
  <c r="J93" i="4"/>
  <c r="AH91" i="4"/>
  <c r="Z91" i="4"/>
  <c r="R91" i="4"/>
  <c r="J91" i="4"/>
  <c r="AH89" i="4"/>
  <c r="Z89" i="4"/>
  <c r="R89" i="4"/>
  <c r="J89" i="4"/>
  <c r="AH87" i="4"/>
  <c r="Z87" i="4"/>
  <c r="R87" i="4"/>
  <c r="J87" i="4"/>
  <c r="AH85" i="4"/>
  <c r="Z85" i="4"/>
  <c r="R85" i="4"/>
  <c r="J85" i="4"/>
  <c r="AH83" i="4"/>
  <c r="Z83" i="4"/>
  <c r="R83" i="4"/>
  <c r="J83" i="4"/>
  <c r="AH81" i="4"/>
  <c r="Z81" i="4"/>
  <c r="R81" i="4"/>
  <c r="J81" i="4"/>
  <c r="AH79" i="4"/>
  <c r="Z79" i="4"/>
  <c r="R79" i="4"/>
  <c r="J79" i="4"/>
  <c r="AH77" i="4"/>
  <c r="Z77" i="4"/>
  <c r="R77" i="4"/>
  <c r="J77" i="4"/>
  <c r="AH75" i="4"/>
  <c r="Z75" i="4"/>
  <c r="R75" i="4"/>
  <c r="J75" i="4"/>
  <c r="AH73" i="4"/>
  <c r="Z73" i="4"/>
  <c r="R73" i="4"/>
  <c r="J73" i="4"/>
  <c r="AH71" i="4"/>
  <c r="E36" i="18" s="1"/>
  <c r="Z71" i="4"/>
  <c r="R71" i="4"/>
  <c r="J71" i="4"/>
  <c r="AH69" i="4"/>
  <c r="E35" i="18" s="1"/>
  <c r="Z69" i="4"/>
  <c r="R69" i="4"/>
  <c r="J69" i="4"/>
  <c r="AH67" i="4"/>
  <c r="Z67" i="4"/>
  <c r="R67" i="4"/>
  <c r="J67" i="4"/>
  <c r="AH65" i="4"/>
  <c r="E33" i="18" s="1"/>
  <c r="Z65" i="4"/>
  <c r="Y109" i="4"/>
  <c r="Q109" i="4"/>
  <c r="I109" i="4"/>
  <c r="AG107" i="4"/>
  <c r="Y107" i="4"/>
  <c r="Q107" i="4"/>
  <c r="I107" i="4"/>
  <c r="AG105" i="4"/>
  <c r="Y105" i="4"/>
  <c r="Q105" i="4"/>
  <c r="I105" i="4"/>
  <c r="AG103" i="4"/>
  <c r="Y103" i="4"/>
  <c r="Q103" i="4"/>
  <c r="I103" i="4"/>
  <c r="AG101" i="4"/>
  <c r="Y101" i="4"/>
  <c r="Q101" i="4"/>
  <c r="I101" i="4"/>
  <c r="AG99" i="4"/>
  <c r="Y99" i="4"/>
  <c r="Q99" i="4"/>
  <c r="I99" i="4"/>
  <c r="AG97" i="4"/>
  <c r="Y97" i="4"/>
  <c r="Q97" i="4"/>
  <c r="I97" i="4"/>
  <c r="AG93" i="4"/>
  <c r="Y93" i="4"/>
  <c r="Q93" i="4"/>
  <c r="I93" i="4"/>
  <c r="AG91" i="4"/>
  <c r="Y91" i="4"/>
  <c r="Q91" i="4"/>
  <c r="I91" i="4"/>
  <c r="AG89" i="4"/>
  <c r="Y89" i="4"/>
  <c r="Q89" i="4"/>
  <c r="I89" i="4"/>
  <c r="AG87" i="4"/>
  <c r="Y87" i="4"/>
  <c r="Q87" i="4"/>
  <c r="I87" i="4"/>
  <c r="AG85" i="4"/>
  <c r="Y85" i="4"/>
  <c r="Q85" i="4"/>
  <c r="I85" i="4"/>
  <c r="AG83" i="4"/>
  <c r="Y83" i="4"/>
  <c r="Q83" i="4"/>
  <c r="I83" i="4"/>
  <c r="AG81" i="4"/>
  <c r="Y81" i="4"/>
  <c r="Q81" i="4"/>
  <c r="I81" i="4"/>
  <c r="AG79" i="4"/>
  <c r="Y79" i="4"/>
  <c r="Q79" i="4"/>
  <c r="I79" i="4"/>
  <c r="AG77" i="4"/>
  <c r="Y77" i="4"/>
  <c r="Q77" i="4"/>
  <c r="I77" i="4"/>
  <c r="AG75" i="4"/>
  <c r="Y75" i="4"/>
  <c r="Q75" i="4"/>
  <c r="I75" i="4"/>
  <c r="AG73" i="4"/>
  <c r="Y73" i="4"/>
  <c r="Q73" i="4"/>
  <c r="I73" i="4"/>
  <c r="AG71" i="4"/>
  <c r="Y71" i="4"/>
  <c r="Q71" i="4"/>
  <c r="I71" i="4"/>
  <c r="AG69" i="4"/>
  <c r="Y69" i="4"/>
  <c r="Q69" i="4"/>
  <c r="I69" i="4"/>
  <c r="AG67" i="4"/>
  <c r="Y67" i="4"/>
  <c r="Q67" i="4"/>
  <c r="I67" i="4"/>
  <c r="X109" i="4"/>
  <c r="P109" i="4"/>
  <c r="H109" i="4"/>
  <c r="AF107" i="4"/>
  <c r="X107" i="4"/>
  <c r="P107" i="4"/>
  <c r="H107" i="4"/>
  <c r="AF105" i="4"/>
  <c r="X105" i="4"/>
  <c r="P105" i="4"/>
  <c r="H105" i="4"/>
  <c r="AF103" i="4"/>
  <c r="X103" i="4"/>
  <c r="P103" i="4"/>
  <c r="H103" i="4"/>
  <c r="AF101" i="4"/>
  <c r="X101" i="4"/>
  <c r="P101" i="4"/>
  <c r="H101" i="4"/>
  <c r="AF99" i="4"/>
  <c r="X99" i="4"/>
  <c r="P99" i="4"/>
  <c r="H99" i="4"/>
  <c r="AF97" i="4"/>
  <c r="X97" i="4"/>
  <c r="P97" i="4"/>
  <c r="H97" i="4"/>
  <c r="AF93" i="4"/>
  <c r="X93" i="4"/>
  <c r="P93" i="4"/>
  <c r="H93" i="4"/>
  <c r="AF91" i="4"/>
  <c r="X91" i="4"/>
  <c r="P91" i="4"/>
  <c r="H91" i="4"/>
  <c r="AF89" i="4"/>
  <c r="X89" i="4"/>
  <c r="P89" i="4"/>
  <c r="H89" i="4"/>
  <c r="AF87" i="4"/>
  <c r="X87" i="4"/>
  <c r="P87" i="4"/>
  <c r="H87" i="4"/>
  <c r="AF85" i="4"/>
  <c r="X85" i="4"/>
  <c r="P85" i="4"/>
  <c r="H85" i="4"/>
  <c r="AF83" i="4"/>
  <c r="X83" i="4"/>
  <c r="P83" i="4"/>
  <c r="H83" i="4"/>
  <c r="AF81" i="4"/>
  <c r="X81" i="4"/>
  <c r="P81" i="4"/>
  <c r="H81" i="4"/>
  <c r="AF79" i="4"/>
  <c r="X79" i="4"/>
  <c r="P79" i="4"/>
  <c r="H79" i="4"/>
  <c r="AF77" i="4"/>
  <c r="X77" i="4"/>
  <c r="P77" i="4"/>
  <c r="H77" i="4"/>
  <c r="AF75" i="4"/>
  <c r="X75" i="4"/>
  <c r="P75" i="4"/>
  <c r="H75" i="4"/>
  <c r="AF73" i="4"/>
  <c r="X73" i="4"/>
  <c r="P73" i="4"/>
  <c r="H73" i="4"/>
  <c r="AF71" i="4"/>
  <c r="X71" i="4"/>
  <c r="P71" i="4"/>
  <c r="H71" i="4"/>
  <c r="AF69" i="4"/>
  <c r="X69" i="4"/>
  <c r="P69" i="4"/>
  <c r="H69" i="4"/>
  <c r="AF67" i="4"/>
  <c r="X67" i="4"/>
  <c r="P67" i="4"/>
  <c r="H67" i="4"/>
  <c r="AF65" i="4"/>
  <c r="AG65" i="4"/>
  <c r="Q65" i="4"/>
  <c r="I65" i="4"/>
  <c r="AG63" i="4"/>
  <c r="Y63" i="4"/>
  <c r="Q63" i="4"/>
  <c r="I63" i="4"/>
  <c r="AG61" i="4"/>
  <c r="Y61" i="4"/>
  <c r="Q61" i="4"/>
  <c r="I61" i="4"/>
  <c r="AG59" i="4"/>
  <c r="Y59" i="4"/>
  <c r="Q59" i="4"/>
  <c r="I59" i="4"/>
  <c r="AG57" i="4"/>
  <c r="Y57" i="4"/>
  <c r="Q57" i="4"/>
  <c r="I57" i="4"/>
  <c r="AG55" i="4"/>
  <c r="Y55" i="4"/>
  <c r="Q55" i="4"/>
  <c r="I55" i="4"/>
  <c r="AG53" i="4"/>
  <c r="Y53" i="4"/>
  <c r="Q53" i="4"/>
  <c r="I53" i="4"/>
  <c r="AG51" i="4"/>
  <c r="Y51" i="4"/>
  <c r="Q51" i="4"/>
  <c r="I51" i="4"/>
  <c r="AG49" i="4"/>
  <c r="Y49" i="4"/>
  <c r="Q49" i="4"/>
  <c r="I49" i="4"/>
  <c r="AG47" i="4"/>
  <c r="Y47" i="4"/>
  <c r="Q47" i="4"/>
  <c r="I47" i="4"/>
  <c r="AG45" i="4"/>
  <c r="Y45" i="4"/>
  <c r="Q45" i="4"/>
  <c r="I45" i="4"/>
  <c r="AG43" i="4"/>
  <c r="Y43" i="4"/>
  <c r="Q43" i="4"/>
  <c r="I43" i="4"/>
  <c r="AG41" i="4"/>
  <c r="Y41" i="4"/>
  <c r="Q41" i="4"/>
  <c r="I41" i="4"/>
  <c r="AG39" i="4"/>
  <c r="Y39" i="4"/>
  <c r="Q39" i="4"/>
  <c r="I39" i="4"/>
  <c r="AG37" i="4"/>
  <c r="Y37" i="4"/>
  <c r="Q37" i="4"/>
  <c r="I37" i="4"/>
  <c r="AG35" i="4"/>
  <c r="Y35" i="4"/>
  <c r="Q35" i="4"/>
  <c r="I35" i="4"/>
  <c r="AG33" i="4"/>
  <c r="Y33" i="4"/>
  <c r="Q33" i="4"/>
  <c r="I33" i="4"/>
  <c r="AG31" i="4"/>
  <c r="Y31" i="4"/>
  <c r="Q31" i="4"/>
  <c r="I31" i="4"/>
  <c r="AG29" i="4"/>
  <c r="Y29" i="4"/>
  <c r="Q29" i="4"/>
  <c r="I29" i="4"/>
  <c r="AG21" i="4"/>
  <c r="Y21" i="4"/>
  <c r="Q21" i="4"/>
  <c r="I21" i="4"/>
  <c r="AG19" i="4"/>
  <c r="Y19" i="4"/>
  <c r="Q19" i="4"/>
  <c r="I19" i="4"/>
  <c r="Y65" i="4"/>
  <c r="P65" i="4"/>
  <c r="H65" i="4"/>
  <c r="AF63" i="4"/>
  <c r="X63" i="4"/>
  <c r="P63" i="4"/>
  <c r="H63" i="4"/>
  <c r="AF61" i="4"/>
  <c r="X61" i="4"/>
  <c r="P61" i="4"/>
  <c r="H61" i="4"/>
  <c r="AF59" i="4"/>
  <c r="X59" i="4"/>
  <c r="P59" i="4"/>
  <c r="H59" i="4"/>
  <c r="AF57" i="4"/>
  <c r="X57" i="4"/>
  <c r="P57" i="4"/>
  <c r="H57" i="4"/>
  <c r="AF55" i="4"/>
  <c r="X55" i="4"/>
  <c r="P55" i="4"/>
  <c r="H55" i="4"/>
  <c r="AF53" i="4"/>
  <c r="X53" i="4"/>
  <c r="P53" i="4"/>
  <c r="H53" i="4"/>
  <c r="AF51" i="4"/>
  <c r="X51" i="4"/>
  <c r="P51" i="4"/>
  <c r="H51" i="4"/>
  <c r="AF49" i="4"/>
  <c r="X49" i="4"/>
  <c r="P49" i="4"/>
  <c r="H49" i="4"/>
  <c r="AF47" i="4"/>
  <c r="X47" i="4"/>
  <c r="P47" i="4"/>
  <c r="H47" i="4"/>
  <c r="AF45" i="4"/>
  <c r="X45" i="4"/>
  <c r="P45" i="4"/>
  <c r="H45" i="4"/>
  <c r="AF43" i="4"/>
  <c r="X43" i="4"/>
  <c r="P43" i="4"/>
  <c r="H43" i="4"/>
  <c r="AF41" i="4"/>
  <c r="X41" i="4"/>
  <c r="P41" i="4"/>
  <c r="H41" i="4"/>
  <c r="AF39" i="4"/>
  <c r="X39" i="4"/>
  <c r="P39" i="4"/>
  <c r="H39" i="4"/>
  <c r="AF37" i="4"/>
  <c r="X37" i="4"/>
  <c r="P37" i="4"/>
  <c r="H37" i="4"/>
  <c r="AF35" i="4"/>
  <c r="X35" i="4"/>
  <c r="P35" i="4"/>
  <c r="H35" i="4"/>
  <c r="AF33" i="4"/>
  <c r="X33" i="4"/>
  <c r="P33" i="4"/>
  <c r="H33" i="4"/>
  <c r="AF31" i="4"/>
  <c r="X31" i="4"/>
  <c r="P31" i="4"/>
  <c r="H31" i="4"/>
  <c r="AF29" i="4"/>
  <c r="X29" i="4"/>
  <c r="P29" i="4"/>
  <c r="H29" i="4"/>
  <c r="AF21" i="4"/>
  <c r="X21" i="4"/>
  <c r="P21" i="4"/>
  <c r="H21" i="4"/>
  <c r="AF19" i="4"/>
  <c r="X19" i="4"/>
  <c r="P19" i="4"/>
  <c r="H19" i="4"/>
  <c r="X65" i="4"/>
  <c r="O65" i="4"/>
  <c r="G65" i="4"/>
  <c r="AE63" i="4"/>
  <c r="W63" i="4"/>
  <c r="O63" i="4"/>
  <c r="G63" i="4"/>
  <c r="AE61" i="4"/>
  <c r="W61" i="4"/>
  <c r="O61" i="4"/>
  <c r="G61" i="4"/>
  <c r="AE59" i="4"/>
  <c r="W59" i="4"/>
  <c r="O59" i="4"/>
  <c r="G59" i="4"/>
  <c r="AE57" i="4"/>
  <c r="W57" i="4"/>
  <c r="O57" i="4"/>
  <c r="G57" i="4"/>
  <c r="AE55" i="4"/>
  <c r="W55" i="4"/>
  <c r="O55" i="4"/>
  <c r="G55" i="4"/>
  <c r="AE53" i="4"/>
  <c r="W53" i="4"/>
  <c r="O53" i="4"/>
  <c r="G53" i="4"/>
  <c r="AE51" i="4"/>
  <c r="W51" i="4"/>
  <c r="O51" i="4"/>
  <c r="G51" i="4"/>
  <c r="AE49" i="4"/>
  <c r="W49" i="4"/>
  <c r="O49" i="4"/>
  <c r="G49" i="4"/>
  <c r="AE47" i="4"/>
  <c r="W47" i="4"/>
  <c r="O47" i="4"/>
  <c r="G47" i="4"/>
  <c r="AE45" i="4"/>
  <c r="W45" i="4"/>
  <c r="O45" i="4"/>
  <c r="G45" i="4"/>
  <c r="AE43" i="4"/>
  <c r="W43" i="4"/>
  <c r="O43" i="4"/>
  <c r="G43" i="4"/>
  <c r="AE41" i="4"/>
  <c r="W41" i="4"/>
  <c r="O41" i="4"/>
  <c r="G41" i="4"/>
  <c r="AE39" i="4"/>
  <c r="W39" i="4"/>
  <c r="O39" i="4"/>
  <c r="G39" i="4"/>
  <c r="AE37" i="4"/>
  <c r="W37" i="4"/>
  <c r="O37" i="4"/>
  <c r="G37" i="4"/>
  <c r="AE35" i="4"/>
  <c r="W35" i="4"/>
  <c r="O35" i="4"/>
  <c r="G35" i="4"/>
  <c r="AE33" i="4"/>
  <c r="W33" i="4"/>
  <c r="O33" i="4"/>
  <c r="G33" i="4"/>
  <c r="AE31" i="4"/>
  <c r="W31" i="4"/>
  <c r="O31" i="4"/>
  <c r="G31" i="4"/>
  <c r="AE29" i="4"/>
  <c r="W29" i="4"/>
  <c r="O29" i="4"/>
  <c r="G29" i="4"/>
  <c r="AE21" i="4"/>
  <c r="W21" i="4"/>
  <c r="O21" i="4"/>
  <c r="G21" i="4"/>
  <c r="AE19" i="4"/>
  <c r="W19" i="4"/>
  <c r="O19" i="4"/>
  <c r="G19" i="4"/>
  <c r="W65" i="4"/>
  <c r="N65" i="4"/>
  <c r="F65" i="4"/>
  <c r="AD63" i="4"/>
  <c r="V63" i="4"/>
  <c r="N63" i="4"/>
  <c r="F63" i="4"/>
  <c r="AD61" i="4"/>
  <c r="V61" i="4"/>
  <c r="N61" i="4"/>
  <c r="F61" i="4"/>
  <c r="AD59" i="4"/>
  <c r="V59" i="4"/>
  <c r="N59" i="4"/>
  <c r="F59" i="4"/>
  <c r="AD57" i="4"/>
  <c r="V57" i="4"/>
  <c r="N57" i="4"/>
  <c r="F57" i="4"/>
  <c r="AD55" i="4"/>
  <c r="V55" i="4"/>
  <c r="N55" i="4"/>
  <c r="F55" i="4"/>
  <c r="AD53" i="4"/>
  <c r="V53" i="4"/>
  <c r="N53" i="4"/>
  <c r="F53" i="4"/>
  <c r="AD51" i="4"/>
  <c r="V51" i="4"/>
  <c r="N51" i="4"/>
  <c r="F51" i="4"/>
  <c r="AD49" i="4"/>
  <c r="V49" i="4"/>
  <c r="N49" i="4"/>
  <c r="F49" i="4"/>
  <c r="AD47" i="4"/>
  <c r="V47" i="4"/>
  <c r="N47" i="4"/>
  <c r="F47" i="4"/>
  <c r="AD45" i="4"/>
  <c r="V45" i="4"/>
  <c r="N45" i="4"/>
  <c r="F45" i="4"/>
  <c r="AD43" i="4"/>
  <c r="V43" i="4"/>
  <c r="N43" i="4"/>
  <c r="F43" i="4"/>
  <c r="AD41" i="4"/>
  <c r="V41" i="4"/>
  <c r="N41" i="4"/>
  <c r="F41" i="4"/>
  <c r="AD39" i="4"/>
  <c r="V39" i="4"/>
  <c r="N39" i="4"/>
  <c r="F39" i="4"/>
  <c r="AD37" i="4"/>
  <c r="V37" i="4"/>
  <c r="N37" i="4"/>
  <c r="F37" i="4"/>
  <c r="AD35" i="4"/>
  <c r="V35" i="4"/>
  <c r="N35" i="4"/>
  <c r="F35" i="4"/>
  <c r="AD33" i="4"/>
  <c r="V33" i="4"/>
  <c r="N33" i="4"/>
  <c r="F33" i="4"/>
  <c r="AD31" i="4"/>
  <c r="V31" i="4"/>
  <c r="N31" i="4"/>
  <c r="F31" i="4"/>
  <c r="AD29" i="4"/>
  <c r="V29" i="4"/>
  <c r="N29" i="4"/>
  <c r="F29" i="4"/>
  <c r="AD21" i="4"/>
  <c r="V21" i="4"/>
  <c r="N21" i="4"/>
  <c r="F21" i="4"/>
  <c r="AD19" i="4"/>
  <c r="V19" i="4"/>
  <c r="N19" i="4"/>
  <c r="F19" i="4"/>
  <c r="U65" i="4"/>
  <c r="M65" i="4"/>
  <c r="E65" i="4"/>
  <c r="AC63" i="4"/>
  <c r="U63" i="4"/>
  <c r="M63" i="4"/>
  <c r="E63" i="4"/>
  <c r="AC61" i="4"/>
  <c r="U61" i="4"/>
  <c r="M61" i="4"/>
  <c r="E61" i="4"/>
  <c r="AC59" i="4"/>
  <c r="U59" i="4"/>
  <c r="M59" i="4"/>
  <c r="E59" i="4"/>
  <c r="AC57" i="4"/>
  <c r="U57" i="4"/>
  <c r="M57" i="4"/>
  <c r="E57" i="4"/>
  <c r="AC55" i="4"/>
  <c r="U55" i="4"/>
  <c r="M55" i="4"/>
  <c r="E55" i="4"/>
  <c r="AC53" i="4"/>
  <c r="U53" i="4"/>
  <c r="M53" i="4"/>
  <c r="E53" i="4"/>
  <c r="AC51" i="4"/>
  <c r="U51" i="4"/>
  <c r="M51" i="4"/>
  <c r="E51" i="4"/>
  <c r="AC49" i="4"/>
  <c r="U49" i="4"/>
  <c r="M49" i="4"/>
  <c r="E49" i="4"/>
  <c r="AC47" i="4"/>
  <c r="U47" i="4"/>
  <c r="M47" i="4"/>
  <c r="E47" i="4"/>
  <c r="AC45" i="4"/>
  <c r="U45" i="4"/>
  <c r="M45" i="4"/>
  <c r="E45" i="4"/>
  <c r="AC43" i="4"/>
  <c r="U43" i="4"/>
  <c r="M43" i="4"/>
  <c r="E43" i="4"/>
  <c r="AC41" i="4"/>
  <c r="U41" i="4"/>
  <c r="M41" i="4"/>
  <c r="E41" i="4"/>
  <c r="AC39" i="4"/>
  <c r="U39" i="4"/>
  <c r="M39" i="4"/>
  <c r="E39" i="4"/>
  <c r="AC37" i="4"/>
  <c r="U37" i="4"/>
  <c r="M37" i="4"/>
  <c r="E37" i="4"/>
  <c r="AC35" i="4"/>
  <c r="U35" i="4"/>
  <c r="M35" i="4"/>
  <c r="E35" i="4"/>
  <c r="AC33" i="4"/>
  <c r="U33" i="4"/>
  <c r="M33" i="4"/>
  <c r="E33" i="4"/>
  <c r="AC31" i="4"/>
  <c r="U31" i="4"/>
  <c r="M31" i="4"/>
  <c r="E31" i="4"/>
  <c r="AC29" i="4"/>
  <c r="U29" i="4"/>
  <c r="M29" i="4"/>
  <c r="E29" i="4"/>
  <c r="AC21" i="4"/>
  <c r="U21" i="4"/>
  <c r="M21" i="4"/>
  <c r="E21" i="4"/>
  <c r="AC19" i="4"/>
  <c r="U19" i="4"/>
  <c r="M19" i="4"/>
  <c r="E19" i="4"/>
  <c r="T65" i="4"/>
  <c r="L65" i="4"/>
  <c r="D65" i="4"/>
  <c r="AB63" i="4"/>
  <c r="T63" i="4"/>
  <c r="L63" i="4"/>
  <c r="D63" i="4"/>
  <c r="AB61" i="4"/>
  <c r="T61" i="4"/>
  <c r="L61" i="4"/>
  <c r="D61" i="4"/>
  <c r="AB59" i="4"/>
  <c r="T59" i="4"/>
  <c r="L59" i="4"/>
  <c r="D59" i="4"/>
  <c r="AB57" i="4"/>
  <c r="T57" i="4"/>
  <c r="L57" i="4"/>
  <c r="D57" i="4"/>
  <c r="AB55" i="4"/>
  <c r="T55" i="4"/>
  <c r="L55" i="4"/>
  <c r="D55" i="4"/>
  <c r="AB53" i="4"/>
  <c r="T53" i="4"/>
  <c r="L53" i="4"/>
  <c r="D53" i="4"/>
  <c r="AB51" i="4"/>
  <c r="T51" i="4"/>
  <c r="L51" i="4"/>
  <c r="D51" i="4"/>
  <c r="AB49" i="4"/>
  <c r="T49" i="4"/>
  <c r="L49" i="4"/>
  <c r="D49" i="4"/>
  <c r="AB47" i="4"/>
  <c r="T47" i="4"/>
  <c r="L47" i="4"/>
  <c r="D47" i="4"/>
  <c r="AB45" i="4"/>
  <c r="T45" i="4"/>
  <c r="L45" i="4"/>
  <c r="D45" i="4"/>
  <c r="AB43" i="4"/>
  <c r="T43" i="4"/>
  <c r="L43" i="4"/>
  <c r="D43" i="4"/>
  <c r="AB41" i="4"/>
  <c r="T41" i="4"/>
  <c r="L41" i="4"/>
  <c r="D41" i="4"/>
  <c r="AB39" i="4"/>
  <c r="T39" i="4"/>
  <c r="L39" i="4"/>
  <c r="D39" i="4"/>
  <c r="AB37" i="4"/>
  <c r="T37" i="4"/>
  <c r="L37" i="4"/>
  <c r="D37" i="4"/>
  <c r="AB35" i="4"/>
  <c r="T35" i="4"/>
  <c r="L35" i="4"/>
  <c r="D35" i="4"/>
  <c r="AB33" i="4"/>
  <c r="T33" i="4"/>
  <c r="L33" i="4"/>
  <c r="D33" i="4"/>
  <c r="AB31" i="4"/>
  <c r="T31" i="4"/>
  <c r="L31" i="4"/>
  <c r="D31" i="4"/>
  <c r="AB29" i="4"/>
  <c r="T29" i="4"/>
  <c r="L29" i="4"/>
  <c r="D29" i="4"/>
  <c r="AB21" i="4"/>
  <c r="T21" i="4"/>
  <c r="L21" i="4"/>
  <c r="D21" i="4"/>
  <c r="AB19" i="4"/>
  <c r="T19" i="4"/>
  <c r="L19" i="4"/>
  <c r="D19" i="4"/>
  <c r="S65" i="4"/>
  <c r="K65" i="4"/>
  <c r="C65" i="4"/>
  <c r="AA63" i="4"/>
  <c r="S63" i="4"/>
  <c r="K63" i="4"/>
  <c r="C63" i="4"/>
  <c r="AA61" i="4"/>
  <c r="S61" i="4"/>
  <c r="K61" i="4"/>
  <c r="C61" i="4"/>
  <c r="AA59" i="4"/>
  <c r="S59" i="4"/>
  <c r="K59" i="4"/>
  <c r="C59" i="4"/>
  <c r="AA57" i="4"/>
  <c r="S57" i="4"/>
  <c r="K57" i="4"/>
  <c r="C57" i="4"/>
  <c r="AA55" i="4"/>
  <c r="S55" i="4"/>
  <c r="K55" i="4"/>
  <c r="C55" i="4"/>
  <c r="AA53" i="4"/>
  <c r="S53" i="4"/>
  <c r="K53" i="4"/>
  <c r="C53" i="4"/>
  <c r="AA51" i="4"/>
  <c r="S51" i="4"/>
  <c r="K51" i="4"/>
  <c r="C51" i="4"/>
  <c r="AA49" i="4"/>
  <c r="S49" i="4"/>
  <c r="K49" i="4"/>
  <c r="C49" i="4"/>
  <c r="AA47" i="4"/>
  <c r="S47" i="4"/>
  <c r="K47" i="4"/>
  <c r="C47" i="4"/>
  <c r="AA45" i="4"/>
  <c r="S45" i="4"/>
  <c r="K45" i="4"/>
  <c r="C45" i="4"/>
  <c r="AA43" i="4"/>
  <c r="S43" i="4"/>
  <c r="K43" i="4"/>
  <c r="C43" i="4"/>
  <c r="AA41" i="4"/>
  <c r="S41" i="4"/>
  <c r="K41" i="4"/>
  <c r="C41" i="4"/>
  <c r="AA39" i="4"/>
  <c r="S39" i="4"/>
  <c r="K39" i="4"/>
  <c r="C39" i="4"/>
  <c r="AA37" i="4"/>
  <c r="S37" i="4"/>
  <c r="K37" i="4"/>
  <c r="C37" i="4"/>
  <c r="AA35" i="4"/>
  <c r="S35" i="4"/>
  <c r="K35" i="4"/>
  <c r="C35" i="4"/>
  <c r="AA33" i="4"/>
  <c r="S33" i="4"/>
  <c r="K33" i="4"/>
  <c r="C33" i="4"/>
  <c r="AA31" i="4"/>
  <c r="S31" i="4"/>
  <c r="K31" i="4"/>
  <c r="C31" i="4"/>
  <c r="AA29" i="4"/>
  <c r="S29" i="4"/>
  <c r="K29" i="4"/>
  <c r="C29" i="4"/>
  <c r="AA21" i="4"/>
  <c r="S21" i="4"/>
  <c r="K21" i="4"/>
  <c r="C21" i="4"/>
  <c r="AA19" i="4"/>
  <c r="S19" i="4"/>
  <c r="K19" i="4"/>
  <c r="C19" i="4"/>
  <c r="R65" i="4"/>
  <c r="J65" i="4"/>
  <c r="AH63" i="4"/>
  <c r="Z63" i="4"/>
  <c r="R63" i="4"/>
  <c r="J63" i="4"/>
  <c r="AH61" i="4"/>
  <c r="Z61" i="4"/>
  <c r="R61" i="4"/>
  <c r="J61" i="4"/>
  <c r="AH59" i="4"/>
  <c r="Z59" i="4"/>
  <c r="R59" i="4"/>
  <c r="J59" i="4"/>
  <c r="AH57" i="4"/>
  <c r="Z57" i="4"/>
  <c r="R57" i="4"/>
  <c r="J57" i="4"/>
  <c r="AH55" i="4"/>
  <c r="Z55" i="4"/>
  <c r="R55" i="4"/>
  <c r="J55" i="4"/>
  <c r="AH53" i="4"/>
  <c r="Z53" i="4"/>
  <c r="R53" i="4"/>
  <c r="J53" i="4"/>
  <c r="AH51" i="4"/>
  <c r="Z51" i="4"/>
  <c r="R51" i="4"/>
  <c r="J51" i="4"/>
  <c r="AH49" i="4"/>
  <c r="Z49" i="4"/>
  <c r="R49" i="4"/>
  <c r="J49" i="4"/>
  <c r="AH47" i="4"/>
  <c r="Z47" i="4"/>
  <c r="R47" i="4"/>
  <c r="J47" i="4"/>
  <c r="AH45" i="4"/>
  <c r="Z45" i="4"/>
  <c r="R45" i="4"/>
  <c r="J45" i="4"/>
  <c r="AH43" i="4"/>
  <c r="Z43" i="4"/>
  <c r="R43" i="4"/>
  <c r="J43" i="4"/>
  <c r="AH41" i="4"/>
  <c r="Z41" i="4"/>
  <c r="R41" i="4"/>
  <c r="J41" i="4"/>
  <c r="AH39" i="4"/>
  <c r="Z39" i="4"/>
  <c r="R39" i="4"/>
  <c r="J39" i="4"/>
  <c r="AH37" i="4"/>
  <c r="Z37" i="4"/>
  <c r="R37" i="4"/>
  <c r="J37" i="4"/>
  <c r="AH35" i="4"/>
  <c r="Z35" i="4"/>
  <c r="R35" i="4"/>
  <c r="J35" i="4"/>
  <c r="AH33" i="4"/>
  <c r="Z33" i="4"/>
  <c r="R33" i="4"/>
  <c r="J33" i="4"/>
  <c r="AH31" i="4"/>
  <c r="Z31" i="4"/>
  <c r="R31" i="4"/>
  <c r="J31" i="4"/>
  <c r="AH29" i="4"/>
  <c r="E15" i="18" s="1"/>
  <c r="Z29" i="4"/>
  <c r="R29" i="4"/>
  <c r="J29" i="4"/>
  <c r="AH21" i="4"/>
  <c r="Z21" i="4"/>
  <c r="R21" i="4"/>
  <c r="J21" i="4"/>
  <c r="AH19" i="4"/>
  <c r="Z19" i="4"/>
  <c r="R19" i="4"/>
  <c r="J19" i="4"/>
  <c r="B16" i="3"/>
  <c r="B18" i="3" s="1"/>
  <c r="B20" i="3" s="1"/>
  <c r="B22" i="3" s="1"/>
  <c r="B28" i="3" s="1"/>
  <c r="B17" i="3"/>
  <c r="B19" i="3" s="1"/>
  <c r="B21" i="3" s="1"/>
  <c r="B23" i="3" s="1"/>
  <c r="B29" i="3" s="1"/>
  <c r="AG11" i="4"/>
  <c r="AC11" i="4"/>
  <c r="Y11" i="4"/>
  <c r="U11" i="4"/>
  <c r="Q11" i="4"/>
  <c r="M11" i="4"/>
  <c r="I11" i="4"/>
  <c r="E11" i="4"/>
  <c r="AF9" i="4"/>
  <c r="AF11" i="4"/>
  <c r="AB11" i="4"/>
  <c r="X11" i="4"/>
  <c r="T11" i="4"/>
  <c r="P11" i="4"/>
  <c r="L11" i="4"/>
  <c r="H11" i="4"/>
  <c r="D11" i="4"/>
  <c r="AE9" i="4"/>
  <c r="AE11" i="4"/>
  <c r="AA11" i="4"/>
  <c r="W11" i="4"/>
  <c r="S11" i="4"/>
  <c r="O11" i="4"/>
  <c r="K11" i="4"/>
  <c r="G11" i="4"/>
  <c r="C11" i="4"/>
  <c r="AD9" i="4"/>
  <c r="AD11" i="4"/>
  <c r="Z11" i="4"/>
  <c r="V11" i="4"/>
  <c r="R11" i="4"/>
  <c r="N11" i="4"/>
  <c r="J11" i="4"/>
  <c r="F11" i="4"/>
  <c r="AG9" i="4"/>
  <c r="AC9" i="4"/>
  <c r="Y9" i="4"/>
  <c r="U9" i="4"/>
  <c r="Q9" i="4"/>
  <c r="M9" i="4"/>
  <c r="I9" i="4"/>
  <c r="E9" i="4"/>
  <c r="AF7" i="4"/>
  <c r="AB7" i="4"/>
  <c r="X7" i="4"/>
  <c r="T7" i="4"/>
  <c r="P7" i="4"/>
  <c r="L7" i="4"/>
  <c r="H7" i="4"/>
  <c r="D7" i="4"/>
  <c r="AE5" i="4"/>
  <c r="AA5" i="4"/>
  <c r="W5" i="4"/>
  <c r="S5" i="4"/>
  <c r="O5" i="4"/>
  <c r="K5" i="4"/>
  <c r="G5" i="4"/>
  <c r="C5" i="4"/>
  <c r="AD3" i="4"/>
  <c r="Z3" i="4"/>
  <c r="V3" i="4"/>
  <c r="R3" i="4"/>
  <c r="N3" i="4"/>
  <c r="J3" i="4"/>
  <c r="F3" i="4"/>
  <c r="T9" i="4"/>
  <c r="D9" i="4"/>
  <c r="W7" i="4"/>
  <c r="K7" i="4"/>
  <c r="Z5" i="4"/>
  <c r="J5" i="4"/>
  <c r="AC3" i="4"/>
  <c r="Q3" i="4"/>
  <c r="E3" i="4"/>
  <c r="AA9" i="4"/>
  <c r="W9" i="4"/>
  <c r="S9" i="4"/>
  <c r="O9" i="4"/>
  <c r="K9" i="4"/>
  <c r="G9" i="4"/>
  <c r="C9" i="4"/>
  <c r="AD7" i="4"/>
  <c r="Z7" i="4"/>
  <c r="V7" i="4"/>
  <c r="R7" i="4"/>
  <c r="N7" i="4"/>
  <c r="J7" i="4"/>
  <c r="F7" i="4"/>
  <c r="AG5" i="4"/>
  <c r="AC5" i="4"/>
  <c r="Y5" i="4"/>
  <c r="U5" i="4"/>
  <c r="Q5" i="4"/>
  <c r="M5" i="4"/>
  <c r="I5" i="4"/>
  <c r="E5" i="4"/>
  <c r="AF3" i="4"/>
  <c r="AB3" i="4"/>
  <c r="X3" i="4"/>
  <c r="T3" i="4"/>
  <c r="P3" i="4"/>
  <c r="L3" i="4"/>
  <c r="H3" i="4"/>
  <c r="D3" i="4"/>
  <c r="AH11" i="4"/>
  <c r="AH3" i="4"/>
  <c r="X9" i="4"/>
  <c r="L9" i="4"/>
  <c r="AE7" i="4"/>
  <c r="S7" i="4"/>
  <c r="G7" i="4"/>
  <c r="AD5" i="4"/>
  <c r="R5" i="4"/>
  <c r="AG3" i="4"/>
  <c r="U3" i="4"/>
  <c r="I3" i="4"/>
  <c r="AH5" i="4"/>
  <c r="Z9" i="4"/>
  <c r="V9" i="4"/>
  <c r="R9" i="4"/>
  <c r="N9" i="4"/>
  <c r="J9" i="4"/>
  <c r="F9" i="4"/>
  <c r="AG7" i="4"/>
  <c r="AC7" i="4"/>
  <c r="Y7" i="4"/>
  <c r="U7" i="4"/>
  <c r="Q7" i="4"/>
  <c r="M7" i="4"/>
  <c r="I7" i="4"/>
  <c r="E7" i="4"/>
  <c r="AF5" i="4"/>
  <c r="AB5" i="4"/>
  <c r="X5" i="4"/>
  <c r="T5" i="4"/>
  <c r="P5" i="4"/>
  <c r="L5" i="4"/>
  <c r="H5" i="4"/>
  <c r="D5" i="4"/>
  <c r="AE3" i="4"/>
  <c r="AA3" i="4"/>
  <c r="W3" i="4"/>
  <c r="S3" i="4"/>
  <c r="O3" i="4"/>
  <c r="K3" i="4"/>
  <c r="G3" i="4"/>
  <c r="C3" i="4"/>
  <c r="AH9" i="4"/>
  <c r="AH7" i="4"/>
  <c r="AB9" i="4"/>
  <c r="P9" i="4"/>
  <c r="H9" i="4"/>
  <c r="AA7" i="4"/>
  <c r="O7" i="4"/>
  <c r="C7" i="4"/>
  <c r="V5" i="4"/>
  <c r="N5" i="4"/>
  <c r="F5" i="4"/>
  <c r="Y3" i="4"/>
  <c r="M3" i="4"/>
  <c r="D1" i="3"/>
  <c r="E1" i="3" s="1"/>
  <c r="F1" i="3" s="1"/>
  <c r="G1" i="3" s="1"/>
  <c r="H1" i="3" s="1"/>
  <c r="I1" i="3" s="1"/>
  <c r="J1" i="3" s="1"/>
  <c r="K1" i="3" s="1"/>
  <c r="L1" i="3" s="1"/>
  <c r="M1" i="3" s="1"/>
  <c r="N1" i="3" s="1"/>
  <c r="O1" i="3" s="1"/>
  <c r="P1" i="3" s="1"/>
  <c r="Q1" i="3" s="1"/>
  <c r="R1" i="3" s="1"/>
  <c r="S1" i="3" s="1"/>
  <c r="T1" i="3" s="1"/>
  <c r="U1" i="3" s="1"/>
  <c r="V1" i="3" s="1"/>
  <c r="W1" i="3" s="1"/>
  <c r="X1" i="3" s="1"/>
  <c r="Y1" i="3" s="1"/>
  <c r="Z1" i="3" s="1"/>
  <c r="AA1" i="3" s="1"/>
  <c r="AB1" i="3" s="1"/>
  <c r="AC1" i="3" s="1"/>
  <c r="AD1" i="3" s="1"/>
  <c r="AE1" i="3" s="1"/>
  <c r="AF1" i="3" s="1"/>
  <c r="AG1" i="3" s="1"/>
  <c r="AH1" i="3" s="1"/>
  <c r="AI1" i="3" l="1"/>
  <c r="AJ1" i="3" s="1"/>
  <c r="AK1" i="3" s="1"/>
  <c r="AL1" i="3" s="1"/>
  <c r="AM1" i="3" s="1"/>
  <c r="AN1" i="3" s="1"/>
  <c r="AO1" i="3" s="1"/>
  <c r="AP1" i="3" s="1"/>
  <c r="AQ1" i="3" s="1"/>
  <c r="AR1" i="3" s="1"/>
  <c r="AS1" i="3" s="1"/>
  <c r="AT1" i="3" s="1"/>
  <c r="AU1" i="3" s="1"/>
  <c r="AV1" i="3" s="1"/>
  <c r="G57" i="18"/>
  <c r="D53" i="18"/>
  <c r="F53" i="18" s="1"/>
  <c r="H53" i="18" s="1"/>
  <c r="G56" i="18"/>
  <c r="D56" i="18"/>
  <c r="F56" i="18" s="1"/>
  <c r="H56" i="18" s="1"/>
  <c r="G53" i="18"/>
  <c r="D57" i="18"/>
  <c r="F57" i="18" s="1"/>
  <c r="H57" i="18" s="1"/>
  <c r="G35" i="18"/>
  <c r="D102" i="18"/>
  <c r="F102" i="18" s="1"/>
  <c r="H102" i="18" s="1"/>
  <c r="D101" i="18"/>
  <c r="F101" i="18" s="1"/>
  <c r="H101" i="18" s="1"/>
  <c r="D35" i="18"/>
  <c r="F35" i="18" s="1"/>
  <c r="H35" i="18" s="1"/>
  <c r="D76" i="18"/>
  <c r="F76" i="18" s="1"/>
  <c r="H76" i="18" s="1"/>
  <c r="G101" i="18"/>
  <c r="G100" i="18"/>
  <c r="G33" i="18"/>
  <c r="G36" i="18"/>
  <c r="D15" i="18"/>
  <c r="D100" i="18"/>
  <c r="F100" i="18" s="1"/>
  <c r="H100" i="18" s="1"/>
  <c r="D33" i="18"/>
  <c r="F33" i="18" s="1"/>
  <c r="H33" i="18" s="1"/>
  <c r="G102" i="18"/>
  <c r="G76" i="18"/>
  <c r="G15" i="18"/>
  <c r="D36" i="18"/>
  <c r="F36" i="18" s="1"/>
  <c r="H36" i="18" s="1"/>
  <c r="F15" i="18"/>
  <c r="H15" i="18" s="1"/>
  <c r="B25" i="3"/>
  <c r="B27" i="3" s="1"/>
  <c r="B33" i="3" s="1"/>
  <c r="B35" i="3" s="1"/>
  <c r="B37" i="3" s="1"/>
  <c r="B39" i="3" s="1"/>
  <c r="B24" i="3"/>
  <c r="B26" i="3" s="1"/>
  <c r="B32" i="3" s="1"/>
  <c r="B34" i="3" s="1"/>
  <c r="B36" i="3" s="1"/>
  <c r="B38" i="3" s="1"/>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B30" i="3" l="1"/>
  <c r="B31" i="3"/>
  <c r="B40" i="3"/>
  <c r="B44" i="3" s="1"/>
  <c r="B46" i="3" s="1"/>
  <c r="B48" i="3" s="1"/>
  <c r="B50" i="3" s="1"/>
  <c r="B52" i="3" s="1"/>
  <c r="B54" i="3" s="1"/>
  <c r="B56" i="3" s="1"/>
  <c r="B58" i="3" s="1"/>
  <c r="B60" i="3" s="1"/>
  <c r="B62" i="3" s="1"/>
  <c r="B64" i="3" s="1"/>
  <c r="B66" i="3" s="1"/>
  <c r="B68" i="3" s="1"/>
  <c r="B42" i="3"/>
  <c r="B41" i="3"/>
  <c r="B45" i="3" s="1"/>
  <c r="B47" i="3" s="1"/>
  <c r="B49" i="3" s="1"/>
  <c r="B51" i="3" s="1"/>
  <c r="B53" i="3" s="1"/>
  <c r="B55" i="3" s="1"/>
  <c r="B57" i="3" s="1"/>
  <c r="B59" i="3" s="1"/>
  <c r="B61" i="3" s="1"/>
  <c r="B63" i="3" s="1"/>
  <c r="B65" i="3" s="1"/>
  <c r="B67" i="3" s="1"/>
  <c r="B69" i="3" s="1"/>
  <c r="B43" i="3"/>
  <c r="B71" i="3" l="1"/>
  <c r="B75" i="3" s="1"/>
  <c r="B77" i="3" s="1"/>
  <c r="B79" i="3" s="1"/>
  <c r="B81" i="3" s="1"/>
  <c r="B83" i="3" s="1"/>
  <c r="B85" i="3" s="1"/>
  <c r="B87" i="3" s="1"/>
  <c r="B89" i="3" s="1"/>
  <c r="B91" i="3" s="1"/>
  <c r="B73" i="3"/>
  <c r="B70" i="3"/>
  <c r="B74" i="3" s="1"/>
  <c r="B76" i="3" s="1"/>
  <c r="B78" i="3" s="1"/>
  <c r="B80" i="3" s="1"/>
  <c r="B82" i="3" s="1"/>
  <c r="B84" i="3" s="1"/>
  <c r="B86" i="3" s="1"/>
  <c r="B88" i="3" s="1"/>
  <c r="B90" i="3" s="1"/>
  <c r="B72" i="3"/>
  <c r="B92" i="3" l="1"/>
  <c r="B94" i="3" s="1"/>
  <c r="B98" i="3"/>
  <c r="B93" i="3"/>
  <c r="B95" i="3" s="1"/>
  <c r="B99" i="3"/>
  <c r="B97" i="3" l="1"/>
  <c r="B103" i="3" s="1"/>
  <c r="B107" i="3" s="1"/>
  <c r="B109" i="3" s="1"/>
  <c r="B111" i="3" s="1"/>
  <c r="B113" i="3" s="1"/>
  <c r="B115" i="3" s="1"/>
  <c r="B117" i="3" s="1"/>
  <c r="B119" i="3" s="1"/>
  <c r="B121" i="3" s="1"/>
  <c r="B123" i="3" s="1"/>
  <c r="B125" i="3" s="1"/>
  <c r="B101" i="3"/>
  <c r="B105" i="3" s="1"/>
  <c r="B96" i="3"/>
  <c r="B102" i="3" s="1"/>
  <c r="B106" i="3" s="1"/>
  <c r="B108" i="3" s="1"/>
  <c r="B110" i="3" s="1"/>
  <c r="B112" i="3" s="1"/>
  <c r="B114" i="3" s="1"/>
  <c r="B116" i="3" s="1"/>
  <c r="B118" i="3" s="1"/>
  <c r="B120" i="3" s="1"/>
  <c r="B122" i="3" s="1"/>
  <c r="B124" i="3" s="1"/>
  <c r="B100" i="3"/>
  <c r="B104" i="3" s="1"/>
  <c r="B126" i="3" l="1"/>
  <c r="B128" i="3" s="1"/>
  <c r="B138" i="3" s="1"/>
  <c r="B140" i="3" s="1"/>
  <c r="B134" i="3"/>
  <c r="B136" i="3" s="1"/>
  <c r="B127" i="3"/>
  <c r="B129" i="3" s="1"/>
  <c r="B139" i="3" s="1"/>
  <c r="B141" i="3" s="1"/>
  <c r="B135" i="3"/>
  <c r="B137" i="3" s="1"/>
  <c r="B131" i="3" l="1"/>
  <c r="B133" i="3" s="1"/>
  <c r="B143" i="3" s="1"/>
  <c r="B145" i="3" s="1"/>
  <c r="B147" i="3" s="1"/>
  <c r="B149" i="3" s="1"/>
  <c r="B151" i="3" s="1"/>
  <c r="B153" i="3" s="1"/>
  <c r="B155" i="3" s="1"/>
  <c r="B157" i="3" s="1"/>
  <c r="B159" i="3" s="1"/>
  <c r="B161" i="3" s="1"/>
  <c r="B163" i="3" s="1"/>
  <c r="B165" i="3" s="1"/>
  <c r="B167" i="3" s="1"/>
  <c r="B169" i="3" s="1"/>
  <c r="B171" i="3" s="1"/>
  <c r="B173" i="3" s="1"/>
  <c r="B175" i="3" s="1"/>
  <c r="B177" i="3" s="1"/>
  <c r="B179" i="3" s="1"/>
  <c r="B181" i="3" s="1"/>
  <c r="B183" i="3" s="1"/>
  <c r="B185" i="3" s="1"/>
  <c r="B187" i="3" s="1"/>
  <c r="B189" i="3" s="1"/>
  <c r="B191" i="3" s="1"/>
  <c r="B193" i="3" s="1"/>
  <c r="B195" i="3" s="1"/>
  <c r="B197" i="3" s="1"/>
  <c r="B199" i="3" s="1"/>
  <c r="B201" i="3" s="1"/>
  <c r="B203" i="3" s="1"/>
  <c r="B205" i="3" s="1"/>
  <c r="B130" i="3"/>
  <c r="B132" i="3" s="1"/>
  <c r="B142" i="3" s="1"/>
  <c r="B144" i="3" s="1"/>
  <c r="B146" i="3" s="1"/>
  <c r="B148" i="3" s="1"/>
  <c r="B150" i="3" s="1"/>
  <c r="B152" i="3" s="1"/>
  <c r="B154" i="3" s="1"/>
  <c r="B156" i="3" s="1"/>
  <c r="B158" i="3" s="1"/>
  <c r="B160" i="3" s="1"/>
  <c r="B162" i="3" s="1"/>
  <c r="B164" i="3" s="1"/>
  <c r="B166" i="3" s="1"/>
  <c r="B168" i="3" s="1"/>
  <c r="B170" i="3" s="1"/>
  <c r="B172" i="3" s="1"/>
  <c r="B174" i="3" s="1"/>
  <c r="B176" i="3" s="1"/>
  <c r="B178" i="3" s="1"/>
  <c r="B180" i="3" s="1"/>
  <c r="B182" i="3" s="1"/>
  <c r="B184" i="3" s="1"/>
  <c r="B186" i="3" s="1"/>
  <c r="B188" i="3" s="1"/>
  <c r="B190" i="3" s="1"/>
  <c r="B192" i="3" s="1"/>
  <c r="B194" i="3" s="1"/>
  <c r="B196" i="3" s="1"/>
  <c r="B198" i="3" s="1"/>
  <c r="B200" i="3" s="1"/>
  <c r="B202" i="3" s="1"/>
  <c r="B204" i="3" s="1"/>
</calcChain>
</file>

<file path=xl/comments1.xml><?xml version="1.0" encoding="utf-8"?>
<comments xmlns="http://schemas.openxmlformats.org/spreadsheetml/2006/main">
  <authors>
    <author>Администратор</author>
  </authors>
  <commentList>
    <comment ref="C16" authorId="0" shapeId="0">
      <text>
        <r>
          <rPr>
            <b/>
            <sz val="9"/>
            <color indexed="81"/>
            <rFont val="Tahoma"/>
            <charset val="1"/>
          </rPr>
          <t>Неправильный синтаксис около ключевого слова "GROUP"</t>
        </r>
      </text>
    </comment>
    <comment ref="C17" authorId="0" shapeId="0">
      <text>
        <r>
          <rPr>
            <b/>
            <sz val="9"/>
            <color indexed="81"/>
            <rFont val="Tahoma"/>
            <charset val="1"/>
          </rPr>
          <t>Неправильный синтаксис около ключевого слова "GROUP"</t>
        </r>
      </text>
    </comment>
    <comment ref="C37" authorId="0" shapeId="0">
      <text>
        <r>
          <rPr>
            <b/>
            <sz val="9"/>
            <color indexed="81"/>
            <rFont val="Tahoma"/>
            <charset val="1"/>
          </rPr>
          <t>Неправильный синтаксис около ключевого слова "GROUP"</t>
        </r>
      </text>
    </comment>
    <comment ref="C47" authorId="0" shapeId="0">
      <text>
        <r>
          <rPr>
            <b/>
            <sz val="9"/>
            <color indexed="81"/>
            <rFont val="Tahoma"/>
            <charset val="1"/>
          </rPr>
          <t>Неправильный синтаксис около ключевого слова "GROUP"</t>
        </r>
      </text>
    </comment>
    <comment ref="C50" authorId="0" shapeId="0">
      <text>
        <r>
          <rPr>
            <b/>
            <sz val="9"/>
            <color indexed="81"/>
            <rFont val="Tahoma"/>
            <charset val="1"/>
          </rPr>
          <t>Неправильный синтаксис около ключевого слова "GROUP"</t>
        </r>
      </text>
    </comment>
    <comment ref="C51" authorId="0" shapeId="0">
      <text>
        <r>
          <rPr>
            <b/>
            <sz val="9"/>
            <color indexed="81"/>
            <rFont val="Tahoma"/>
            <charset val="1"/>
          </rPr>
          <t>Неправильный синтаксис около ключевого слова "GROUP"</t>
        </r>
      </text>
    </comment>
    <comment ref="C54" authorId="0" shapeId="0">
      <text>
        <r>
          <rPr>
            <b/>
            <sz val="9"/>
            <color indexed="81"/>
            <rFont val="Tahoma"/>
            <charset val="1"/>
          </rPr>
          <t>Неправильный синтаксис около ключевого слова "GROUP"</t>
        </r>
      </text>
    </comment>
    <comment ref="C55" authorId="0" shapeId="0">
      <text>
        <r>
          <rPr>
            <b/>
            <sz val="9"/>
            <color indexed="81"/>
            <rFont val="Tahoma"/>
            <charset val="1"/>
          </rPr>
          <t>Неправильный синтаксис около ключевого слова "GROUP"</t>
        </r>
      </text>
    </comment>
    <comment ref="C71" authorId="0" shapeId="0">
      <text>
        <r>
          <rPr>
            <b/>
            <sz val="9"/>
            <color indexed="81"/>
            <rFont val="Tahoma"/>
            <charset val="1"/>
          </rPr>
          <t>Неправильный синтаксис около ключевого слова "GROUP"</t>
        </r>
      </text>
    </comment>
    <comment ref="C72" authorId="0" shapeId="0">
      <text>
        <r>
          <rPr>
            <b/>
            <sz val="9"/>
            <color indexed="81"/>
            <rFont val="Tahoma"/>
            <charset val="1"/>
          </rPr>
          <t>Неправильный синтаксис около ключевого слова "GROUP"</t>
        </r>
      </text>
    </comment>
  </commentList>
</comments>
</file>

<file path=xl/comments2.xml><?xml version="1.0" encoding="utf-8"?>
<comments xmlns="http://schemas.openxmlformats.org/spreadsheetml/2006/main">
  <authors>
    <author>Администратор</author>
  </authors>
  <commentList>
    <comment ref="C15" authorId="0" shapeId="0">
      <text>
        <r>
          <rPr>
            <b/>
            <sz val="9"/>
            <color indexed="81"/>
            <rFont val="Tahoma"/>
            <charset val="1"/>
          </rPr>
          <t>Неправильный синтаксис около ключевого слова "GROUP"</t>
        </r>
      </text>
    </comment>
    <comment ref="C30" authorId="0" shapeId="0">
      <text>
        <r>
          <rPr>
            <b/>
            <sz val="9"/>
            <color indexed="81"/>
            <rFont val="Tahoma"/>
            <charset val="1"/>
          </rPr>
          <t>Неправильный синтаксис около ключевого слова "GROUP"</t>
        </r>
      </text>
    </comment>
    <comment ref="AW30" authorId="0" shapeId="0">
      <text>
        <r>
          <rPr>
            <b/>
            <sz val="9"/>
            <color indexed="81"/>
            <rFont val="Tahoma"/>
            <charset val="1"/>
          </rPr>
          <t>Неправильный синтаксис около конструкции "="</t>
        </r>
      </text>
    </comment>
    <comment ref="C31" authorId="0" shapeId="0">
      <text>
        <r>
          <rPr>
            <b/>
            <sz val="9"/>
            <color indexed="81"/>
            <rFont val="Tahoma"/>
            <charset val="1"/>
          </rPr>
          <t>Неправильный синтаксис около ключевого слова "GROUP"</t>
        </r>
      </text>
    </comment>
    <comment ref="AW31" authorId="0" shapeId="0">
      <text>
        <r>
          <rPr>
            <b/>
            <sz val="9"/>
            <color indexed="81"/>
            <rFont val="Tahoma"/>
            <charset val="1"/>
          </rPr>
          <t>Неправильный синтаксис около конструкции "="</t>
        </r>
      </text>
    </comment>
    <comment ref="C32" authorId="0" shapeId="0">
      <text>
        <r>
          <rPr>
            <b/>
            <sz val="9"/>
            <color indexed="81"/>
            <rFont val="Tahoma"/>
            <charset val="1"/>
          </rPr>
          <t>Неправильный синтаксис около ключевого слова "GROUP"</t>
        </r>
      </text>
    </comment>
    <comment ref="AW32" authorId="0" shapeId="0">
      <text>
        <r>
          <rPr>
            <b/>
            <sz val="9"/>
            <color indexed="81"/>
            <rFont val="Tahoma"/>
            <charset val="1"/>
          </rPr>
          <t>Неправильный синтаксис около конструкции "="</t>
        </r>
      </text>
    </comment>
    <comment ref="C33" authorId="0" shapeId="0">
      <text>
        <r>
          <rPr>
            <b/>
            <sz val="9"/>
            <color indexed="81"/>
            <rFont val="Tahoma"/>
            <charset val="1"/>
          </rPr>
          <t>Неправильный синтаксис около ключевого слова "GROUP"</t>
        </r>
      </text>
    </comment>
    <comment ref="AW33" authorId="0" shapeId="0">
      <text>
        <r>
          <rPr>
            <b/>
            <sz val="9"/>
            <color indexed="81"/>
            <rFont val="Tahoma"/>
            <charset val="1"/>
          </rPr>
          <t>Неправильный синтаксис около конструкции "="</t>
        </r>
      </text>
    </comment>
    <comment ref="C72" authorId="0" shapeId="0">
      <text>
        <r>
          <rPr>
            <b/>
            <sz val="9"/>
            <color indexed="81"/>
            <rFont val="Tahoma"/>
            <charset val="1"/>
          </rPr>
          <t>Неправильный синтаксис около ключевого слова "GROUP"</t>
        </r>
      </text>
    </comment>
    <comment ref="AW72" authorId="0" shapeId="0">
      <text>
        <r>
          <rPr>
            <b/>
            <sz val="9"/>
            <color indexed="81"/>
            <rFont val="Tahoma"/>
            <charset val="1"/>
          </rPr>
          <t>Неправильный синтаксис около конструкции "="</t>
        </r>
      </text>
    </comment>
    <comment ref="C73" authorId="0" shapeId="0">
      <text>
        <r>
          <rPr>
            <b/>
            <sz val="9"/>
            <color indexed="81"/>
            <rFont val="Tahoma"/>
            <charset val="1"/>
          </rPr>
          <t>Неправильный синтаксис около ключевого слова "GROUP"</t>
        </r>
      </text>
    </comment>
    <comment ref="AW73" authorId="0" shapeId="0">
      <text>
        <r>
          <rPr>
            <b/>
            <sz val="9"/>
            <color indexed="81"/>
            <rFont val="Tahoma"/>
            <charset val="1"/>
          </rPr>
          <t>Неправильный синтаксис около конструкции "="</t>
        </r>
      </text>
    </comment>
    <comment ref="C92" authorId="0" shapeId="0">
      <text>
        <r>
          <rPr>
            <b/>
            <sz val="9"/>
            <color indexed="81"/>
            <rFont val="Tahoma"/>
            <charset val="1"/>
          </rPr>
          <t>Неправильный синтаксис около ключевого слова "GROUP"</t>
        </r>
      </text>
    </comment>
    <comment ref="AW92" authorId="0" shapeId="0">
      <text>
        <r>
          <rPr>
            <b/>
            <sz val="9"/>
            <color indexed="81"/>
            <rFont val="Tahoma"/>
            <charset val="1"/>
          </rPr>
          <t>Неправильный синтаксис около конструкции "="</t>
        </r>
      </text>
    </comment>
    <comment ref="C93" authorId="0" shapeId="0">
      <text>
        <r>
          <rPr>
            <b/>
            <sz val="9"/>
            <color indexed="81"/>
            <rFont val="Tahoma"/>
            <charset val="1"/>
          </rPr>
          <t>Неправильный синтаксис около ключевого слова "GROUP"</t>
        </r>
      </text>
    </comment>
    <comment ref="AW93" authorId="0" shapeId="0">
      <text>
        <r>
          <rPr>
            <b/>
            <sz val="9"/>
            <color indexed="81"/>
            <rFont val="Tahoma"/>
            <charset val="1"/>
          </rPr>
          <t>Неправильный синтаксис около конструкции "="</t>
        </r>
      </text>
    </comment>
    <comment ref="C98" authorId="0" shapeId="0">
      <text>
        <r>
          <rPr>
            <b/>
            <sz val="9"/>
            <color indexed="81"/>
            <rFont val="Tahoma"/>
            <charset val="1"/>
          </rPr>
          <t>Неправильный синтаксис около ключевого слова "GROUP"</t>
        </r>
      </text>
    </comment>
    <comment ref="AW98" authorId="0" shapeId="0">
      <text>
        <r>
          <rPr>
            <b/>
            <sz val="9"/>
            <color indexed="81"/>
            <rFont val="Tahoma"/>
            <charset val="1"/>
          </rPr>
          <t>Неправильный синтаксис около конструкции "="</t>
        </r>
      </text>
    </comment>
    <comment ref="C99" authorId="0" shapeId="0">
      <text>
        <r>
          <rPr>
            <b/>
            <sz val="9"/>
            <color indexed="81"/>
            <rFont val="Tahoma"/>
            <charset val="1"/>
          </rPr>
          <t>Неправильный синтаксис около ключевого слова "GROUP"</t>
        </r>
      </text>
    </comment>
    <comment ref="AW99" authorId="0" shapeId="0">
      <text>
        <r>
          <rPr>
            <b/>
            <sz val="9"/>
            <color indexed="81"/>
            <rFont val="Tahoma"/>
            <charset val="1"/>
          </rPr>
          <t>Неправильный синтаксис около конструкции "="</t>
        </r>
      </text>
    </comment>
    <comment ref="C100" authorId="0" shapeId="0">
      <text>
        <r>
          <rPr>
            <b/>
            <sz val="9"/>
            <color indexed="81"/>
            <rFont val="Tahoma"/>
            <charset val="1"/>
          </rPr>
          <t>Неправильный синтаксис около ключевого слова "GROUP"</t>
        </r>
      </text>
    </comment>
    <comment ref="AW100" authorId="0" shapeId="0">
      <text>
        <r>
          <rPr>
            <b/>
            <sz val="9"/>
            <color indexed="81"/>
            <rFont val="Tahoma"/>
            <charset val="1"/>
          </rPr>
          <t>Неправильный синтаксис около конструкции "="</t>
        </r>
      </text>
    </comment>
    <comment ref="C101" authorId="0" shapeId="0">
      <text>
        <r>
          <rPr>
            <b/>
            <sz val="9"/>
            <color indexed="81"/>
            <rFont val="Tahoma"/>
            <charset val="1"/>
          </rPr>
          <t>Неправильный синтаксис около ключевого слова "GROUP"</t>
        </r>
      </text>
    </comment>
    <comment ref="AW101" authorId="0" shapeId="0">
      <text>
        <r>
          <rPr>
            <b/>
            <sz val="9"/>
            <color indexed="81"/>
            <rFont val="Tahoma"/>
            <charset val="1"/>
          </rPr>
          <t>Неправильный синтаксис около конструкции "="</t>
        </r>
      </text>
    </comment>
    <comment ref="C106" authorId="0" shapeId="0">
      <text>
        <r>
          <rPr>
            <b/>
            <sz val="9"/>
            <color indexed="81"/>
            <rFont val="Tahoma"/>
            <charset val="1"/>
          </rPr>
          <t>Неправильный синтаксис около ключевого слова "GROUP"</t>
        </r>
      </text>
    </comment>
    <comment ref="AW106" authorId="0" shapeId="0">
      <text>
        <r>
          <rPr>
            <b/>
            <sz val="9"/>
            <color indexed="81"/>
            <rFont val="Tahoma"/>
            <charset val="1"/>
          </rPr>
          <t>Неправильный синтаксис около конструкции "="</t>
        </r>
      </text>
    </comment>
    <comment ref="C107" authorId="0" shapeId="0">
      <text>
        <r>
          <rPr>
            <b/>
            <sz val="9"/>
            <color indexed="81"/>
            <rFont val="Tahoma"/>
            <charset val="1"/>
          </rPr>
          <t>Неправильный синтаксис около ключевого слова "GROUP"</t>
        </r>
      </text>
    </comment>
    <comment ref="AW107" authorId="0" shapeId="0">
      <text>
        <r>
          <rPr>
            <b/>
            <sz val="9"/>
            <color indexed="81"/>
            <rFont val="Tahoma"/>
            <charset val="1"/>
          </rPr>
          <t>Неправильный синтаксис около конструкции "="</t>
        </r>
      </text>
    </comment>
    <comment ref="C136" authorId="0" shapeId="0">
      <text>
        <r>
          <rPr>
            <b/>
            <sz val="9"/>
            <color indexed="81"/>
            <rFont val="Tahoma"/>
            <charset val="1"/>
          </rPr>
          <t>Неправильный синтаксис около ключевого слова "GROUP"</t>
        </r>
      </text>
    </comment>
    <comment ref="AW136" authorId="0" shapeId="0">
      <text>
        <r>
          <rPr>
            <b/>
            <sz val="9"/>
            <color indexed="81"/>
            <rFont val="Tahoma"/>
            <charset val="1"/>
          </rPr>
          <t>Неправильный синтаксис около конструкции "="</t>
        </r>
      </text>
    </comment>
    <comment ref="C137" authorId="0" shapeId="0">
      <text>
        <r>
          <rPr>
            <b/>
            <sz val="9"/>
            <color indexed="81"/>
            <rFont val="Tahoma"/>
            <charset val="1"/>
          </rPr>
          <t>Неправильный синтаксис около ключевого слова "GROUP"</t>
        </r>
      </text>
    </comment>
    <comment ref="AW137" authorId="0" shapeId="0">
      <text>
        <r>
          <rPr>
            <b/>
            <sz val="9"/>
            <color indexed="81"/>
            <rFont val="Tahoma"/>
            <charset val="1"/>
          </rPr>
          <t>Неправильный синтаксис около конструкции "="</t>
        </r>
      </text>
    </comment>
    <comment ref="C138" authorId="0" shapeId="0">
      <text>
        <r>
          <rPr>
            <b/>
            <sz val="9"/>
            <color indexed="81"/>
            <rFont val="Tahoma"/>
            <charset val="1"/>
          </rPr>
          <t>Неправильный синтаксис около ключевого слова "GROUP"</t>
        </r>
      </text>
    </comment>
    <comment ref="AW138" authorId="0" shapeId="0">
      <text>
        <r>
          <rPr>
            <b/>
            <sz val="9"/>
            <color indexed="81"/>
            <rFont val="Tahoma"/>
            <charset val="1"/>
          </rPr>
          <t>Неправильный синтаксис около конструкции "="</t>
        </r>
      </text>
    </comment>
    <comment ref="C139" authorId="0" shapeId="0">
      <text>
        <r>
          <rPr>
            <b/>
            <sz val="9"/>
            <color indexed="81"/>
            <rFont val="Tahoma"/>
            <charset val="1"/>
          </rPr>
          <t>Неправильный синтаксис около ключевого слова "GROUP"</t>
        </r>
      </text>
    </comment>
    <comment ref="AW139" authorId="0" shapeId="0">
      <text>
        <r>
          <rPr>
            <b/>
            <sz val="9"/>
            <color indexed="81"/>
            <rFont val="Tahoma"/>
            <charset val="1"/>
          </rPr>
          <t>Неправильный синтаксис около конструкции "="</t>
        </r>
      </text>
    </comment>
    <comment ref="C140" authorId="0" shapeId="0">
      <text>
        <r>
          <rPr>
            <b/>
            <sz val="9"/>
            <color indexed="81"/>
            <rFont val="Tahoma"/>
            <charset val="1"/>
          </rPr>
          <t>Неправильный синтаксис около ключевого слова "GROUP"</t>
        </r>
      </text>
    </comment>
    <comment ref="AW140" authorId="0" shapeId="0">
      <text>
        <r>
          <rPr>
            <b/>
            <sz val="9"/>
            <color indexed="81"/>
            <rFont val="Tahoma"/>
            <charset val="1"/>
          </rPr>
          <t>Неправильный синтаксис около конструкции "="</t>
        </r>
      </text>
    </comment>
    <comment ref="C141" authorId="0" shapeId="0">
      <text>
        <r>
          <rPr>
            <b/>
            <sz val="9"/>
            <color indexed="81"/>
            <rFont val="Tahoma"/>
            <charset val="1"/>
          </rPr>
          <t>Неправильный синтаксис около ключевого слова "GROUP"</t>
        </r>
      </text>
    </comment>
    <comment ref="AW141" authorId="0" shapeId="0">
      <text>
        <r>
          <rPr>
            <b/>
            <sz val="9"/>
            <color indexed="81"/>
            <rFont val="Tahoma"/>
            <charset val="1"/>
          </rPr>
          <t>Неправильный синтаксис около конструкции "="</t>
        </r>
      </text>
    </comment>
    <comment ref="C142" authorId="0" shapeId="0">
      <text>
        <r>
          <rPr>
            <b/>
            <sz val="9"/>
            <color indexed="81"/>
            <rFont val="Tahoma"/>
            <charset val="1"/>
          </rPr>
          <t>Неправильный синтаксис около ключевого слова "GROUP"</t>
        </r>
      </text>
    </comment>
    <comment ref="AW142" authorId="0" shapeId="0">
      <text>
        <r>
          <rPr>
            <b/>
            <sz val="9"/>
            <color indexed="81"/>
            <rFont val="Tahoma"/>
            <charset val="1"/>
          </rPr>
          <t>Неправильный синтаксис около конструкции "="</t>
        </r>
      </text>
    </comment>
    <comment ref="C143" authorId="0" shapeId="0">
      <text>
        <r>
          <rPr>
            <b/>
            <sz val="9"/>
            <color indexed="81"/>
            <rFont val="Tahoma"/>
            <charset val="1"/>
          </rPr>
          <t>Неправильный синтаксис около ключевого слова "GROUP"</t>
        </r>
      </text>
    </comment>
    <comment ref="AW143" authorId="0" shapeId="0">
      <text>
        <r>
          <rPr>
            <b/>
            <sz val="9"/>
            <color indexed="81"/>
            <rFont val="Tahoma"/>
            <charset val="1"/>
          </rPr>
          <t>Неправильный синтаксис около конструкции "="</t>
        </r>
      </text>
    </comment>
  </commentList>
</comments>
</file>

<file path=xl/sharedStrings.xml><?xml version="1.0" encoding="utf-8"?>
<sst xmlns="http://schemas.openxmlformats.org/spreadsheetml/2006/main" count="6474" uniqueCount="906">
  <si>
    <t>Кош-Агачская СЭС</t>
  </si>
  <si>
    <t>Кош-Агачская СЭС-2</t>
  </si>
  <si>
    <t>Усть-Канская СЭС</t>
  </si>
  <si>
    <t>Переволоцкая СЭС</t>
  </si>
  <si>
    <t>Соль-Илецкая СЭС</t>
  </si>
  <si>
    <t>Исянгуловская СЭС</t>
  </si>
  <si>
    <t>Онгудайская СЭС</t>
  </si>
  <si>
    <t>Бичурская СЭС</t>
  </si>
  <si>
    <t>Пугачевская СЭС</t>
  </si>
  <si>
    <t>Новоузенская СЭС</t>
  </si>
  <si>
    <t>Чкаловская СЭС</t>
  </si>
  <si>
    <t>Григорьевская СЭС</t>
  </si>
  <si>
    <t>Нива СЭС</t>
  </si>
  <si>
    <t>TYPE2</t>
  </si>
  <si>
    <t>SELECT</t>
  </si>
  <si>
    <t>1</t>
  </si>
  <si>
    <t>0</t>
  </si>
  <si>
    <t>-1</t>
  </si>
  <si>
    <t>MAINSHEET</t>
  </si>
  <si>
    <t>2</t>
  </si>
  <si>
    <t>EXPANDLEVELS</t>
  </si>
  <si>
    <t>NOINSERT</t>
  </si>
  <si>
    <t>MAIN</t>
  </si>
  <si>
    <t>ALL</t>
  </si>
  <si>
    <t>REPORTSQL</t>
  </si>
  <si>
    <t>BLANK</t>
  </si>
  <si>
    <t>NOBORDER</t>
  </si>
  <si>
    <t>UPDATE</t>
  </si>
  <si>
    <t>STRING</t>
  </si>
  <si>
    <t>3</t>
  </si>
  <si>
    <t>SELECT SUM(Val)_x000D_
  FROM [ProSoft_ASKUE].[dbo].[PointMains]_x000D_
  WHERE DT&gt;=DATEADD(MM,-24,CAST(CONVERT(char(8), CURRENT_TIMESTAMP, 12) as datetime)) AND ID_PP=8966_x000D_
  GROUP BY Month(DT), Year(DT)_x000D_
  order by Year(DT) desc, Month(DT) desc</t>
  </si>
  <si>
    <t>SELECT SUM(Val)_x000D_
  FROM [ProSoft_ASKUE].[dbo].[PointMains]_x000D_
  WHERE DT&gt;=DATEADD(MM,-24,CAST(CONVERT(char(8), CURRENT_TIMESTAMP, 12) as datetime)) AND ID_PP=8957_x000D_
  GROUP BY Month(DT), Year(DT)_x000D_
  order by Year(DT) desc, Month(DT) desc</t>
  </si>
  <si>
    <t>SELECT SUM(Val)_x000D_
  FROM [ProSoft_ASKUE].[dbo].[PointMains]_x000D_
  WHERE DT&gt;=DATEADD(MM,-24,CAST(CONVERT(char(8), CURRENT_TIMESTAMP, 12) as datetime)) AND ID_PP=8997_x000D_
  GROUP BY Month(DT), Year(DT)_x000D_
  order by Year(DT) desc, Month(DT) desc</t>
  </si>
  <si>
    <t>4</t>
  </si>
  <si>
    <t>SELECT SUM(Val)_x000D_
  FROM [ProSoft_ASKUE].[dbo].[PointMains]_x000D_
  WHERE DT&gt;=DATEADD(MM,-24,CAST(CONVERT(char(8), CURRENT_TIMESTAMP, 12) as datetime)) AND ID_PP=8991_x000D_
  GROUP BY Month(DT), Year(DT)_x000D_
  order by Year(DT) desc, Month(DT) desc</t>
  </si>
  <si>
    <t>SELECT SUM(Val)_x000D_
  FROM [ProSoft_ASKUE].[dbo].[PointMains]_x000D_
  WHERE DT&gt;=DATEADD(MM,-24,CAST(CONVERT(char(8), CURRENT_TIMESTAMP, 12) as datetime)) AND ID_PP=8989_x000D_
  GROUP BY Month(DT), Year(DT)_x000D_
  order by Year(DT) desc, Month(DT) desc</t>
  </si>
  <si>
    <t>SELECT SUM(Val)_x000D_
  FROM [ProSoft_ASKUE].[dbo].[PointMains]_x000D_
  WHERE DT&gt;=DATEADD(MM,-24,CAST(CONVERT(char(8), CURRENT_TIMESTAMP, 12) as datetime)) AND ID_PP=8990_x000D_
  GROUP BY Month(DT), Year(DT)_x000D_
  order by Year(DT) desc, Month(DT) desc</t>
  </si>
  <si>
    <t>SELECT SUM(Val)_x000D_
  FROM [ProSoft_ASKUE].[dbo].[PointMains]_x000D_
  WHERE DT&gt;=DATEADD(MM,-24,CAST(CONVERT(char(8), CURRENT_TIMESTAMP, 12) as datetime)) AND ID_PP=8981_x000D_
  GROUP BY Month(DT), Year(DT)_x000D_
  order by Year(DT) desc, Month(DT) desc</t>
  </si>
  <si>
    <t>SELECT SUM(Val)_x000D_
  FROM [ProSoft_ASKUE].[dbo].[PointMains]_x000D_
  WHERE DT&gt;=DATEADD(MM,-24,CAST(CONVERT(char(8), CURRENT_TIMESTAMP, 12) as datetime)) AND ID_PP=8982_x000D_
  GROUP BY Month(DT), Year(DT)_x000D_
  order by Year(DT) desc, Month(DT) desc</t>
  </si>
  <si>
    <t>12</t>
  </si>
  <si>
    <t>SELECT SUM(Val)_x000D_
  FROM [ProSoft_ASKUE].[dbo].[PointMains]_x000D_
  WHERE DT&gt;=DATEADD(MM,-24,CAST(CONVERT(char(8), CURRENT_TIMESTAMP, 12) as datetime)) AND ID_PP=8972_x000D_
  GROUP BY Month(DT), Year(DT)_x000D_
  order by Year(DT) desc, Month(DT) desc</t>
  </si>
  <si>
    <t>SELECT SUM(Val)_x000D_
  FROM [ProSoft_ASKUE].[dbo].[PointMains]_x000D_
  WHERE DT&gt;=DATEADD(MM,-24,CAST(CONVERT(char(8), CURRENT_TIMESTAMP, 12) as datetime)) AND ID_PP=8969_x000D_
  GROUP BY Month(DT), Year(DT)_x000D_
  order by Year(DT) desc, Month(DT) desc</t>
  </si>
  <si>
    <t>SELECT SUM(Val)_x000D_
  FROM [ProSoft_ASKUE].[dbo].[PointMains]_x000D_
  WHERE DT&gt;=DATEADD(MM,-24,CAST(CONVERT(char(8), CURRENT_TIMESTAMP, 12) as datetime)) AND ID_PP=8963_x000D_
  GROUP BY Month(DT), Year(DT)_x000D_
  order by Year(DT) desc, Month(DT) desc</t>
  </si>
  <si>
    <t>SELECT SUM(Val)_x000D_
  FROM [ProSoft_ASKUE].[dbo].[PointMains]_x000D_
  WHERE DT&gt;=DATEADD(MM,-24,CAST(CONVERT(char(8), CURRENT_TIMESTAMP, 12) as datetime)) AND ID_PP=8964_x000D_
  GROUP BY Month(DT), Year(DT)_x000D_
  order by Year(DT) desc, Month(DT) desc</t>
  </si>
  <si>
    <t>SELECT SUM(Val)_x000D_
  FROM [ProSoft_ASKUE].[dbo].[PointMains]_x000D_
  WHERE DT&gt;=DATEADD(MM,-24,CAST(CONVERT(char(8), CURRENT_TIMESTAMP, 12) as datetime)) AND ID_PP=8965_x000D_
  GROUP BY Month(DT), Year(DT)_x000D_
  order by Year(DT) desc, Month(DT) desc</t>
  </si>
  <si>
    <t>SELECT SUM(Val)_x000D_
  FROM [ProSoft_ASKUE].[dbo].[PointMains]_x000D_
  WHERE DT&gt;=DATEADD(MM,-24,CAST(CONVERT(char(8), CURRENT_TIMESTAMP, 12) as datetime)) AND ID_PP=8954_x000D_
  GROUP BY Month(DT), Year(DT)_x000D_
  order by Year(DT) desc, Month(DT) desc</t>
  </si>
  <si>
    <t>SELECT SUM(Val)_x000D_
  FROM [ProSoft_ASKUE].[dbo].[PointMains]_x000D_
  WHERE DT&gt;=DATEADD(MM,-24,CAST(CONVERT(char(8), CURRENT_TIMESTAMP, 12) as datetime)) AND ID_PP=8951_x000D_
  GROUP BY Month(DT), Year(DT)_x000D_
  order by Year(DT) desc, Month(DT) desc</t>
  </si>
  <si>
    <t>SELECT SUM(Val)_x000D_
  FROM [ProSoft_ASKUE].[dbo].[PointMains]_x000D_
  WHERE DT&gt;=DATEADD(MM,-24,CAST(CONVERT(char(8), CURRENT_TIMESTAMP, 12) as datetime)) AND ID_PP=7929_x000D_
  GROUP BY Month(DT), Year(DT)_x000D_
  order by Year(DT) desc, Month(DT) desc</t>
  </si>
  <si>
    <t>SELECT SUM(Val)_x000D_
  FROM [ProSoft_ASKUE].[dbo].[PointMains]_x000D_
  WHERE DT&gt;=DATEADD(MM,-24,CAST(CONVERT(char(8), CURRENT_TIMESTAMP, 12) as datetime)) AND ID_PP=7930_x000D_
  GROUP BY Month(DT), Year(DT)_x000D_
  order by Year(DT) desc, Month(DT) desc</t>
  </si>
  <si>
    <t>SELECT SUM(Val)_x000D_
  FROM [ProSoft_ASKUE].[dbo].[PointMains]_x000D_
  WHERE DT&gt;=DATEADD(MM,-24,CAST(CONVERT(char(8), CURRENT_TIMESTAMP, 12) as datetime)) AND ID_PP=8948_x000D_
  GROUP BY Month(DT), Year(DT)_x000D_
  order by Year(DT) desc, Month(DT) desc</t>
  </si>
  <si>
    <t>SELECT SUM(Val)_x000D_
  FROM [ProSoft_ASKUE].[dbo].[PointMains]_x000D_
  WHERE DT&gt;=DATEADD(MM,-24,CAST(CONVERT(char(8), CURRENT_TIMESTAMP, 12) as datetime)) AND ID_PP=7933_x000D_
  GROUP BY Month(DT), Year(DT)_x000D_
  order by Year(DT) desc, Month(DT) desc</t>
  </si>
  <si>
    <t>SELECT SUM(Val)_x000D_
  FROM [ProSoft_ASKUE].[dbo].[PointMains]_x000D_
  WHERE DT&gt;=DATEADD(MM,-24,CAST(CONVERT(char(8), CURRENT_TIMESTAMP, 12) as datetime)) AND ID_PP=8942_x000D_
  GROUP BY Month(DT), Year(DT)_x000D_
  order by Year(DT) desc, Month(DT) desc</t>
  </si>
  <si>
    <t>SELECT SUM(Val)_x000D_
  FROM [ProSoft_ASKUE].[dbo].[PointMains]_x000D_
  WHERE DT&gt;=DATEADD(MM,-24,CAST(CONVERT(char(8), CURRENT_TIMESTAMP, 12) as datetime)) AND ID_PP=8938_x000D_
  GROUP BY Month(DT), Year(DT)_x000D_
  order by Year(DT) desc, Month(DT) desc</t>
  </si>
  <si>
    <t>SELECT SUM(Val)_x000D_
  FROM [ProSoft_ASKUE].[dbo].[PointMains]_x000D_
  WHERE DT&gt;=DATEADD(MM,-24,CAST(CONVERT(char(8), CURRENT_TIMESTAMP, 12) as datetime)) AND ID_PP=8939_x000D_
  GROUP BY Month(DT), Year(DT)_x000D_
  order by Year(DT) desc, Month(DT) desc</t>
  </si>
  <si>
    <t>SELECT SUM(Val)_x000D_
  FROM [ProSoft_ASKUE].[dbo].[PointMains]_x000D_
  WHERE DT&gt;=DATEADD(MM,-24,CAST(CONVERT(char(8), CURRENT_TIMESTAMP, 12) as datetime)) AND ID_PP=8940_x000D_
  GROUP BY Month(DT), Year(DT)_x000D_
  order by Year(DT) desc, Month(DT) desc</t>
  </si>
  <si>
    <t>31</t>
  </si>
  <si>
    <t>SELECT SUM(Val)_x000D_
  FROM [ProSoft_ASKUE].[dbo].[PointMains]_x000D_
  WHERE DT&gt;=DATEADD(MM,-24,CAST(CONVERT(char(8), CURRENT_TIMESTAMP, 12) as datetime)) AND ID_PP=8941_x000D_
  GROUP BY Month(DT), Year(DT)_x000D_
  order by Year(DT) desc, Month(DT) desc</t>
  </si>
  <si>
    <t>SELECT SUM(Val)_x000D_
  FROM [ProSoft_ASKUE].[dbo].[PointMains]_x000D_
  WHERE DT&gt;=DATEADD(MM,-24,CAST(CONVERT(char(8), CURRENT_TIMESTAMP, 12) as datetime)) AND ID_PP=8932_x000D_
  GROUP BY Month(DT), Year(DT)_x000D_
  order by Year(DT) desc, Month(DT) desc</t>
  </si>
  <si>
    <t>COLUMN</t>
  </si>
  <si>
    <t>5587</t>
  </si>
  <si>
    <t>RESSUMM</t>
  </si>
  <si>
    <t>NONE</t>
  </si>
  <si>
    <t>CHN</t>
  </si>
  <si>
    <t>SUMM</t>
  </si>
  <si>
    <t>2967</t>
  </si>
  <si>
    <t>ZONENAMES</t>
  </si>
  <si>
    <t>RESULT_CAPTIONS</t>
  </si>
  <si>
    <t>NOSHIFT</t>
  </si>
  <si>
    <t>MONTH</t>
  </si>
  <si>
    <t>61</t>
  </si>
  <si>
    <t>NOCHANGE</t>
  </si>
  <si>
    <t>CUTDATEBEGIN</t>
  </si>
  <si>
    <t>153</t>
  </si>
  <si>
    <t>5588</t>
  </si>
  <si>
    <t>2968</t>
  </si>
  <si>
    <t>5589</t>
  </si>
  <si>
    <t>2969</t>
  </si>
  <si>
    <t>5590</t>
  </si>
  <si>
    <t>2970</t>
  </si>
  <si>
    <t>=0,1,2,7</t>
  </si>
  <si>
    <t>3649</t>
  </si>
  <si>
    <t>2433</t>
  </si>
  <si>
    <t>2413</t>
  </si>
  <si>
    <t>1105</t>
  </si>
  <si>
    <t>2987</t>
  </si>
  <si>
    <t>2213</t>
  </si>
  <si>
    <t>5883</t>
  </si>
  <si>
    <t>3077</t>
  </si>
  <si>
    <t>7255</t>
  </si>
  <si>
    <t>3514</t>
  </si>
  <si>
    <t>7256</t>
  </si>
  <si>
    <t>3515</t>
  </si>
  <si>
    <t>3451</t>
  </si>
  <si>
    <t>2361</t>
  </si>
  <si>
    <t>2461</t>
  </si>
  <si>
    <t>60</t>
  </si>
  <si>
    <t>2475</t>
  </si>
  <si>
    <t>3601</t>
  </si>
  <si>
    <t>2410</t>
  </si>
  <si>
    <t>3602</t>
  </si>
  <si>
    <t>2411</t>
  </si>
  <si>
    <t>5864</t>
  </si>
  <si>
    <t>3073</t>
  </si>
  <si>
    <t>4403</t>
  </si>
  <si>
    <t>2646</t>
  </si>
  <si>
    <t>4657</t>
  </si>
  <si>
    <t>2734</t>
  </si>
  <si>
    <t>3512</t>
  </si>
  <si>
    <t>2380</t>
  </si>
  <si>
    <t>3959</t>
  </si>
  <si>
    <t>2439</t>
  </si>
  <si>
    <t>4784</t>
  </si>
  <si>
    <t>2776</t>
  </si>
  <si>
    <t>2464</t>
  </si>
  <si>
    <t>62</t>
  </si>
  <si>
    <t>4035</t>
  </si>
  <si>
    <t>2564</t>
  </si>
  <si>
    <t>3396</t>
  </si>
  <si>
    <t>2344</t>
  </si>
  <si>
    <t>2622</t>
  </si>
  <si>
    <t>2144</t>
  </si>
  <si>
    <t>5568</t>
  </si>
  <si>
    <t>2959</t>
  </si>
  <si>
    <t>5569</t>
  </si>
  <si>
    <t>2960</t>
  </si>
  <si>
    <t>5570</t>
  </si>
  <si>
    <t>2961</t>
  </si>
  <si>
    <t>5571</t>
  </si>
  <si>
    <t>2962</t>
  </si>
  <si>
    <t>5731</t>
  </si>
  <si>
    <t>3031</t>
  </si>
  <si>
    <t>BEGIN</t>
  </si>
  <si>
    <t>D</t>
  </si>
  <si>
    <t>SETSHIFT</t>
  </si>
  <si>
    <t>DATE</t>
  </si>
  <si>
    <t>DAY</t>
  </si>
  <si>
    <t>Ахтубинская СЭС (1 оч)</t>
  </si>
  <si>
    <t>Ахтубинская СЭС (2 оч)</t>
  </si>
  <si>
    <t>Ахтубинская СЭС (3 оч)</t>
  </si>
  <si>
    <t>Ахтубинская СЭС (4 оч)</t>
  </si>
  <si>
    <t>Бурибаевская СЭС (1 оч)</t>
  </si>
  <si>
    <t>Бурибаевская СЭС (2 оч)</t>
  </si>
  <si>
    <t>Елшанская СЭС (1 оч)</t>
  </si>
  <si>
    <t>Елшанская СЭС (2 оч)</t>
  </si>
  <si>
    <t>Майминская СЭС (1 оч)</t>
  </si>
  <si>
    <t>Майминская СЭС (2 оч)</t>
  </si>
  <si>
    <t>Майминская СЭС (3 оч)</t>
  </si>
  <si>
    <t>Орловгайская СЭС (1 оч)</t>
  </si>
  <si>
    <t>Орловгайская СЭС (2 оч)</t>
  </si>
  <si>
    <t>Фунтовская  СЭС (1 оч)</t>
  </si>
  <si>
    <t>Фунтовская  СЭС (2 оч)</t>
  </si>
  <si>
    <t>Фунтовская  СЭС (3 оч)</t>
  </si>
  <si>
    <t>Фунтовская  СЭС (4 оч)</t>
  </si>
  <si>
    <t>Год</t>
  </si>
  <si>
    <t>Наименование СЭС</t>
  </si>
  <si>
    <t>Ининская СЭС (1 оч)</t>
  </si>
  <si>
    <t>35</t>
  </si>
  <si>
    <t>49</t>
  </si>
  <si>
    <t>SELECT sum(Val)_x000D_
  FROM [ProSoft_ASKUE].[dbo].[PointMains]_x000D_
  WHERE DT&gt;dateadd(YYYY, -1, dateadd(DD, 1, convert(date, :Date1))) and DT&lt;dateadd(DD, 1, convert(date, :Date1)) AND ID_PP=8997</t>
  </si>
  <si>
    <t>DECLARE @firstdm DATETIME_x000D_
SET @firstdm=dateadd(day,1-day(:Date1),:Date1)_x000D_
SELECT SUM(Val)_x000D_
 FROM [ProSoft_ASKUE].[dbo].[PointMains]_x000D_
 WHERE DT&gt;@firstdm AND DT&lt;dateadd(DD, 1, convert(date, :Date1)) AND ID_PP=5587</t>
  </si>
  <si>
    <t>Руст, МВт</t>
  </si>
  <si>
    <t>Дней в году</t>
  </si>
  <si>
    <t>SELECT sum(Val)_x000D_
  FROM [ProSoft_ASKUE].[dbo].[PointMains]_x000D_
  WHERE DT&gt;dateadd(YYYY, -1, dateadd(DD, 1, convert(date, :Date1))) and DT&lt;dateadd(DD, 1, convert(date, :Date1)) AND ID_PP=8998</t>
  </si>
  <si>
    <t>DECLARE @firstdm DATETIME_x000D_
SET @firstdm=dateadd(day,1-day(:Date1),:Date1)_x000D_
SELECT SUM(Val)_x000D_
 FROM [ProSoft_ASKUE].[dbo].[PointMains]_x000D_
 WHERE DT&gt;@firstdm AND DT&lt;dateadd(DD, 1, convert(date, :Date1)) AND ID_PP=5588</t>
  </si>
  <si>
    <t>SELECT sum(Val)_x000D_
  FROM [ProSoft_ASKUE].[dbo].[PointMains]_x000D_
  WHERE DT&gt;dateadd(YYYY, -1, dateadd(DD, 1, convert(date, :Date1))) and DT&lt;dateadd(DD, 1, convert(date, :Date1)) AND ID_PP=8999</t>
  </si>
  <si>
    <t>DECLARE @firstdm DATETIME_x000D_
SET @firstdm=dateadd(day,1-day(:Date1),:Date1)_x000D_
SELECT SUM(Val)_x000D_
 FROM [ProSoft_ASKUE].[dbo].[PointMains]_x000D_
 WHERE DT&gt;@firstdm AND DT&lt;dateadd(DD, 1, convert(date, :Date1)) AND ID_PP=5589</t>
  </si>
  <si>
    <t>SELECT sum(Val)_x000D_
  FROM [ProSoft_ASKUE].[dbo].[PointMains]_x000D_
  WHERE DT&gt;dateadd(YYYY, -1, dateadd(DD, 1, convert(date, :Date1))) and DT&lt;dateadd(DD, 1, convert(date, :Date1)) AND ID_PP=9000</t>
  </si>
  <si>
    <t>DECLARE @firstdm DATETIME_x000D_
SET @firstdm=dateadd(day,1-day(:Date1),:Date1)_x000D_
SELECT SUM(Val)_x000D_
 FROM [ProSoft_ASKUE].[dbo].[PointMains]_x000D_
 WHERE DT&gt;@firstdm AND DT&lt;dateadd(DD, 1, convert(date, :Date1)) AND ID_PP=5590</t>
  </si>
  <si>
    <t>SELECT sum(Val)_x000D_
  FROM [ProSoft_ASKUE].[dbo].[PointMains]_x000D_
  WHERE DT&gt;dateadd(YYYY, -1, dateadd(DD, 1, convert(date, :Date1))) and DT&lt;dateadd(DD, 1, convert(date, :Date1)) AND ID_PP=8991</t>
  </si>
  <si>
    <t>SELECT sum(Val)_x000D_
  FROM [ProSoft_ASKUE].[dbo].[PointMains]_x000D_
  WHERE DT&gt;dateadd(YYYY, -1, dateadd(DD, 1, convert(date, :Date1))) and DT&lt;dateadd(DD, 1, convert(date, :Date1)) AND ID_PP=8989</t>
  </si>
  <si>
    <t>DECLARE @firstdm DATETIME_x000D_
SET @firstdm=dateadd(day,1-day(:Date1),:Date1)_x000D_
SELECT SUM(Val)_x000D_
 FROM [ProSoft_ASKUE].[dbo].[PointMains]_x000D_
 WHERE DT&gt;@firstdm AND DT&lt;dateadd(DD, 1, convert(date, :Date1)) AND ID_PP=2413</t>
  </si>
  <si>
    <t>SELECT sum(Val)_x000D_
  FROM [ProSoft_ASKUE].[dbo].[PointMains]_x000D_
  WHERE DT&gt;dateadd(YYYY, -1, dateadd(DD, 1, convert(date, :Date1))) and DT&lt;dateadd(DD, 1, convert(date, :Date1)) AND ID_PP=8990</t>
  </si>
  <si>
    <t>DECLARE @firstdm DATETIME_x000D_
SET @firstdm=dateadd(day,1-day(:Date1),:Date1)_x000D_
SELECT SUM(Val)_x000D_
 FROM [ProSoft_ASKUE].[dbo].[PointMains]_x000D_
 WHERE DT&gt;@firstdm AND DT&lt;dateadd(DD, 1, convert(date, :Date1)) AND ID_PP=2987</t>
  </si>
  <si>
    <t>SELECT sum(Val)_x000D_
  FROM [ProSoft_ASKUE].[dbo].[PointMains]_x000D_
  WHERE DT&gt;dateadd(YYYY, -1, dateadd(DD, 1, convert(date, :Date1))) and DT&lt;dateadd(DD, 1, convert(date, :Date1)) AND ID_PP=8981</t>
  </si>
  <si>
    <t>DECLARE @firstdm DATETIME_x000D_
SET @firstdm=dateadd(day,1-day(:Date1),:Date1)_x000D_
SELECT SUM(Val)_x000D_
 FROM [ProSoft_ASKUE].[dbo].[PointMains]_x000D_
 WHERE DT&gt;@firstdm AND DT&lt;dateadd(DD, 1, convert(date, :Date1)) AND ID_PP=7255</t>
  </si>
  <si>
    <t>SELECT sum(Val)_x000D_
  FROM [ProSoft_ASKUE].[dbo].[PointMains]_x000D_
  WHERE DT&gt;dateadd(YYYY, -1, dateadd(DD, 1, convert(date, :Date1))) and DT&lt;dateadd(DD, 1, convert(date, :Date1)) AND ID_PP=8982</t>
  </si>
  <si>
    <t>DECLARE @firstdm DATETIME_x000D_
SET @firstdm=dateadd(day,1-day(:Date1),:Date1)_x000D_
SELECT SUM(Val)_x000D_
 FROM [ProSoft_ASKUE].[dbo].[PointMains]_x000D_
 WHERE DT&gt;@firstdm AND DT&lt;dateadd(DD, 1, convert(date, :Date1)) AND ID_PP=7256</t>
  </si>
  <si>
    <t>SELECT sum(Val)_x000D_
  FROM [ProSoft_ASKUE].[dbo].[PointMains]_x000D_
  WHERE DT&gt;dateadd(YYYY, -1, dateadd(DD, 1, convert(date, :Date1))) and DT&lt;dateadd(DD, 1, convert(date, :Date1)) AND ID_PP=9629</t>
  </si>
  <si>
    <t>DECLARE @firstdm DATETIME_x000D_
SET @firstdm=dateadd(day,1-day(:Date1),:Date1)_x000D_
SELECT SUM(Val)_x000D_
 FROM [ProSoft_ASKUE].[dbo].[PointMains]_x000D_
 WHERE DT&gt;@firstdm AND DT&lt;dateadd(DD, 1, convert(date, :Date1)) AND ID_PP=5774</t>
  </si>
  <si>
    <t>SELECT sum(Val)_x000D_
  FROM [ProSoft_ASKUE].[dbo].[PointMains]_x000D_
  WHERE DT&gt;dateadd(YYYY, -1, dateadd(DD, 1, convert(date, :Date1))) and DT&lt;dateadd(DD, 1, convert(date, :Date1)) AND ID_PP=8972</t>
  </si>
  <si>
    <t>SELECT sum(Val)_x000D_
  FROM [ProSoft_ASKUE].[dbo].[PointMains]_x000D_
  WHERE DT&gt;dateadd(YYYY, -1, dateadd(DD, 1, convert(date, :Date1))) and DT&lt;dateadd(DD, 1, convert(date, :Date1)) AND ID_PP=8969</t>
  </si>
  <si>
    <t>DECLARE @firstdm DATETIME_x000D_
SET @firstdm=dateadd(day,1-day(:Date1),:Date1)_x000D_
SELECT SUM(Val)_x000D_
 FROM [ProSoft_ASKUE].[dbo].[PointMains]_x000D_
 WHERE DT&gt;@firstdm AND DT&lt;dateadd(DD, 1, convert(date, :Date1)) AND ID_PP=2461</t>
  </si>
  <si>
    <t>SELECT sum(Val)_x000D_
  FROM [ProSoft_ASKUE].[dbo].[PointMains]_x000D_
  WHERE DT&gt;dateadd(YYYY, -1, dateadd(DD, 1, convert(date, :Date1))) and DT&lt;dateadd(DD, 1, convert(date, :Date1)) AND ID_PP=8966</t>
  </si>
  <si>
    <t>DECLARE @firstdm DATETIME_x000D_
SET @firstdm=dateadd(day,1-day(:Date1),:Date1)_x000D_
SELECT SUM(Val)_x000D_
 FROM [ProSoft_ASKUE].[dbo].[PointMains]_x000D_
 WHERE DT&gt;@firstdm AND DT&lt;dateadd(DD, 1, convert(date, :Date1)) AND ID_PP=2475</t>
  </si>
  <si>
    <t>SELECT sum(Val)_x000D_
  FROM [ProSoft_ASKUE].[dbo].[PointMains]_x000D_
  WHERE DT&gt;dateadd(YYYY, -1, dateadd(DD, 1, convert(date, :Date1))) and DT&lt;dateadd(DD, 1, convert(date, :Date1)) AND ID_PP=8963</t>
  </si>
  <si>
    <t>DECLARE @firstdm DATETIME_x000D_
SET @firstdm=dateadd(day,1-day(:Date1),:Date1)_x000D_
SELECT SUM(Val)_x000D_
 FROM [ProSoft_ASKUE].[dbo].[PointMains]_x000D_
 WHERE DT&gt;@firstdm AND DT&lt;dateadd(DD, 1, convert(date, :Date1)) AND ID_PP=3601</t>
  </si>
  <si>
    <t>SELECT sum(Val)_x000D_
  FROM [ProSoft_ASKUE].[dbo].[PointMains]_x000D_
  WHERE DT&gt;dateadd(YYYY, -1, dateadd(DD, 1, convert(date, :Date1))) and DT&lt;dateadd(DD, 1, convert(date, :Date1)) AND ID_PP=8964</t>
  </si>
  <si>
    <t>DECLARE @firstdm DATETIME_x000D_
SET @firstdm=dateadd(day,1-day(:Date1),:Date1)_x000D_
SELECT SUM(Val)_x000D_
 FROM [ProSoft_ASKUE].[dbo].[PointMains]_x000D_
 WHERE DT&gt;@firstdm AND DT&lt;dateadd(DD, 1, convert(date, :Date1)) AND ID_PP=3602</t>
  </si>
  <si>
    <t>SELECT sum(Val)_x000D_
  FROM [ProSoft_ASKUE].[dbo].[PointMains]_x000D_
  WHERE DT&gt;dateadd(YYYY, -1, dateadd(DD, 1, convert(date, :Date1))) and DT&lt;dateadd(DD, 1, convert(date, :Date1)) AND ID_PP=8965</t>
  </si>
  <si>
    <t>DECLARE @firstdm DATETIME_x000D_
SET @firstdm=dateadd(day,1-day(:Date1),:Date1)_x000D_
SELECT SUM(Val)_x000D_
 FROM [ProSoft_ASKUE].[dbo].[PointMains]_x000D_
 WHERE DT&gt;@firstdm AND DT&lt;dateadd(DD, 1, convert(date, :Date1)) AND ID_PP=5864</t>
  </si>
  <si>
    <t>SELECT sum(Val)_x000D_
  FROM [ProSoft_ASKUE].[dbo].[PointMains]_x000D_
  WHERE DT&gt;dateadd(YYYY, -1, dateadd(DD, 1, convert(date, :Date1))) and DT&lt;dateadd(DD, 1, convert(date, :Date1)) AND ID_PP=8957</t>
  </si>
  <si>
    <t>DECLARE @firstdm DATETIME_x000D_
SET @firstdm=dateadd(day,1-day(:Date1),:Date1)_x000D_
SELECT SUM(Val)_x000D_
 FROM [ProSoft_ASKUE].[dbo].[PointMains]_x000D_
 WHERE DT&gt;@firstdm AND DT&lt;dateadd(DD, 1, convert(date, :Date1)) AND ID_PP=4403</t>
  </si>
  <si>
    <t>SELECT sum(Val)_x000D_
  FROM [ProSoft_ASKUE].[dbo].[PointMains]_x000D_
  WHERE DT&gt;dateadd(YYYY, -1, dateadd(DD, 1, convert(date, :Date1))) and DT&lt;dateadd(DD, 1, convert(date, :Date1)) AND ID_PP=8954</t>
  </si>
  <si>
    <t>DECLARE @firstdm DATETIME_x000D_
SET @firstdm=dateadd(day,1-day(:Date1),:Date1)_x000D_
SELECT SUM(Val)_x000D_
 FROM [ProSoft_ASKUE].[dbo].[PointMains]_x000D_
 WHERE DT&gt;@firstdm AND DT&lt;dateadd(DD, 1, convert(date, :Date1)) AND ID_PP=4657</t>
  </si>
  <si>
    <t>SELECT sum(Val)_x000D_
  FROM [ProSoft_ASKUE].[dbo].[PointMains]_x000D_
  WHERE DT&gt;dateadd(YYYY, -1, dateadd(DD, 1, convert(date, :Date1))) and DT&lt;dateadd(DD, 1, convert(date, :Date1)) AND ID_PP=8951</t>
  </si>
  <si>
    <t>DECLARE @firstdm DATETIME_x000D_
SET @firstdm=dateadd(day,1-day(:Date1),:Date1)_x000D_
SELECT SUM(Val)_x000D_
 FROM [ProSoft_ASKUE].[dbo].[PointMains]_x000D_
 WHERE DT&gt;@firstdm AND DT&lt;dateadd(DD, 1, convert(date, :Date1)) AND ID_PP=3512</t>
  </si>
  <si>
    <t>SELECT sum(Val)_x000D_
  FROM [ProSoft_ASKUE].[dbo].[PointMains]_x000D_
  WHERE DT&gt;dateadd(YYYY, -1, dateadd(DD, 1, convert(date, :Date1))) and DT&lt;dateadd(DD, 1, convert(date, :Date1)) AND ID_PP=7929</t>
  </si>
  <si>
    <t>DECLARE @firstdm DATETIME_x000D_
SET @firstdm=dateadd(day,1-day(:Date1),:Date1)_x000D_
SELECT SUM(Val)_x000D_
 FROM [ProSoft_ASKUE].[dbo].[PointMains]_x000D_
 WHERE DT&gt;@firstdm AND DT&lt;dateadd(DD, 1, convert(date, :Date1)) AND ID_PP=3959</t>
  </si>
  <si>
    <t>SELECT sum(Val)_x000D_
  FROM [ProSoft_ASKUE].[dbo].[PointMains]_x000D_
  WHERE DT&gt;dateadd(YYYY, -1, dateadd(DD, 1, convert(date, :Date1))) and DT&lt;dateadd(DD, 1, convert(date, :Date1)) AND ID_PP=7930</t>
  </si>
  <si>
    <t>DECLARE @firstdm DATETIME_x000D_
SET @firstdm=dateadd(day,1-day(:Date1),:Date1)_x000D_
SELECT SUM(Val)_x000D_
 FROM [ProSoft_ASKUE].[dbo].[PointMains]_x000D_
 WHERE DT&gt;@firstdm AND DT&lt;dateadd(DD, 1, convert(date, :Date1)) AND ID_PP=4784</t>
  </si>
  <si>
    <t>SELECT sum(Val)_x000D_
  FROM [ProSoft_ASKUE].[dbo].[PointMains]_x000D_
  WHERE DT&gt;dateadd(YYYY, -1, dateadd(DD, 1, convert(date, :Date1))) and DT&lt;dateadd(DD, 1, convert(date, :Date1)) AND ID_PP=8948</t>
  </si>
  <si>
    <t>DECLARE @firstdm DATETIME_x000D_
SET @firstdm=dateadd(day,1-day(:Date1),:Date1)_x000D_
SELECT SUM(Val)_x000D_
 FROM [ProSoft_ASKUE].[dbo].[PointMains]_x000D_
 WHERE DT&gt;@firstdm AND DT&lt;dateadd(DD, 1, convert(date, :Date1)) AND ID_PP=2464</t>
  </si>
  <si>
    <t>SELECT sum(Val)_x000D_
  FROM [ProSoft_ASKUE].[dbo].[PointMains]_x000D_
  WHERE DT&gt;dateadd(YYYY, -1, dateadd(DD, 1, convert(date, :Date1))) and DT&lt;dateadd(DD, 1, convert(date, :Date1)) AND ID_PP=7933</t>
  </si>
  <si>
    <t>DECLARE @firstdm DATETIME_x000D_
SET @firstdm=dateadd(day,1-day(:Date1),:Date1)_x000D_
SELECT SUM(Val)_x000D_
 FROM [ProSoft_ASKUE].[dbo].[PointMains]_x000D_
 WHERE DT&gt;@firstdm AND DT&lt;dateadd(DD, 1, convert(date, :Date1)) AND ID_PP=4035</t>
  </si>
  <si>
    <t>SELECT sum(Val)_x000D_
  FROM [ProSoft_ASKUE].[dbo].[PointMains]_x000D_
  WHERE DT&gt;dateadd(YYYY, -1, dateadd(DD, 1, convert(date, :Date1))) and DT&lt;dateadd(DD, 1, convert(date, :Date1)) AND ID_PP=8945</t>
  </si>
  <si>
    <t>DECLARE @firstdm DATETIME_x000D_
SET @firstdm=dateadd(day,1-day(:Date1),:Date1)_x000D_
SELECT SUM(Val)_x000D_
 FROM [ProSoft_ASKUE].[dbo].[PointMains]_x000D_
 WHERE DT&gt;@firstdm AND DT&lt;dateadd(DD, 1, convert(date, :Date1)) AND ID_PP=3396</t>
  </si>
  <si>
    <t>SELECT sum(Val)_x000D_
  FROM [ProSoft_ASKUE].[dbo].[PointMains]_x000D_
  WHERE DT&gt;dateadd(YYYY, -1, dateadd(DD, 1, convert(date, :Date1))) and DT&lt;dateadd(DD, 1, convert(date, :Date1)) AND ID_PP=8942</t>
  </si>
  <si>
    <t>DECLARE @firstdm DATETIME_x000D_
SET @firstdm=dateadd(day,1-day(:Date1),:Date1)_x000D_
SELECT SUM(Val)_x000D_
 FROM [ProSoft_ASKUE].[dbo].[PointMains]_x000D_
 WHERE DT&gt;@firstdm AND DT&lt;dateadd(DD, 1, convert(date, :Date1)) AND ID_PP=2622</t>
  </si>
  <si>
    <t>SELECT sum(Val)_x000D_
  FROM [ProSoft_ASKUE].[dbo].[PointMains]_x000D_
  WHERE DT&gt;dateadd(YYYY, -1, dateadd(DD, 1, convert(date, :Date1))) and DT&lt;dateadd(DD, 1, convert(date, :Date1)) AND ID_PP=8938</t>
  </si>
  <si>
    <t>DECLARE @firstdm DATETIME_x000D_
SET @firstdm=dateadd(day,1-day(:Date1),:Date1)_x000D_
SELECT SUM(Val)_x000D_
 FROM [ProSoft_ASKUE].[dbo].[PointMains]_x000D_
 WHERE DT&gt;@firstdm AND DT&lt;dateadd(DD, 1, convert(date, :Date1)) AND ID_PP=5568</t>
  </si>
  <si>
    <t>SELECT sum(Val)_x000D_
  FROM [ProSoft_ASKUE].[dbo].[PointMains]_x000D_
  WHERE DT&gt;dateadd(YYYY, -1, dateadd(DD, 1, convert(date, :Date1))) and DT&lt;dateadd(DD, 1, convert(date, :Date1)) AND ID_PP=8939</t>
  </si>
  <si>
    <t>DECLARE @firstdm DATETIME_x000D_
SET @firstdm=dateadd(day,1-day(:Date1),:Date1)_x000D_
SELECT SUM(Val)_x000D_
 FROM [ProSoft_ASKUE].[dbo].[PointMains]_x000D_
 WHERE DT&gt;@firstdm AND DT&lt;dateadd(DD, 1, convert(date, :Date1)) AND ID_PP=5569</t>
  </si>
  <si>
    <t>SELECT sum(Val)_x000D_
  FROM [ProSoft_ASKUE].[dbo].[PointMains]_x000D_
  WHERE DT&gt;dateadd(YYYY, -1, dateadd(DD, 1, convert(date, :Date1))) and DT&lt;dateadd(DD, 1, convert(date, :Date1)) AND ID_PP=8940</t>
  </si>
  <si>
    <t>DECLARE @firstdm DATETIME_x000D_
SET @firstdm=dateadd(day,1-day(:Date1),:Date1)_x000D_
SELECT SUM(Val)_x000D_
 FROM [ProSoft_ASKUE].[dbo].[PointMains]_x000D_
 WHERE DT&gt;@firstdm AND DT&lt;dateadd(DD, 1, convert(date, :Date1)) AND ID_PP=5570</t>
  </si>
  <si>
    <t>SELECT sum(Val)_x000D_
  FROM [ProSoft_ASKUE].[dbo].[PointMains]_x000D_
  WHERE DT&gt;dateadd(YYYY, -1, dateadd(DD, 1, convert(date, :Date1))) and DT&lt;dateadd(DD, 1, convert(date, :Date1)) AND ID_PP=8941</t>
  </si>
  <si>
    <t>DECLARE @firstdm DATETIME_x000D_
SET @firstdm=dateadd(day,1-day(:Date1),:Date1)_x000D_
SELECT SUM(Val)_x000D_
 FROM [ProSoft_ASKUE].[dbo].[PointMains]_x000D_
 WHERE DT&gt;@firstdm AND DT&lt;dateadd(DD, 1, convert(date, :Date1)) AND ID_PP=5571</t>
  </si>
  <si>
    <t>SELECT sum(Val)_x000D_
  FROM [ProSoft_ASKUE].[dbo].[PointMains]_x000D_
  WHERE DT&gt;dateadd(YYYY, -1, dateadd(DD, 1, convert(date, :Date1))) and DT&lt;dateadd(DD, 1, convert(date, :Date1)) AND ID_PP=8932</t>
  </si>
  <si>
    <t>DECLARE @firstdm DATETIME_x000D_
SET @firstdm=dateadd(day,1-day(:Date1),:Date1)_x000D_
SELECT SUM(Val)_x000D_
 FROM [ProSoft_ASKUE].[dbo].[PointMains]_x000D_
 WHERE DT&gt;@firstdm AND DT&lt;dateadd(DD, 1, convert(date, :Date1)) AND ID_PP=5731</t>
  </si>
  <si>
    <t>d MMM</t>
  </si>
  <si>
    <t>SELECT sum(Val) AS summ_per_day_x000D_
  FROM [ProSoft_ASKUE].[dbo].[PointMains]_x000D_
  WHERE DT&gt;dateadd(YYYY, -1, dateadd(DD, -31, convert(date, :Date1))) and DT&lt;dateadd(YYYY, -1, dateadd(DD, 15, convert(date, :Date1))) AND ID_PP=8997_x000D_
  GROUP BY convert(date, DT)_x000D_
  ORDER BY convert(date, DT)</t>
  </si>
  <si>
    <t>SELECT SUM(Val) AS summ_per_day_x000D_
  FROM [ProSoft_ASKUE].[dbo].[PointMains]_x000D_
  WHERE DT&gt;dateadd(DD, -31, convert(date, :Date1)) AND DT&lt;=dateadd(DD, 1, convert(date, :Date1)) AND ID_PP=5587_x000D_
  GROUP BY convert(date, DT)_x000D_
  ORDER BY convert(date, DT)</t>
  </si>
  <si>
    <t>SELECT SUM(Val) AS summ_per_day_x000D_
  FROM [ProSoft_ASKUE].[dbo].[PointMains]_x000D_
  WHERE DT&gt;=dateadd(DD, -31, convert(date, :Date1)) AND DT&lt;= dateadd(DD, 1, convert(date, :Date1)) AND ID_PP=8997_x000D_
  GROUP BY convert(date, DT)_x000D_
  ORDER BY convert(date, DT)</t>
  </si>
  <si>
    <t>SELECT sum(Val) AS summ_per_day_x000D_
  FROM [ProSoft_ASKUE].[dbo].[PointMains]_x000D_
  WHERE DT&gt;dateadd(YYYY, -1, dateadd(DD, -31, convert(date, :Date1))) and DT&lt;dateadd(YYYY, -1, dateadd(DD, 15, convert(date, :Date1))) AND ID_PP=8998_x000D_
  GROUP BY convert(date, DT)_x000D_
  ORDER BY convert(date, DT)</t>
  </si>
  <si>
    <t>SELECT SUM(Val) AS summ_per_day_x000D_
  FROM [ProSoft_ASKUE].[dbo].[PointMains]_x000D_
  WHERE DT&gt;dateadd(DD, -31, convert(date, :Date1)) AND DT&lt;=dateadd(DD, 1, convert(date, :Date1)) AND ID_PP=5588_x000D_
  GROUP BY convert(date, DT)_x000D_
  ORDER BY convert(date, DT)</t>
  </si>
  <si>
    <t>SELECT SUM(Val) AS summ_per_day_x000D_
  FROM [ProSoft_ASKUE].[dbo].[PointMains]_x000D_
  WHERE DT&gt;=dateadd(DD, -31, convert(date, :Date1)) AND DT&lt;= dateadd(DD, 1, convert(date, :Date1)) AND ID_PP=8998_x000D_
  GROUP BY convert(date, DT)_x000D_
  ORDER BY convert(date, DT)</t>
  </si>
  <si>
    <t>SELECT sum(Val) AS summ_per_day_x000D_
  FROM [ProSoft_ASKUE].[dbo].[PointMains]_x000D_
  WHERE DT&gt;dateadd(YYYY, -1, dateadd(DD, -31, convert(date, :Date1))) and DT&lt;dateadd(YYYY, -1, dateadd(DD, 15, convert(date, :Date1))) AND ID_PP=8999_x000D_
  GROUP BY convert(date, DT)_x000D_
  ORDER BY convert(date, DT)</t>
  </si>
  <si>
    <t>SELECT SUM(Val) AS summ_per_day_x000D_
  FROM [ProSoft_ASKUE].[dbo].[PointMains]_x000D_
  WHERE DT&gt;dateadd(DD, -31, convert(date, :Date1)) AND DT&lt;=dateadd(DD, 1, convert(date, :Date1)) AND ID_PP=5589_x000D_
  GROUP BY convert(date, DT)_x000D_
  ORDER BY convert(date, DT)</t>
  </si>
  <si>
    <t>SELECT SUM(Val) AS summ_per_day_x000D_
  FROM [ProSoft_ASKUE].[dbo].[PointMains]_x000D_
  WHERE DT&gt;=dateadd(DD, -31, convert(date, :Date1)) AND DT&lt;= dateadd(DD, 1, convert(date, :Date1)) AND ID_PP=8999_x000D_
  GROUP BY convert(date, DT)_x000D_
  ORDER BY convert(date, DT)</t>
  </si>
  <si>
    <t>SELECT sum(Val) AS summ_per_day_x000D_
  FROM [ProSoft_ASKUE].[dbo].[PointMains]_x000D_
  WHERE DT&gt;dateadd(YYYY, -1, dateadd(DD, -31, convert(date, :Date1))) and DT&lt;dateadd(YYYY, -1, dateadd(DD, 15, convert(date, :Date1))) AND ID_PP=9000_x000D_
  GROUP BY convert(date, DT)_x000D_
  ORDER BY convert(date, DT)</t>
  </si>
  <si>
    <t>SELECT SUM(Val) AS summ_per_day_x000D_
  FROM [ProSoft_ASKUE].[dbo].[PointMains]_x000D_
  WHERE DT&gt;dateadd(DD, -31, convert(date, :Date1)) AND DT&lt;=dateadd(DD, 1, convert(date, :Date1)) AND ID_PP=5590_x000D_
  GROUP BY convert(date, DT)_x000D_
  ORDER BY convert(date, DT)</t>
  </si>
  <si>
    <t>SELECT SUM(Val) AS summ_per_day_x000D_
  FROM [ProSoft_ASKUE].[dbo].[PointMains]_x000D_
  WHERE DT&gt;=dateadd(DD, -31, convert(date, :Date1)) AND DT&lt;= dateadd(DD, 1, convert(date, :Date1)) AND ID_PP=9000_x000D_
  GROUP BY convert(date, DT)_x000D_
  ORDER BY convert(date, DT)</t>
  </si>
  <si>
    <t>SELECT sum(Val) AS summ_per_day_x000D_
  FROM [ProSoft_ASKUE].[dbo].[PointMains]_x000D_
  WHERE DT&gt;dateadd(YYYY, -1, dateadd(DD, -31, convert(date, :Date1))) and DT&lt;dateadd(YYYY, -1, dateadd(DD, 15, convert(date, :Date1))) AND ID_PP=8991_x000D_
  GROUP BY convert(date, DT)_x000D_
  ORDER BY convert(date, DT)</t>
  </si>
  <si>
    <t>SELECT SUM(Val) AS summ_per_day_x000D_
  FROM [ProSoft_ASKUE].[dbo].[PointMains]_x000D_
  WHERE DT&gt;=dateadd(DD, -31, convert(date, :Date1)) AND DT&lt;= dateadd(DD, 1, convert(date, :Date1)) AND ID_PP=8991_x000D_
  GROUP BY convert(date, DT)_x000D_
  ORDER BY convert(date, DT)</t>
  </si>
  <si>
    <t>SELECT sum(Val) AS summ_per_day_x000D_
  FROM [ProSoft_ASKUE].[dbo].[PointMains]_x000D_
  WHERE DT&gt;dateadd(YYYY, -1, dateadd(DD, -31, convert(date, :Date1))) and DT&lt;dateadd(YYYY, -1, dateadd(DD, 15, convert(date, :Date1))) AND ID_PP=8989_x000D_
  GROUP BY convert(date, DT)_x000D_
  ORDER BY convert(date, DT)</t>
  </si>
  <si>
    <t>SELECT SUM(Val) AS summ_per_day_x000D_
  FROM [ProSoft_ASKUE].[dbo].[PointMains]_x000D_
  WHERE DT&gt;dateadd(DD, -31, convert(date, :Date1)) AND DT&lt;=dateadd(DD, 1, convert(date, :Date1)) AND ID_PP=2413_x000D_
  GROUP BY convert(date, DT)_x000D_
  ORDER BY convert(date, DT)</t>
  </si>
  <si>
    <t>SELECT SUM(Val) AS summ_per_day_x000D_
  FROM [ProSoft_ASKUE].[dbo].[PointMains]_x000D_
  WHERE DT&gt;=dateadd(DD, -31, convert(date, :Date1)) AND DT&lt;= dateadd(DD, 1, convert(date, :Date1)) AND ID_PP=8989_x000D_
  GROUP BY convert(date, DT)_x000D_
  ORDER BY convert(date, DT)</t>
  </si>
  <si>
    <t>SELECT sum(Val) AS summ_per_day_x000D_
  FROM [ProSoft_ASKUE].[dbo].[PointMains]_x000D_
  WHERE DT&gt;dateadd(YYYY, -1, dateadd(DD, -31, convert(date, :Date1))) and DT&lt;dateadd(YYYY, -1, dateadd(DD, 15, convert(date, :Date1))) AND ID_PP=8990_x000D_
  GROUP BY convert(date, DT)_x000D_
  ORDER BY convert(date, DT)</t>
  </si>
  <si>
    <t>SELECT SUM(Val) AS summ_per_day_x000D_
  FROM [ProSoft_ASKUE].[dbo].[PointMains]_x000D_
  WHERE DT&gt;dateadd(DD, -31, convert(date, :Date1)) AND DT&lt;=dateadd(DD, 1, convert(date, :Date1)) AND ID_PP=2987_x000D_
  GROUP BY convert(date, DT)_x000D_
  ORDER BY convert(date, DT)</t>
  </si>
  <si>
    <t>SELECT SUM(Val) AS summ_per_day_x000D_
  FROM [ProSoft_ASKUE].[dbo].[PointMains]_x000D_
  WHERE DT&gt;=dateadd(DD, -31, convert(date, :Date1)) AND DT&lt;= dateadd(DD, 1, convert(date, :Date1)) AND ID_PP=8990_x000D_
  GROUP BY convert(date, DT)_x000D_
  ORDER BY convert(date, DT)</t>
  </si>
  <si>
    <t>SELECT sum(Val) AS summ_per_day_x000D_
  FROM [ProSoft_ASKUE].[dbo].[PointMains]_x000D_
  WHERE DT&gt;dateadd(YYYY, -1, dateadd(DD, -31, convert(date, :Date1))) and DT&lt;dateadd(YYYY, -1, dateadd(DD, 15, convert(date, :Date1))) AND ID_PP=8981_x000D_
  GROUP BY convert(date, DT)_x000D_
  ORDER BY convert(date, DT)</t>
  </si>
  <si>
    <t>SELECT SUM(Val) AS summ_per_day_x000D_
  FROM [ProSoft_ASKUE].[dbo].[PointMains]_x000D_
  WHERE DT&gt;dateadd(DD, -31, convert(date, :Date1)) AND DT&lt;=dateadd(DD, 1, convert(date, :Date1)) AND ID_PP=7255_x000D_
  GROUP BY convert(date, DT)_x000D_
  ORDER BY convert(date, DT)</t>
  </si>
  <si>
    <t>SELECT SUM(Val) AS summ_per_day_x000D_
  FROM [ProSoft_ASKUE].[dbo].[PointMains]_x000D_
  WHERE DT&gt;=dateadd(DD, -31, convert(date, :Date1)) AND DT&lt;= dateadd(DD, 1, convert(date, :Date1)) AND ID_PP=8981_x000D_
  GROUP BY convert(date, DT)_x000D_
  ORDER BY convert(date, DT)</t>
  </si>
  <si>
    <t>SELECT sum(Val) AS summ_per_day_x000D_
  FROM [ProSoft_ASKUE].[dbo].[PointMains]_x000D_
  WHERE DT&gt;dateadd(YYYY, -1, dateadd(DD, -31, convert(date, :Date1))) and DT&lt;dateadd(YYYY, -1, dateadd(DD, 15, convert(date, :Date1))) AND ID_PP=8982_x000D_
  GROUP BY convert(date, DT)_x000D_
  ORDER BY convert(date, DT)</t>
  </si>
  <si>
    <t>SELECT SUM(Val) AS summ_per_day_x000D_
  FROM [ProSoft_ASKUE].[dbo].[PointMains]_x000D_
  WHERE DT&gt;dateadd(DD, -31, convert(date, :Date1)) AND DT&lt;=dateadd(DD, 1, convert(date, :Date1)) AND ID_PP=7256_x000D_
  GROUP BY convert(date, DT)_x000D_
  ORDER BY convert(date, DT)</t>
  </si>
  <si>
    <t>SELECT SUM(Val) AS summ_per_day_x000D_
  FROM [ProSoft_ASKUE].[dbo].[PointMains]_x000D_
  WHERE DT&gt;=dateadd(DD, -31, convert(date, :Date1)) AND DT&lt;= dateadd(DD, 1, convert(date, :Date1)) AND ID_PP=8982_x000D_
  GROUP BY convert(date, DT)_x000D_
  ORDER BY convert(date, DT)</t>
  </si>
  <si>
    <t>SELECT sum(Val) AS summ_per_day_x000D_
  FROM [ProSoft_ASKUE].[dbo].[PointMains]_x000D_
  WHERE DT&gt;dateadd(YYYY, -1, dateadd(DD, -31, convert(date, :Date1))) and DT&lt;dateadd(YYYY, -1, dateadd(DD, 15, convert(date, :Date1))) AND ID_PP=9629_x000D_
  GROUP BY convert(date, DT)_x000D_
  ORDER BY convert(date, DT)</t>
  </si>
  <si>
    <t>SELECT SUM(Val) AS summ_per_day_x000D_
  FROM [ProSoft_ASKUE].[dbo].[PointMains]_x000D_
  WHERE DT&gt;dateadd(DD, -31, convert(date, :Date1)) AND DT&lt;=dateadd(DD, 1, convert(date, :Date1)) AND ID_PP=5774_x000D_
  GROUP BY convert(date, DT)_x000D_
  ORDER BY convert(date, DT)</t>
  </si>
  <si>
    <t>SELECT SUM(Val) AS summ_per_day_x000D_
  FROM [ProSoft_ASKUE].[dbo].[PointMains]_x000D_
  WHERE DT&gt;=dateadd(DD, -31, convert(date, :Date1)) AND DT&lt;= dateadd(DD, 1, convert(date, :Date1)) AND ID_PP=9629_x000D_
  GROUP BY convert(date, DT)_x000D_
  ORDER BY convert(date, DT)</t>
  </si>
  <si>
    <t>SELECT sum(Val) AS summ_per_day_x000D_
  FROM [ProSoft_ASKUE].[dbo].[PointMains]_x000D_
  WHERE DT&gt;dateadd(YYYY, -1, dateadd(DD, -31, convert(date, :Date1))) and DT&lt;dateadd(YYYY, -1, dateadd(DD, 15, convert(date, :Date1))) AND ID_PP=8972_x000D_
  GROUP BY convert(date, DT)_x000D_
  ORDER BY convert(date, DT)</t>
  </si>
  <si>
    <t>SELECT SUM(Val) AS summ_per_day_x000D_
  FROM [ProSoft_ASKUE].[dbo].[PointMains]_x000D_
  WHERE DT&gt;=dateadd(DD, -31, convert(date, :Date1)) AND DT&lt;= dateadd(DD, 1, convert(date, :Date1)) AND ID_PP=8972_x000D_
  GROUP BY convert(date, DT)_x000D_
  ORDER BY convert(date, DT)</t>
  </si>
  <si>
    <t>SELECT sum(Val) AS summ_per_day_x000D_
  FROM [ProSoft_ASKUE].[dbo].[PointMains]_x000D_
  WHERE DT&gt;dateadd(YYYY, -1, dateadd(DD, -31, convert(date, :Date1))) and DT&lt;dateadd(YYYY, -1, dateadd(DD, 15, convert(date, :Date1))) AND ID_PP=8969_x000D_
  GROUP BY convert(date, DT)_x000D_
  ORDER BY convert(date, DT)</t>
  </si>
  <si>
    <t>SELECT SUM(Val) AS summ_per_day_x000D_
  FROM [ProSoft_ASKUE].[dbo].[PointMains]_x000D_
  WHERE DT&gt;dateadd(DD, -31, convert(date, :Date1)) AND DT&lt;=dateadd(DD, 1, convert(date, :Date1)) AND ID_PP=2461_x000D_
  GROUP BY convert(date, DT)_x000D_
  ORDER BY convert(date, DT)</t>
  </si>
  <si>
    <t>SELECT SUM(Val) AS summ_per_day_x000D_
  FROM [ProSoft_ASKUE].[dbo].[PointMains]_x000D_
  WHERE DT&gt;=dateadd(DD, -31, convert(date, :Date1)) AND DT&lt;= dateadd(DD, 1, convert(date, :Date1)) AND ID_PP=8969_x000D_
  GROUP BY convert(date, DT)_x000D_
  ORDER BY convert(date, DT)</t>
  </si>
  <si>
    <t>SELECT sum(Val) AS summ_per_day_x000D_
  FROM [ProSoft_ASKUE].[dbo].[PointMains]_x000D_
  WHERE DT&gt;dateadd(YYYY, -1, dateadd(DD, -31, convert(date, :Date1))) and DT&lt;dateadd(YYYY, -1, dateadd(DD, 15, convert(date, :Date1))) AND ID_PP=8966_x000D_
  GROUP BY convert(date, DT)_x000D_
  ORDER BY convert(date, DT)</t>
  </si>
  <si>
    <t>SELECT SUM(Val) AS summ_per_day_x000D_
  FROM [ProSoft_ASKUE].[dbo].[PointMains]_x000D_
  WHERE DT&gt;dateadd(DD, -31, convert(date, :Date1)) AND DT&lt;=dateadd(DD, 1, convert(date, :Date1)) AND ID_PP=2475_x000D_
  GROUP BY convert(date, DT)_x000D_
  ORDER BY convert(date, DT)</t>
  </si>
  <si>
    <t>SELECT SUM(Val) AS summ_per_day_x000D_
  FROM [ProSoft_ASKUE].[dbo].[PointMains]_x000D_
  WHERE DT&gt;=dateadd(DD, -31, convert(date, :Date1)) AND DT&lt;= dateadd(DD, 1, convert(date, :Date1)) AND ID_PP=8966_x000D_
  GROUP BY convert(date, DT)_x000D_
  ORDER BY convert(date, DT)</t>
  </si>
  <si>
    <t>SELECT sum(Val) AS summ_per_day_x000D_
  FROM [ProSoft_ASKUE].[dbo].[PointMains]_x000D_
  WHERE DT&gt;dateadd(YYYY, -1, dateadd(DD, -31, convert(date, :Date1))) and DT&lt;dateadd(YYYY, -1, dateadd(DD, 15, convert(date, :Date1))) AND ID_PP=8963_x000D_
  GROUP BY convert(date, DT)_x000D_
  ORDER BY convert(date, DT)</t>
  </si>
  <si>
    <t>SELECT SUM(Val) AS summ_per_day_x000D_
  FROM [ProSoft_ASKUE].[dbo].[PointMains]_x000D_
  WHERE DT&gt;dateadd(DD, -31, convert(date, :Date1)) AND DT&lt;=dateadd(DD, 1, convert(date, :Date1)) AND ID_PP=3601_x000D_
  GROUP BY convert(date, DT)_x000D_
  ORDER BY convert(date, DT)</t>
  </si>
  <si>
    <t>SELECT SUM(Val) AS summ_per_day_x000D_
  FROM [ProSoft_ASKUE].[dbo].[PointMains]_x000D_
  WHERE DT&gt;=dateadd(DD, -31, convert(date, :Date1)) AND DT&lt;= dateadd(DD, 1, convert(date, :Date1)) AND ID_PP=8963_x000D_
  GROUP BY convert(date, DT)_x000D_
  ORDER BY convert(date, DT)</t>
  </si>
  <si>
    <t>SELECT sum(Val) AS summ_per_day_x000D_
  FROM [ProSoft_ASKUE].[dbo].[PointMains]_x000D_
  WHERE DT&gt;dateadd(YYYY, -1, dateadd(DD, -31, convert(date, :Date1))) and DT&lt;dateadd(YYYY, -1, dateadd(DD, 15, convert(date, :Date1))) AND ID_PP=8964_x000D_
  GROUP BY convert(date, DT)_x000D_
  ORDER BY convert(date, DT)</t>
  </si>
  <si>
    <t>SELECT SUM(Val) AS summ_per_day_x000D_
  FROM [ProSoft_ASKUE].[dbo].[PointMains]_x000D_
  WHERE DT&gt;dateadd(DD, -31, convert(date, :Date1)) AND DT&lt;=dateadd(DD, 1, convert(date, :Date1)) AND ID_PP=3602_x000D_
  GROUP BY convert(date, DT)_x000D_
  ORDER BY convert(date, DT)</t>
  </si>
  <si>
    <t>SELECT SUM(Val) AS summ_per_day_x000D_
  FROM [ProSoft_ASKUE].[dbo].[PointMains]_x000D_
  WHERE DT&gt;=dateadd(DD, -31, convert(date, :Date1)) AND DT&lt;= dateadd(DD, 1, convert(date, :Date1)) AND ID_PP=8964_x000D_
  GROUP BY convert(date, DT)_x000D_
  ORDER BY convert(date, DT)</t>
  </si>
  <si>
    <t>SELECT sum(Val) AS summ_per_day_x000D_
  FROM [ProSoft_ASKUE].[dbo].[PointMains]_x000D_
  WHERE DT&gt;dateadd(YYYY, -1, dateadd(DD, -31, convert(date, :Date1))) and DT&lt;dateadd(YYYY, -1, dateadd(DD, 15, convert(date, :Date1))) AND ID_PP=8965_x000D_
  GROUP BY convert(date, DT)_x000D_
  ORDER BY convert(date, DT)</t>
  </si>
  <si>
    <t>SELECT SUM(Val) AS summ_per_day_x000D_
  FROM [ProSoft_ASKUE].[dbo].[PointMains]_x000D_
  WHERE DT&gt;dateadd(DD, -31, convert(date, :Date1)) AND DT&lt;=dateadd(DD, 1, convert(date, :Date1)) AND ID_PP=5864_x000D_
  GROUP BY convert(date, DT)_x000D_
  ORDER BY convert(date, DT)</t>
  </si>
  <si>
    <t>SELECT SUM(Val) AS summ_per_day_x000D_
  FROM [ProSoft_ASKUE].[dbo].[PointMains]_x000D_
  WHERE DT&gt;=dateadd(DD, -31, convert(date, :Date1)) AND DT&lt;= dateadd(DD, 1, convert(date, :Date1)) AND ID_PP=8965_x000D_
  GROUP BY convert(date, DT)_x000D_
  ORDER BY convert(date, DT)</t>
  </si>
  <si>
    <t>SELECT sum(Val) AS summ_per_day_x000D_
  FROM [ProSoft_ASKUE].[dbo].[PointMains]_x000D_
  WHERE DT&gt;dateadd(YYYY, -1, dateadd(DD, -31, convert(date, :Date1))) and DT&lt;dateadd(YYYY, -1, dateadd(DD, 15, convert(date, :Date1))) AND ID_PP=8957_x000D_
  GROUP BY convert(date, DT)_x000D_
  ORDER BY convert(date, DT)</t>
  </si>
  <si>
    <t>SELECT SUM(Val) AS summ_per_day_x000D_
  FROM [ProSoft_ASKUE].[dbo].[PointMains]_x000D_
  WHERE DT&gt;dateadd(DD, -31, convert(date, :Date1)) AND DT&lt;=dateadd(DD, 1, convert(date, :Date1)) AND ID_PP=4403_x000D_
  GROUP BY convert(date, DT)_x000D_
  ORDER BY convert(date, DT)</t>
  </si>
  <si>
    <t>SELECT SUM(Val) AS summ_per_day_x000D_
  FROM [ProSoft_ASKUE].[dbo].[PointMains]_x000D_
  WHERE DT&gt;=dateadd(DD, -31, convert(date, :Date1)) AND DT&lt;= dateadd(DD, 1, convert(date, :Date1)) AND ID_PP=8957_x000D_
  GROUP BY convert(date, DT)_x000D_
  ORDER BY convert(date, DT)</t>
  </si>
  <si>
    <t>SELECT sum(Val) AS summ_per_day_x000D_
  FROM [ProSoft_ASKUE].[dbo].[PointMains]_x000D_
  WHERE DT&gt;dateadd(YYYY, -1, dateadd(DD, -31, convert(date, :Date1))) and DT&lt;dateadd(YYYY, -1, dateadd(DD, 15, convert(date, :Date1))) AND ID_PP=8954_x000D_
  GROUP BY convert(date, DT)_x000D_
  ORDER BY convert(date, DT)</t>
  </si>
  <si>
    <t>SELECT SUM(Val) AS summ_per_day_x000D_
  FROM [ProSoft_ASKUE].[dbo].[PointMains]_x000D_
  WHERE DT&gt;dateadd(DD, -31, convert(date, :Date1)) AND DT&lt;=dateadd(DD, 1, convert(date, :Date1)) AND ID_PP=4657_x000D_
  GROUP BY convert(date, DT)_x000D_
  ORDER BY convert(date, DT)</t>
  </si>
  <si>
    <t>SELECT SUM(Val) AS summ_per_day_x000D_
  FROM [ProSoft_ASKUE].[dbo].[PointMains]_x000D_
  WHERE DT&gt;=dateadd(DD, -31, convert(date, :Date1)) AND DT&lt;= dateadd(DD, 1, convert(date, :Date1)) AND ID_PP=8954_x000D_
  GROUP BY convert(date, DT)_x000D_
  ORDER BY convert(date, DT)</t>
  </si>
  <si>
    <t>SELECT sum(Val) AS summ_per_day_x000D_
  FROM [ProSoft_ASKUE].[dbo].[PointMains]_x000D_
  WHERE DT&gt;dateadd(YYYY, -1, dateadd(DD, -31, convert(date, :Date1))) and DT&lt;dateadd(YYYY, -1, dateadd(DD, 15, convert(date, :Date1))) AND ID_PP=8951_x000D_
  GROUP BY convert(date, DT)_x000D_
  ORDER BY convert(date, DT)</t>
  </si>
  <si>
    <t>SELECT SUM(Val) AS summ_per_day_x000D_
  FROM [ProSoft_ASKUE].[dbo].[PointMains]_x000D_
  WHERE DT&gt;dateadd(DD, -31, convert(date, :Date1)) AND DT&lt;=dateadd(DD, 1, convert(date, :Date1)) AND ID_PP=3512_x000D_
  GROUP BY convert(date, DT)_x000D_
  ORDER BY convert(date, DT)</t>
  </si>
  <si>
    <t>SELECT SUM(Val) AS summ_per_day_x000D_
  FROM [ProSoft_ASKUE].[dbo].[PointMains]_x000D_
  WHERE DT&gt;=dateadd(DD, -31, convert(date, :Date1)) AND DT&lt;= dateadd(DD, 1, convert(date, :Date1)) AND ID_PP=8951_x000D_
  GROUP BY convert(date, DT)_x000D_
  ORDER BY convert(date, DT)</t>
  </si>
  <si>
    <t>SELECT sum(Val) AS summ_per_day_x000D_
  FROM [ProSoft_ASKUE].[dbo].[PointMains]_x000D_
  WHERE DT&gt;dateadd(YYYY, -1, dateadd(DD, -31, convert(date, :Date1))) and DT&lt;dateadd(YYYY, -1, dateadd(DD, 15, convert(date, :Date1))) AND ID_PP=7929_x000D_
  GROUP BY convert(date, DT)_x000D_
  ORDER BY convert(date, DT)</t>
  </si>
  <si>
    <t>SELECT SUM(Val) AS summ_per_day_x000D_
  FROM [ProSoft_ASKUE].[dbo].[PointMains]_x000D_
  WHERE DT&gt;dateadd(DD, -31, convert(date, :Date1)) AND DT&lt;=dateadd(DD, 1, convert(date, :Date1)) AND ID_PP=3959_x000D_
  GROUP BY convert(date, DT)_x000D_
  ORDER BY convert(date, DT)</t>
  </si>
  <si>
    <t>SELECT SUM(Val) AS summ_per_day_x000D_
  FROM [ProSoft_ASKUE].[dbo].[PointMains]_x000D_
  WHERE DT&gt;=dateadd(DD, -31, convert(date, :Date1)) AND DT&lt;= dateadd(DD, 1, convert(date, :Date1)) AND ID_PP=7929_x000D_
  GROUP BY convert(date, DT)_x000D_
  ORDER BY convert(date, DT)</t>
  </si>
  <si>
    <t>SELECT sum(Val) AS summ_per_day_x000D_
  FROM [ProSoft_ASKUE].[dbo].[PointMains]_x000D_
  WHERE DT&gt;dateadd(YYYY, -1, dateadd(DD, -31, convert(date, :Date1))) and DT&lt;dateadd(YYYY, -1, dateadd(DD, 15, convert(date, :Date1))) AND ID_PP=7930_x000D_
  GROUP BY convert(date, DT)_x000D_
  ORDER BY convert(date, DT)</t>
  </si>
  <si>
    <t>SELECT SUM(Val) AS summ_per_day_x000D_
  FROM [ProSoft_ASKUE].[dbo].[PointMains]_x000D_
  WHERE DT&gt;dateadd(DD, -31, convert(date, :Date1)) AND DT&lt;=dateadd(DD, 1, convert(date, :Date1)) AND ID_PP=4784_x000D_
  GROUP BY convert(date, DT)_x000D_
  ORDER BY convert(date, DT)</t>
  </si>
  <si>
    <t>SELECT SUM(Val) AS summ_per_day_x000D_
  FROM [ProSoft_ASKUE].[dbo].[PointMains]_x000D_
  WHERE DT&gt;=dateadd(DD, -31, convert(date, :Date1)) AND DT&lt;= dateadd(DD, 1, convert(date, :Date1)) AND ID_PP=7930_x000D_
  GROUP BY convert(date, DT)_x000D_
  ORDER BY convert(date, DT)</t>
  </si>
  <si>
    <t>SELECT sum(Val) AS summ_per_day_x000D_
  FROM [ProSoft_ASKUE].[dbo].[PointMains]_x000D_
  WHERE DT&gt;dateadd(YYYY, -1, dateadd(DD, -31, convert(date, :Date1))) and DT&lt;dateadd(YYYY, -1, dateadd(DD, 15, convert(date, :Date1))) AND ID_PP=8948_x000D_
  GROUP BY convert(date, DT)_x000D_
  ORDER BY convert(date, DT)</t>
  </si>
  <si>
    <t>SELECT SUM(Val) AS summ_per_day_x000D_
  FROM [ProSoft_ASKUE].[dbo].[PointMains]_x000D_
  WHERE DT&gt;dateadd(DD, -31, convert(date, :Date1)) AND DT&lt;=dateadd(DD, 1, convert(date, :Date1)) AND ID_PP=2464_x000D_
  GROUP BY convert(date, DT)_x000D_
  ORDER BY convert(date, DT)</t>
  </si>
  <si>
    <t>SELECT SUM(Val) AS summ_per_day_x000D_
  FROM [ProSoft_ASKUE].[dbo].[PointMains]_x000D_
  WHERE DT&gt;=dateadd(DD, -31, convert(date, :Date1)) AND DT&lt;= dateadd(DD, 1, convert(date, :Date1)) AND ID_PP=8948_x000D_
  GROUP BY convert(date, DT)_x000D_
  ORDER BY convert(date, DT)</t>
  </si>
  <si>
    <t>SELECT sum(Val) AS summ_per_day_x000D_
  FROM [ProSoft_ASKUE].[dbo].[PointMains]_x000D_
  WHERE DT&gt;dateadd(YYYY, -1, dateadd(DD, -31, convert(date, :Date1))) and DT&lt;dateadd(YYYY, -1, dateadd(DD, 15, convert(date, :Date1))) AND ID_PP=7933_x000D_
  GROUP BY convert(date, DT)_x000D_
  ORDER BY convert(date, DT)</t>
  </si>
  <si>
    <t>SELECT SUM(Val) AS summ_per_day_x000D_
  FROM [ProSoft_ASKUE].[dbo].[PointMains]_x000D_
  WHERE DT&gt;dateadd(DD, -31, convert(date, :Date1)) AND DT&lt;=dateadd(DD, 1, convert(date, :Date1)) AND ID_PP=4035_x000D_
  GROUP BY convert(date, DT)_x000D_
  ORDER BY convert(date, DT)</t>
  </si>
  <si>
    <t>SELECT SUM(Val) AS summ_per_day_x000D_
  FROM [ProSoft_ASKUE].[dbo].[PointMains]_x000D_
  WHERE DT&gt;=dateadd(DD, -31, convert(date, :Date1)) AND DT&lt;= dateadd(DD, 1, convert(date, :Date1)) AND ID_PP=7933_x000D_
  GROUP BY convert(date, DT)_x000D_
  ORDER BY convert(date, DT)</t>
  </si>
  <si>
    <t>SELECT sum(Val) AS summ_per_day_x000D_
  FROM [ProSoft_ASKUE].[dbo].[PointMains]_x000D_
  WHERE DT&gt;dateadd(YYYY, -1, dateadd(DD, -31, convert(date, :Date1))) and DT&lt;dateadd(YYYY, -1, dateadd(DD, 15, convert(date, :Date1))) AND ID_PP=8945_x000D_
  GROUP BY convert(date, DT)_x000D_
  ORDER BY convert(date, DT)</t>
  </si>
  <si>
    <t>SELECT SUM(Val) AS summ_per_day_x000D_
  FROM [ProSoft_ASKUE].[dbo].[PointMains]_x000D_
  WHERE DT&gt;dateadd(DD, -31, convert(date, :Date1)) AND DT&lt;=dateadd(DD, 1, convert(date, :Date1)) AND ID_PP=3396_x000D_
  GROUP BY convert(date, DT)_x000D_
  ORDER BY convert(date, DT)</t>
  </si>
  <si>
    <t>SELECT SUM(Val) AS summ_per_day_x000D_
  FROM [ProSoft_ASKUE].[dbo].[PointMains]_x000D_
  WHERE DT&gt;=dateadd(DD, -31, convert(date, :Date1)) AND DT&lt;= dateadd(DD, 1, convert(date, :Date1)) AND ID_PP=8945_x000D_
  GROUP BY convert(date, DT)_x000D_
  ORDER BY convert(date, DT)</t>
  </si>
  <si>
    <t>SELECT sum(Val) AS summ_per_day_x000D_
  FROM [ProSoft_ASKUE].[dbo].[PointMains]_x000D_
  WHERE DT&gt;dateadd(YYYY, -1, dateadd(DD, -31, convert(date, :Date1))) and DT&lt;dateadd(YYYY, -1, dateadd(DD, 15, convert(date, :Date1))) AND ID_PP=8942_x000D_
  GROUP BY convert(date, DT)_x000D_
  ORDER BY convert(date, DT)</t>
  </si>
  <si>
    <t>SELECT SUM(Val) AS summ_per_day_x000D_
  FROM [ProSoft_ASKUE].[dbo].[PointMains]_x000D_
  WHERE DT&gt;dateadd(DD, -31, convert(date, :Date1)) AND DT&lt;=dateadd(DD, 1, convert(date, :Date1)) AND ID_PP=2622_x000D_
  GROUP BY convert(date, DT)_x000D_
  ORDER BY convert(date, DT)</t>
  </si>
  <si>
    <t>SELECT SUM(Val) AS summ_per_day_x000D_
  FROM [ProSoft_ASKUE].[dbo].[PointMains]_x000D_
  WHERE DT&gt;=dateadd(DD, -31, convert(date, :Date1)) AND DT&lt;= dateadd(DD, 1, convert(date, :Date1)) AND ID_PP=8942_x000D_
  GROUP BY convert(date, DT)_x000D_
  ORDER BY convert(date, DT)</t>
  </si>
  <si>
    <t>SELECT sum(Val) AS summ_per_day_x000D_
  FROM [ProSoft_ASKUE].[dbo].[PointMains]_x000D_
  WHERE DT&gt;dateadd(YYYY, -1, dateadd(DD, -31, convert(date, :Date1))) and DT&lt;dateadd(YYYY, -1, dateadd(DD, 15, convert(date, :Date1))) AND ID_PP=8938_x000D_
  GROUP BY convert(date, DT)_x000D_
  ORDER BY convert(date, DT)</t>
  </si>
  <si>
    <t>SELECT SUM(Val) AS summ_per_day_x000D_
  FROM [ProSoft_ASKUE].[dbo].[PointMains]_x000D_
  WHERE DT&gt;dateadd(DD, -31, convert(date, :Date1)) AND DT&lt;=dateadd(DD, 1, convert(date, :Date1)) AND ID_PP=5568_x000D_
  GROUP BY convert(date, DT)_x000D_
  ORDER BY convert(date, DT)</t>
  </si>
  <si>
    <t>SELECT SUM(Val) AS summ_per_day_x000D_
  FROM [ProSoft_ASKUE].[dbo].[PointMains]_x000D_
  WHERE DT&gt;=dateadd(DD, -31, convert(date, :Date1)) AND DT&lt;= dateadd(DD, 1, convert(date, :Date1)) AND ID_PP=8938_x000D_
  GROUP BY convert(date, DT)_x000D_
  ORDER BY convert(date, DT)</t>
  </si>
  <si>
    <t>SELECT sum(Val) AS summ_per_day_x000D_
  FROM [ProSoft_ASKUE].[dbo].[PointMains]_x000D_
  WHERE DT&gt;dateadd(YYYY, -1, dateadd(DD, -31, convert(date, :Date1))) and DT&lt;dateadd(YYYY, -1, dateadd(DD, 15, convert(date, :Date1))) AND ID_PP=8939_x000D_
  GROUP BY convert(date, DT)_x000D_
  ORDER BY convert(date, DT)</t>
  </si>
  <si>
    <t>SELECT SUM(Val) AS summ_per_day_x000D_
  FROM [ProSoft_ASKUE].[dbo].[PointMains]_x000D_
  WHERE DT&gt;dateadd(DD, -31, convert(date, :Date1)) AND DT&lt;=dateadd(DD, 1, convert(date, :Date1)) AND ID_PP=5569_x000D_
  GROUP BY convert(date, DT)_x000D_
  ORDER BY convert(date, DT)</t>
  </si>
  <si>
    <t>SELECT SUM(Val) AS summ_per_day_x000D_
  FROM [ProSoft_ASKUE].[dbo].[PointMains]_x000D_
  WHERE DT&gt;=dateadd(DD, -31, convert(date, :Date1)) AND DT&lt;= dateadd(DD, 1, convert(date, :Date1)) AND ID_PP=8939_x000D_
  GROUP BY convert(date, DT)_x000D_
  ORDER BY convert(date, DT)</t>
  </si>
  <si>
    <t>SELECT sum(Val) AS summ_per_day_x000D_
  FROM [ProSoft_ASKUE].[dbo].[PointMains]_x000D_
  WHERE DT&gt;dateadd(YYYY, -1, dateadd(DD, -31, convert(date, :Date1))) and DT&lt;dateadd(YYYY, -1, dateadd(DD, 15, convert(date, :Date1))) AND ID_PP=8940_x000D_
  GROUP BY convert(date, DT)_x000D_
  ORDER BY convert(date, DT)</t>
  </si>
  <si>
    <t>SELECT SUM(Val) AS summ_per_day_x000D_
  FROM [ProSoft_ASKUE].[dbo].[PointMains]_x000D_
  WHERE DT&gt;dateadd(DD, -31, convert(date, :Date1)) AND DT&lt;=dateadd(DD, 1, convert(date, :Date1)) AND ID_PP=5570_x000D_
  GROUP BY convert(date, DT)_x000D_
  ORDER BY convert(date, DT)</t>
  </si>
  <si>
    <t>SELECT SUM(Val) AS summ_per_day_x000D_
  FROM [ProSoft_ASKUE].[dbo].[PointMains]_x000D_
  WHERE DT&gt;=dateadd(DD, -31, convert(date, :Date1)) AND DT&lt;= dateadd(DD, 1, convert(date, :Date1)) AND ID_PP=8940_x000D_
  GROUP BY convert(date, DT)_x000D_
  ORDER BY convert(date, DT)</t>
  </si>
  <si>
    <t>SELECT sum(Val) AS summ_per_day_x000D_
  FROM [ProSoft_ASKUE].[dbo].[PointMains]_x000D_
  WHERE DT&gt;dateadd(YYYY, -1, dateadd(DD, -31, convert(date, :Date1))) and DT&lt;dateadd(YYYY, -1, dateadd(DD, 15, convert(date, :Date1))) AND ID_PP=8941_x000D_
  GROUP BY convert(date, DT)_x000D_
  ORDER BY convert(date, DT)</t>
  </si>
  <si>
    <t>SELECT SUM(Val) AS summ_per_day_x000D_
  FROM [ProSoft_ASKUE].[dbo].[PointMains]_x000D_
  WHERE DT&gt;dateadd(DD, -31, convert(date, :Date1)) AND DT&lt;=dateadd(DD, 1, convert(date, :Date1)) AND ID_PP=5571_x000D_
  GROUP BY convert(date, DT)_x000D_
  ORDER BY convert(date, DT)</t>
  </si>
  <si>
    <t>SELECT SUM(Val) AS summ_per_day_x000D_
  FROM [ProSoft_ASKUE].[dbo].[PointMains]_x000D_
  WHERE DT&gt;=dateadd(DD, -31, convert(date, :Date1)) AND DT&lt;= dateadd(DD, 1, convert(date, :Date1)) AND ID_PP=8941_x000D_
  GROUP BY convert(date, DT)_x000D_
  ORDER BY convert(date, DT)</t>
  </si>
  <si>
    <t>SELECT sum(Val) AS summ_per_day_x000D_
  FROM [ProSoft_ASKUE].[dbo].[PointMains]_x000D_
  WHERE DT&gt;dateadd(YYYY, -1, dateadd(DD, -31, convert(date, :Date1))) and DT&lt;dateadd(YYYY, -1, dateadd(DD, 15, convert(date, :Date1))) AND ID_PP=8932_x000D_
  GROUP BY convert(date, DT)_x000D_
  ORDER BY convert(date, DT)</t>
  </si>
  <si>
    <t>SELECT SUM(Val) AS summ_per_day_x000D_
  FROM [ProSoft_ASKUE].[dbo].[PointMains]_x000D_
  WHERE DT&gt;=dateadd(DD, -31, convert(date, :Date1)) AND DT&lt;= dateadd(DD, 1, convert(date, :Date1)) AND ID_PP=8932_x000D_
  GROUP BY convert(date, DT)_x000D_
  ORDER BY convert(date, DT)</t>
  </si>
  <si>
    <t>EXCEL</t>
  </si>
  <si>
    <t>yyyy</t>
  </si>
  <si>
    <t>Домбаровская СЭС</t>
  </si>
  <si>
    <t>SELECT sum(Val) AS summ_per_day_x000D_
  FROM [ProSoft_ASKUE].[dbo].[PointMains]_x000D_
  WHERE DT&gt;dateadd(YYYY, -1, dateadd(DD, -31, convert(date, :Date1))) and DT&lt;dateadd(YYYY, -1, dateadd(DD, 15, convert(date, :Date1))) AND ID_PP=9626_x000D_
  GROUP BY convert(date, DT)_x000D_
  ORDER BY convert(date, DT)</t>
  </si>
  <si>
    <t>SELECT SUM(Val) AS summ_per_day_x000D_
  FROM [ProSoft_ASKUE].[dbo].[PointMains]_x000D_
  WHERE DT&gt;dateadd(DD, -31, convert(date, :Date1)) AND DT&lt;=dateadd(DD, 1, convert(date, :Date1)) AND ID_PP=9513_x000D_
  GROUP BY convert(date, DT)_x000D_
  ORDER BY convert(date, DT)</t>
  </si>
  <si>
    <t>SELECT SUM(Val) AS summ_per_day_x000D_
  FROM [ProSoft_ASKUE].[dbo].[PointMains]_x000D_
  WHERE DT&gt;=dateadd(DD, -31, convert(date, :Date1)) AND DT&lt;= dateadd(DD, 1, convert(date, :Date1)) AND ID_PP=9626_x000D_
  GROUP BY convert(date, DT)_x000D_
  ORDER BY convert(date, DT)</t>
  </si>
  <si>
    <t>DECLARE @firstdm DATETIME_x000D_
SET @firstdm=dateadd(day,1-day(:Date1),:Date1)_x000D_
SELECT SUM(Val)_x000D_
 FROM [ProSoft_ASKUE].[dbo].[PointMains]_x000D_
 WHERE DT&gt;@firstdm AND DT&lt;dateadd(DD, 1, convert(date, :Date1)) AND ID_PP=9513</t>
  </si>
  <si>
    <t>Расшифровка</t>
  </si>
  <si>
    <t>Картинка</t>
  </si>
  <si>
    <t>Погода</t>
  </si>
  <si>
    <t>Солнечно</t>
  </si>
  <si>
    <t xml:space="preserve">Облачно </t>
  </si>
  <si>
    <t>Пасмурно</t>
  </si>
  <si>
    <t>Дождь</t>
  </si>
  <si>
    <t>Гроза</t>
  </si>
  <si>
    <t>Снег</t>
  </si>
  <si>
    <t>sun</t>
  </si>
  <si>
    <t>cloudy</t>
  </si>
  <si>
    <t>clouds</t>
  </si>
  <si>
    <t>rain</t>
  </si>
  <si>
    <t>storm</t>
  </si>
  <si>
    <t>snow</t>
  </si>
  <si>
    <t>SELECT SUM(Val)_x000D_
  FROM [ProSoft_ASKUE].[dbo].[PointMains]_x000D_
  WHERE DT&gt;=DATEADD(MM,-24,CAST(CONVERT(char(8), CURRENT_TIMESTAMP, 12) as datetime)) AND ID_PP=9642_x000D_
  GROUP BY Month(DT), Year(DT)_x000D_
  order by Year(DT) desc, Month(DT) desc</t>
  </si>
  <si>
    <t>SELECT sum(Val) AS summ_per_day_x000D_
  FROM [ProSoft_ASKUE].[dbo].[PointMains]_x000D_
  WHERE DT&gt;dateadd(YYYY, -1, dateadd(DD, -31, convert(date, :Date1))) and DT&lt;dateadd(YYYY, -1, dateadd(DD, 15, convert(date, :Date1))) AND ID_PP=9642_x000D_
  GROUP BY convert(date, DT)_x000D_
  ORDER BY convert(date, DT)</t>
  </si>
  <si>
    <t>SELECT sum(Val)_x000D_
  FROM [ProSoft_ASKUE].[dbo].[PointMains]_x000D_
  WHERE DT&gt;dateadd(YYYY, -1, dateadd(DD, 1, convert(date, :Date1))) and DT&lt;dateadd(DD, 1, convert(date, :Date1)) AND ID_PP=9642</t>
  </si>
  <si>
    <t>9166</t>
  </si>
  <si>
    <t>4748</t>
  </si>
  <si>
    <t>SELECT SUM(Val) AS summ_per_day_x000D_
  FROM [ProSoft_ASKUE].[dbo].[PointMains]_x000D_
  WHERE DT&gt;dateadd(DD, -31, convert(date, :Date1)) AND DT&lt;=dateadd(DD, 1, convert(date, :Date1)) AND ID_PP=9166_x000D_
  GROUP BY convert(date, DT)_x000D_
  ORDER BY convert(date, DT)</t>
  </si>
  <si>
    <t>9167</t>
  </si>
  <si>
    <t>4749</t>
  </si>
  <si>
    <t>SELECT SUM(Val)_x000D_
  FROM [ProSoft_ASKUE].[dbo].[PointMains]_x000D_
  WHERE DT&gt;=DATEADD(MM,-24,CAST(CONVERT(char(8), CURRENT_TIMESTAMP, 12) as datetime)) AND ID_PP=9643_x000D_
  GROUP BY Month(DT), Year(DT)_x000D_
  order by Year(DT) desc, Month(DT) desc</t>
  </si>
  <si>
    <t>SELECT sum(Val) AS summ_per_day_x000D_
  FROM [ProSoft_ASKUE].[dbo].[PointMains]_x000D_
  WHERE DT&gt;dateadd(YYYY, -1, dateadd(DD, -31, convert(date, :Date1))) and DT&lt;dateadd(YYYY, -1, dateadd(DD, 15, convert(date, :Date1))) AND ID_PP=9643_x000D_
  GROUP BY convert(date, DT)_x000D_
  ORDER BY convert(date, DT)</t>
  </si>
  <si>
    <t>SELECT SUM(Val) AS summ_per_day_x000D_
  FROM [ProSoft_ASKUE].[dbo].[PointMains]_x000D_
  WHERE DT&gt;=dateadd(DD, -31, convert(date, :Date1)) AND DT&lt;= dateadd(DD, 1, convert(date, :Date1)) AND ID_PP=9643_x000D_
  GROUP BY convert(date, DT)_x000D_
  ORDER BY convert(date, DT)</t>
  </si>
  <si>
    <t>SELECT SUM(Val) AS summ_per_day_x000D_
  FROM [ProSoft_ASKUE].[dbo].[PointMains]_x000D_
  WHERE DT&gt;dateadd(DD, -31, convert(date, :Date1)) AND DT&lt;=dateadd(DD, 1, convert(date, :Date1)) AND ID_PP=9167_x000D_
  GROUP BY convert(date, DT)_x000D_
  ORDER BY convert(date, DT)</t>
  </si>
  <si>
    <t>SELECT sum(Val)_x000D_
  FROM [ProSoft_ASKUE].[dbo].[PointMains]_x000D_
  WHERE DT&gt;dateadd(YYYY, -1, dateadd(DD, 1, convert(date, :Date1))) and DT&lt;dateadd(DD, 1, convert(date, :Date1)) AND ID_PP=9643</t>
  </si>
  <si>
    <t>DECLARE @firstdm DATETIME_x000D_
SET @firstdm=dateadd(day,1-day(:Date1),:Date1)_x000D_
SELECT SUM(Val)_x000D_
 FROM [ProSoft_ASKUE].[dbo].[PointMains]_x000D_
 WHERE DT&gt;@firstdm AND DT&lt;dateadd(DD, 1, convert(date, :Date1)) AND ID_PP=9167</t>
  </si>
  <si>
    <t>SELECT SUM(Val) AS summ_per_day_x000D_
  FROM [ProSoft_ASKUE].[dbo].[PointMains]_x000D_
  WHERE DT&gt;=dateadd(DD, -31, convert(date, :Date1)) AND DT&lt;= dateadd(DD, 1, convert(date, :Date1)) AND ID_PP=9642_x000D_
  GROUP BY convert(date, DT)_x000D_
  ORDER BY convert(date, DT)</t>
  </si>
  <si>
    <t>9906</t>
  </si>
  <si>
    <t>5022</t>
  </si>
  <si>
    <t>69</t>
  </si>
  <si>
    <t>68</t>
  </si>
  <si>
    <t>DECLARE @firstdm DATETIME_x000D_
SET @firstdm=dateadd(day,1-day(:Date1),:Date1)_x000D_
SELECT SUM(Val)_x000D_
 FROM [ProSoft_ASKUE].[dbo].[PointMains]_x000D_
 WHERE DT&gt;@firstdm AND DT&lt;dateadd(DD, 1, convert(date, :Date1)) AND ID_PP=9906</t>
  </si>
  <si>
    <t>SELECT SUM(Val)_x000D_
  FROM [ProSoft_ASKUE].[dbo].[PointMains]_x000D_
  WHERE DT&gt;=DATEADD(MM,-24,CAST(CONVERT(char(8), CURRENT_TIMESTAMP, 12) as datetime)) AND ID_PP=12897_x000D_
  GROUP BY Month(DT), Year(DT)_x000D_
  order by Year(DT) desc, Month(DT) desc</t>
  </si>
  <si>
    <t>SELECT sum(Val)_x000D_
  FROM [ProSoft_ASKUE].[dbo].[PointMains]_x000D_
  WHERE DT&gt;dateadd(YYYY, -1, dateadd(DD, 1, convert(date, :Date1))) and DT&lt;dateadd(DD, 1, convert(date, :Date1)) AND ID_PP=12897</t>
  </si>
  <si>
    <t>SELECT sum(Val) AS summ_per_day_x000D_
  FROM [ProSoft_ASKUE].[dbo].[PointMains]_x000D_
  WHERE DT&gt;dateadd(YYYY, -1, dateadd(DD, -31, convert(date, :Date1))) and DT&lt;dateadd(YYYY, -1, dateadd(DD, 15, convert(date, :Date1))) AND ID_PP=12897_x000D_
  GROUP BY convert(date, DT)_x000D_
  ORDER BY convert(date, DT)</t>
  </si>
  <si>
    <t>Ахтубинская СЭС (1 очередь) 15 МВт</t>
  </si>
  <si>
    <t>Ахтубинская СЭС (2 очередь) 15 МВт</t>
  </si>
  <si>
    <t>Ахтубинская СЭС (3 очередь) 15 МВт</t>
  </si>
  <si>
    <t>Бичурская СЭС 10 МВт</t>
  </si>
  <si>
    <t>Бугульчанская СЭС (1 очередь) 5 МВт</t>
  </si>
  <si>
    <t>Бугульчанская СЭС (2 очередь) 5 МВт</t>
  </si>
  <si>
    <t>Бугульчанская СЭС (3 очередь) 5 МВт</t>
  </si>
  <si>
    <t>Бурибаевская СЭС (1 очередь) 10 МВт</t>
  </si>
  <si>
    <t>Бурибаевская СЭС (2 очередь) 10 МВт</t>
  </si>
  <si>
    <t>Волгоградская СЭС 10 МВт</t>
  </si>
  <si>
    <t>Грачевская СЭС 10 МВт</t>
  </si>
  <si>
    <t>Григорьевская СЭС 10 МВт</t>
  </si>
  <si>
    <t>Державинская СЭС 5 МВт</t>
  </si>
  <si>
    <t>Домбаровская СЭС 25 МВт</t>
  </si>
  <si>
    <t>Елшанская СЭС (1 очередь) 10 МВт</t>
  </si>
  <si>
    <t>Елшанская СЭС (2 очередь) 15 МВт</t>
  </si>
  <si>
    <t>Ининская СЭС (1 очередь) 10 МВт</t>
  </si>
  <si>
    <t>Ининская СЭС (2 очередь) 15 МВт</t>
  </si>
  <si>
    <t>Исянгуловская СЭС 9 МВт</t>
  </si>
  <si>
    <t>Кош-Агачская СЭС-2 5 МВт</t>
  </si>
  <si>
    <t>Лиманская СЭС (1 очередь) 15 МВт</t>
  </si>
  <si>
    <t>Лиманская СЭС (2 очередь) 15 МВт</t>
  </si>
  <si>
    <t>Майминская СЭС (1 очередь) 10 МВт</t>
  </si>
  <si>
    <t>Майминская СЭС (2 очередь) 10 МВт</t>
  </si>
  <si>
    <t>Майминская СЭС (3 очередь) 5 МВт</t>
  </si>
  <si>
    <t>Малодербетовская СЭС (1 очередь) 15 МВт</t>
  </si>
  <si>
    <t>Малодербетовская СЭС (2 очередь) 45 МВт</t>
  </si>
  <si>
    <t>Нива СЭС 15 МВт</t>
  </si>
  <si>
    <t>Нововаршавская СЭС (1 очередь) 15 МВт</t>
  </si>
  <si>
    <t>Нововаршавская СЭС (2 очередь) 15 МВт</t>
  </si>
  <si>
    <t>Новосергиевская СЭС 15 МВт</t>
  </si>
  <si>
    <t>Новоузенская СЭС 15 МВт</t>
  </si>
  <si>
    <t>Онгудайская СЭС 5 МВт</t>
  </si>
  <si>
    <t>Оренбургская СЭС-1 45 МВт</t>
  </si>
  <si>
    <t>Оренбургская СЭС-3
(Сорочинская) 60 МВт</t>
  </si>
  <si>
    <t>Оренбургская СЭС-5 10 МВт</t>
  </si>
  <si>
    <t>Орловгайская СЭС (1 очередь) 5 МВт</t>
  </si>
  <si>
    <t>Орловгайская СЭС (2 очередь) 10 МВт</t>
  </si>
  <si>
    <t>Переволоцкая СЭС 5 МВт</t>
  </si>
  <si>
    <t>Плешановская СЭС 10 МВт</t>
  </si>
  <si>
    <t>Пугачевская СЭС 15 МВт</t>
  </si>
  <si>
    <t>Сакмарская СЭС 25 МВт</t>
  </si>
  <si>
    <t>Соль-Илецкая СЭС 25 МВт</t>
  </si>
  <si>
    <t>Торейская СЭС (1 очередь) 25 МВт</t>
  </si>
  <si>
    <t>Торейская СЭС (2 очередь) 20 МВт</t>
  </si>
  <si>
    <t>Усть-Канская СЭС 5 МВт</t>
  </si>
  <si>
    <t>Усть-Коксинская СЭС (1 очередь) 10 МВт</t>
  </si>
  <si>
    <t>Усть-Коксинская СЭС (2 очередь) 15 МВт</t>
  </si>
  <si>
    <t>Усть-Коксинская СЭС (3 очередь) 5 МВт</t>
  </si>
  <si>
    <t>Усть-Коксинская СЭС (4 очередь) 10 МВт</t>
  </si>
  <si>
    <t>Фунтовская  СЭС (1 очередь) 15 МВт</t>
  </si>
  <si>
    <t>Фунтовская  СЭС (2 очередь) 15 МВт</t>
  </si>
  <si>
    <t>Фунтовская  СЭС (3 очередь) 15 МВт</t>
  </si>
  <si>
    <t>Фунтовская  СЭС (4 очередь) 15 МВт</t>
  </si>
  <si>
    <t>Хоринская СЭС 10 МВт</t>
  </si>
  <si>
    <t>Чемальская СЭС 10 МВт</t>
  </si>
  <si>
    <t>Чкаловская СЭС 30 МВт</t>
  </si>
  <si>
    <t>Яшкульская СЭС (1 очередь) 23,5 МВт</t>
  </si>
  <si>
    <t>Яшкульская СЭС (2 очередь) 10 МВт</t>
  </si>
  <si>
    <t>Яшкульская СЭС (3 очередь) 25 МВт</t>
  </si>
  <si>
    <t>Кош-Агачская СЭС-1 5 МВт</t>
  </si>
  <si>
    <t>Ахтубинская СЭС (4 очередь) 15 МВт</t>
  </si>
  <si>
    <t>d</t>
  </si>
  <si>
    <t>f</t>
  </si>
  <si>
    <t>g</t>
  </si>
  <si>
    <t>h</t>
  </si>
  <si>
    <t>j</t>
  </si>
  <si>
    <t>e</t>
  </si>
  <si>
    <t>v</t>
  </si>
  <si>
    <t>b</t>
  </si>
  <si>
    <t>a</t>
  </si>
  <si>
    <t>5</t>
  </si>
  <si>
    <t>6</t>
  </si>
  <si>
    <t>7</t>
  </si>
  <si>
    <t>8</t>
  </si>
  <si>
    <t>9</t>
  </si>
  <si>
    <t>1102</t>
  </si>
  <si>
    <t>10</t>
  </si>
  <si>
    <t>11</t>
  </si>
  <si>
    <t>18</t>
  </si>
  <si>
    <t>19</t>
  </si>
  <si>
    <t>22</t>
  </si>
  <si>
    <t>23</t>
  </si>
  <si>
    <t>24</t>
  </si>
  <si>
    <t>27</t>
  </si>
  <si>
    <t>28</t>
  </si>
  <si>
    <t>29</t>
  </si>
  <si>
    <t>32</t>
  </si>
  <si>
    <t>41</t>
  </si>
  <si>
    <t>42</t>
  </si>
  <si>
    <t>43</t>
  </si>
  <si>
    <t>25</t>
  </si>
  <si>
    <t>26</t>
  </si>
  <si>
    <t>3835</t>
  </si>
  <si>
    <t>2486</t>
  </si>
  <si>
    <t>2988</t>
  </si>
  <si>
    <t>2214</t>
  </si>
  <si>
    <t>2149</t>
  </si>
  <si>
    <t>12126</t>
  </si>
  <si>
    <t>34</t>
  </si>
  <si>
    <t>5930</t>
  </si>
  <si>
    <t>12145</t>
  </si>
  <si>
    <t>5939</t>
  </si>
  <si>
    <t>12124</t>
  </si>
  <si>
    <t>33</t>
  </si>
  <si>
    <t>5929</t>
  </si>
  <si>
    <t>ENLIKEPOW</t>
  </si>
  <si>
    <t>12904</t>
  </si>
  <si>
    <t>6455</t>
  </si>
  <si>
    <t>5774</t>
  </si>
  <si>
    <t>20</t>
  </si>
  <si>
    <t>3043</t>
  </si>
  <si>
    <t>12173</t>
  </si>
  <si>
    <t>15</t>
  </si>
  <si>
    <t>5946</t>
  </si>
  <si>
    <t>36</t>
  </si>
  <si>
    <t>13082</t>
  </si>
  <si>
    <t>39</t>
  </si>
  <si>
    <t>6494</t>
  </si>
  <si>
    <t>3345</t>
  </si>
  <si>
    <t>44</t>
  </si>
  <si>
    <t>2304</t>
  </si>
  <si>
    <t>12934</t>
  </si>
  <si>
    <t>38</t>
  </si>
  <si>
    <t>6461</t>
  </si>
  <si>
    <t>13046</t>
  </si>
  <si>
    <t>40</t>
  </si>
  <si>
    <t>6488</t>
  </si>
  <si>
    <t>3281</t>
  </si>
  <si>
    <t>13</t>
  </si>
  <si>
    <t>2271</t>
  </si>
  <si>
    <t>9274</t>
  </si>
  <si>
    <t>21</t>
  </si>
  <si>
    <t>4794</t>
  </si>
  <si>
    <t>9513</t>
  </si>
  <si>
    <t>4877</t>
  </si>
  <si>
    <t>9685</t>
  </si>
  <si>
    <t>30</t>
  </si>
  <si>
    <t>4940</t>
  </si>
  <si>
    <t>14</t>
  </si>
  <si>
    <t>45</t>
  </si>
  <si>
    <t>12972</t>
  </si>
  <si>
    <t>6473</t>
  </si>
  <si>
    <t>9927</t>
  </si>
  <si>
    <t>5033</t>
  </si>
  <si>
    <t>9734</t>
  </si>
  <si>
    <t>4950</t>
  </si>
  <si>
    <t>12953</t>
  </si>
  <si>
    <t>6467</t>
  </si>
  <si>
    <t>48</t>
  </si>
  <si>
    <t>56</t>
  </si>
  <si>
    <t>57</t>
  </si>
  <si>
    <t>58</t>
  </si>
  <si>
    <t>59</t>
  </si>
  <si>
    <t>53</t>
  </si>
  <si>
    <t>9765</t>
  </si>
  <si>
    <t>52</t>
  </si>
  <si>
    <t>4958</t>
  </si>
  <si>
    <t>12095</t>
  </si>
  <si>
    <t>65</t>
  </si>
  <si>
    <t>5919</t>
  </si>
  <si>
    <t>9788</t>
  </si>
  <si>
    <t>4966</t>
  </si>
  <si>
    <t>9797</t>
  </si>
  <si>
    <t>55</t>
  </si>
  <si>
    <t>4969</t>
  </si>
  <si>
    <t>13010</t>
  </si>
  <si>
    <t>46</t>
  </si>
  <si>
    <t>6482</t>
  </si>
  <si>
    <t>9650</t>
  </si>
  <si>
    <t>4931</t>
  </si>
  <si>
    <t>9568</t>
  </si>
  <si>
    <t>64</t>
  </si>
  <si>
    <t>4897</t>
  </si>
  <si>
    <t>9567</t>
  </si>
  <si>
    <t>63</t>
  </si>
  <si>
    <t>4896</t>
  </si>
  <si>
    <t>SELECT SUM(Val)_x000D_
  FROM [ProSoft_ASKUE].[dbo].[PointMains]_x000D_
  WHERE DT&gt;=DATEADD(MM,-24,CAST(CONVERT(char(8), CURRENT_TIMESTAMP, 12) as datetime)) AND ID_PP=8998_x000D_
  GROUP BY Month(DT), Year(DT)_x000D_
  order by Year(DT) desc, Month(DT) desc</t>
  </si>
  <si>
    <t>SELECT SUM(Val)_x000D_
  FROM [ProSoft_ASKUE].[dbo].[PointMains]_x000D_
  WHERE DT&gt;=DATEADD(MM,-24,CAST(CONVERT(char(8), CURRENT_TIMESTAMP, 12) as datetime)) AND ID_PP=8999_x000D_
  GROUP BY Month(DT), Year(DT)_x000D_
  order by Year(DT) desc, Month(DT) desc</t>
  </si>
  <si>
    <t>SELECT SUM(Val)_x000D_
  FROM [ProSoft_ASKUE].[dbo].[PointMains]_x000D_
  WHERE DT&gt;=DATEADD(MM,-24,CAST(CONVERT(char(8), CURRENT_TIMESTAMP, 12) as datetime)) AND ID_PP=9000_x000D_
  GROUP BY Month(DT), Year(DT)_x000D_
  order by Year(DT) desc, Month(DT) desc</t>
  </si>
  <si>
    <t>Дергачевская СЭС (3 очередь) 15 МВт</t>
  </si>
  <si>
    <t>Дергачевская СЭС (2 очередь) 20 МВт</t>
  </si>
  <si>
    <t>Новопереволоцкая СЭС 15 МВт</t>
  </si>
  <si>
    <t>Русско-Полянская СЭС (1 очередь) 15 МВт</t>
  </si>
  <si>
    <t>Русско-Полянская СЭС (2 очередь) 15 МВт</t>
  </si>
  <si>
    <t>Читинская СЭС (2 очередь) 15 МВт</t>
  </si>
  <si>
    <t>Читинская СЭС (1 очередь) 20 МВт</t>
  </si>
  <si>
    <t>Черновская СЭС (1 очередь) 15 МВт</t>
  </si>
  <si>
    <t>Черновская СЭС (2 очередь) 20 МВт</t>
  </si>
  <si>
    <t>Пироговская СЭС 15 МВт</t>
  </si>
  <si>
    <t>Светлинская СЭС (1 очередь) 30 МВт</t>
  </si>
  <si>
    <t>Светлинская СЭС (2 очередь) 25 МВт</t>
  </si>
  <si>
    <t>Дергачевская СЭС (1 очередь) 25 МВт</t>
  </si>
  <si>
    <t>66</t>
  </si>
  <si>
    <t>73</t>
  </si>
  <si>
    <t>9774</t>
  </si>
  <si>
    <t>4961</t>
  </si>
  <si>
    <t>76</t>
  </si>
  <si>
    <t>67</t>
  </si>
  <si>
    <t>75</t>
  </si>
  <si>
    <t>74</t>
  </si>
  <si>
    <t>SELECT SUM(Val)_x000D_
  FROM [ProSoft_ASKUE].[dbo].[PointMains]_x000D_
  WHERE DT&gt;=DATEADD(MM,-24,CAST(CONVERT(char(8), CURRENT_TIMESTAMP, 12) as datetime)) AND ID_PP=_x000D_
  GROUP BY Month(DT), Year(DT)_x000D_
  order by Year(DT) desc, Month(DT) desc</t>
  </si>
  <si>
    <t>SELECT SUM(Val)_x000D_
  FROM [ProSoft_ASKUE].[dbo].[PointMains]_x000D_
  WHERE DT&gt;=DATEADD(MM,-24,CAST(CONVERT(char(8), CURRENT_TIMESTAMP, 12) as datetime)) AND ID_PP=13259_x000D_
  GROUP BY Month(DT), Year(DT)_x000D_
  order by Year(DT) desc, Month(DT) desc</t>
  </si>
  <si>
    <t>16</t>
  </si>
  <si>
    <t>17</t>
  </si>
  <si>
    <t>37</t>
  </si>
  <si>
    <t>47</t>
  </si>
  <si>
    <t>50</t>
  </si>
  <si>
    <t>51</t>
  </si>
  <si>
    <t>54</t>
  </si>
  <si>
    <t>70</t>
  </si>
  <si>
    <t>71</t>
  </si>
  <si>
    <t>72</t>
  </si>
  <si>
    <t>SELECT SUM(Val)_x000D_
  FROM [ProSoft_ASKUE].[dbo].[PointMains]_x000D_
  WHERE DT&gt;=DATEADD(MM,-24,CAST(CONVERT(char(8), CURRENT_TIMESTAMP, 12) as datetime)) AND ID_PP=12891_x000D_
  GROUP BY Month(DT), Year(DT)_x000D_
  order by Year(DT) desc, Month(DT) desc</t>
  </si>
  <si>
    <t>SELECT SUM(Val)_x000D_
  FROM [ProSoft_ASKUE].[dbo].[PointMains]_x000D_
  WHERE DT&gt;=DATEADD(MM,-24,CAST(CONVERT(char(8), CURRENT_TIMESTAMP, 12) as datetime)) AND ID_PP=9626_x000D_
  GROUP BY Month(DT), Year(DT)_x000D_
  order by Year(DT) desc, Month(DT) desc</t>
  </si>
  <si>
    <t>SELECT SUM(Val)_x000D_
  FROM [ProSoft_ASKUE].[dbo].[PointMains]_x000D_
  WHERE DT&gt;=DATEADD(MM,-24,CAST(CONVERT(char(8), CURRENT_TIMESTAMP, 12) as datetime)) AND ID_PP=9629_x000D_
  GROUP BY Month(DT), Year(DT)_x000D_
  order by Year(DT) desc, Month(DT) desc</t>
  </si>
  <si>
    <t>SELECT SUM(Val)_x000D_
  FROM [ProSoft_ASKUE].[dbo].[PointMains]_x000D_
  WHERE DT&gt;=DATEADD(MM,-24,CAST(CONVERT(char(8), CURRENT_TIMESTAMP, 12) as datetime)) AND ID_PP=9630_x000D_
  GROUP BY Month(DT), Year(DT)_x000D_
  order by Year(DT) desc, Month(DT) desc</t>
  </si>
  <si>
    <t>SELECT SUM(Val)_x000D_
  FROM [ProSoft_ASKUE].[dbo].[PointMains]_x000D_
  WHERE DT&gt;=DATEADD(MM,-24,CAST(CONVERT(char(8), CURRENT_TIMESTAMP, 12) as datetime)) AND ID_PP=13257_x000D_
  GROUP BY Month(DT), Year(DT)_x000D_
  order by Year(DT) desc, Month(DT) desc</t>
  </si>
  <si>
    <t>SELECT SUM(Val)_x000D_
  FROM [ProSoft_ASKUE].[dbo].[PointMains]_x000D_
  WHERE DT&gt;=DATEADD(MM,-24,CAST(CONVERT(char(8), CURRENT_TIMESTAMP, 12) as datetime)) AND ID_PP=13258_x000D_
  GROUP BY Month(DT), Year(DT)_x000D_
  order by Year(DT) desc, Month(DT) desc</t>
  </si>
  <si>
    <t>SELECT SUM(Val)_x000D_
  FROM [ProSoft_ASKUE].[dbo].[PointMains]_x000D_
  WHERE DT&gt;=DATEADD(MM,-24,CAST(CONVERT(char(8), CURRENT_TIMESTAMP, 12) as datetime)) AND ID_PP=13479_x000D_
  GROUP BY Month(DT), Year(DT)_x000D_
  order by Year(DT) desc, Month(DT) desc</t>
  </si>
  <si>
    <t>SELECT SUM(Val)_x000D_
  FROM [ProSoft_ASKUE].[dbo].[PointMains]_x000D_
  WHERE DT&gt;=DATEADD(MM,-24,CAST(CONVERT(char(8), CURRENT_TIMESTAMP, 12) as datetime)) AND ID_PP=13480_x000D_
  GROUP BY Month(DT), Year(DT)_x000D_
  order by Year(DT) desc, Month(DT) desc</t>
  </si>
  <si>
    <t>SELECT SUM(Val)_x000D_
  FROM [ProSoft_ASKUE].[dbo].[PointMains]_x000D_
  WHERE DT&gt;=DATEADD(MM,-24,CAST(CONVERT(char(8), CURRENT_TIMESTAMP, 12) as datetime)) AND ID_PP=12888_x000D_
  GROUP BY Month(DT), Year(DT)_x000D_
  order by Year(DT) desc, Month(DT) desc</t>
  </si>
  <si>
    <t>SELECT SUM(Val)_x000D_
  FROM [ProSoft_ASKUE].[dbo].[PointMains]_x000D_
  WHERE DT&gt;=DATEADD(MM,-24,CAST(CONVERT(char(8), CURRENT_TIMESTAMP, 12) as datetime)) AND ID_PP=12885_x000D_
  GROUP BY Month(DT), Year(DT)_x000D_
  order by Year(DT) desc, Month(DT) desc</t>
  </si>
  <si>
    <t>SELECT SUM(Val)_x000D_
  FROM [ProSoft_ASKUE].[dbo].[PointMains]_x000D_
  WHERE DT&gt;=DATEADD(MM,-24,CAST(CONVERT(char(8), CURRENT_TIMESTAMP, 12) as datetime)) AND ID_PP=12882_x000D_
  GROUP BY Month(DT), Year(DT)_x000D_
  order by Year(DT) desc, Month(DT) desc</t>
  </si>
  <si>
    <t>SELECT SUM(Val)_x000D_
  FROM [ProSoft_ASKUE].[dbo].[PointMains]_x000D_
  WHERE DT&gt;=DATEADD(MM,-24,CAST(CONVERT(char(8), CURRENT_TIMESTAMP, 12) as datetime)) AND ID_PP=12879_x000D_
  GROUP BY Month(DT), Year(DT)_x000D_
  order by Year(DT) desc, Month(DT) desc</t>
  </si>
  <si>
    <t>SELECT SUM(Val)_x000D_
  FROM [ProSoft_ASKUE].[dbo].[PointMains]_x000D_
  WHERE DT&gt;=DATEADD(MM,-24,CAST(CONVERT(char(8), CURRENT_TIMESTAMP, 12) as datetime)) AND ID_PP=12894_x000D_
  GROUP BY Month(DT), Year(DT)_x000D_
  order by Year(DT) desc, Month(DT) desc</t>
  </si>
  <si>
    <t>SELECT SUM(Val)_x000D_
  FROM [ProSoft_ASKUE].[dbo].[PointMains]_x000D_
  WHERE DT&gt;=DATEADD(MM,-24,CAST(CONVERT(char(8), CURRENT_TIMESTAMP, 12) as datetime)) AND ID_PP=13474_x000D_
  GROUP BY Month(DT), Year(DT)_x000D_
  order by Year(DT) desc, Month(DT) desc</t>
  </si>
  <si>
    <t>SELECT SUM(Val)_x000D_
  FROM [ProSoft_ASKUE].[dbo].[PointMains]_x000D_
  WHERE DT&gt;=DATEADD(MM,-24,CAST(CONVERT(char(8), CURRENT_TIMESTAMP, 12) as datetime)) AND ID_PP=13475_x000D_
  GROUP BY Month(DT), Year(DT)_x000D_
  order by Year(DT) desc, Month(DT) desc</t>
  </si>
  <si>
    <t>SELECT SUM(Val)_x000D_
  FROM [ProSoft_ASKUE].[dbo].[PointMains]_x000D_
  WHERE DT&gt;=DATEADD(MM,-24,CAST(CONVERT(char(8), CURRENT_TIMESTAMP, 12) as datetime)) AND ID_PP=9622_x000D_
  GROUP BY Month(DT), Year(DT)_x000D_
  order by Year(DT) desc, Month(DT) desc</t>
  </si>
  <si>
    <t>SELECT SUM(Val)_x000D_
  FROM [ProSoft_ASKUE].[dbo].[PointMains]_x000D_
  WHERE DT&gt;=DATEADD(MM,-24,CAST(CONVERT(char(8), CURRENT_TIMESTAMP, 12) as datetime)) AND ID_PP=9623_x000D_
  GROUP BY Month(DT), Year(DT)_x000D_
  order by Year(DT) desc, Month(DT) desc</t>
  </si>
  <si>
    <t>SELECT SUM(Val)_x000D_
  FROM [ProSoft_ASKUE].[dbo].[PointMains]_x000D_
  WHERE DT&gt;=DATEADD(MM,-24,CAST(CONVERT(char(8), CURRENT_TIMESTAMP, 12) as datetime)) AND ID_PP=9624_x000D_
  GROUP BY Month(DT), Year(DT)_x000D_
  order by Year(DT) desc, Month(DT) desc</t>
  </si>
  <si>
    <t>SELECT SUM(Val)_x000D_
  FROM [ProSoft_ASKUE].[dbo].[PointMains]_x000D_
  WHERE DT&gt;=DATEADD(MM,-24,CAST(CONVERT(char(8), CURRENT_TIMESTAMP, 12) as datetime)) AND ID_PP=9625_x000D_
  GROUP BY Month(DT), Year(DT)_x000D_
  order by Year(DT) desc, Month(DT) desc</t>
  </si>
  <si>
    <t>SELECT SUM(Val)_x000D_
  FROM [ProSoft_ASKUE].[dbo].[PointMains]_x000D_
  WHERE DT&gt;=DATEADD(MM,-24,CAST(CONVERT(char(8), CURRENT_TIMESTAMP, 12) as datetime)) AND ID_PP=9644_x000D_
  GROUP BY Month(DT), Year(DT)_x000D_
  order by Year(DT) desc, Month(DT) desc</t>
  </si>
  <si>
    <t>SELECT SUM(Val)_x000D_
  FROM [ProSoft_ASKUE].[dbo].[PointMains]_x000D_
  WHERE DT&gt;=DATEADD(MM,-24,CAST(CONVERT(char(8), CURRENT_TIMESTAMP, 12) as datetime)) AND ID_PP=9647_x000D_
  GROUP BY Month(DT), Year(DT)_x000D_
  order by Year(DT) desc, Month(DT) desc</t>
  </si>
  <si>
    <t>SELECT SUM(Val)_x000D_
  FROM [ProSoft_ASKUE].[dbo].[PointMains]_x000D_
  WHERE DT&gt;=DATEADD(MM,-24,CAST(CONVERT(char(8), CURRENT_TIMESTAMP, 12) as datetime)) AND ID_PP=9634_x000D_
  GROUP BY Month(DT), Year(DT)_x000D_
  order by Year(DT) desc, Month(DT) desc</t>
  </si>
  <si>
    <t>SELECT SUM(Val)_x000D_
  FROM [ProSoft_ASKUE].[dbo].[PointMains]_x000D_
  WHERE DT&gt;=DATEADD(MM,-24,CAST(CONVERT(char(8), CURRENT_TIMESTAMP, 12) as datetime)) AND ID_PP=9635_x000D_
  GROUP BY Month(DT), Year(DT)_x000D_
  order by Year(DT) desc, Month(DT) desc</t>
  </si>
  <si>
    <t>SELECT SUM(Val)_x000D_
  FROM [ProSoft_ASKUE].[dbo].[PointMains]_x000D_
  WHERE DT&gt;=DATEADD(MM,-24,CAST(CONVERT(char(8), CURRENT_TIMESTAMP, 12) as datetime)) AND ID_PP=13256_x000D_
  GROUP BY Month(DT), Year(DT)_x000D_
  order by Year(DT) desc, Month(DT) desc</t>
  </si>
  <si>
    <t>78</t>
  </si>
  <si>
    <t>80</t>
  </si>
  <si>
    <t>82</t>
  </si>
  <si>
    <t>84</t>
  </si>
  <si>
    <t>86</t>
  </si>
  <si>
    <t>88</t>
  </si>
  <si>
    <t>90</t>
  </si>
  <si>
    <t>92</t>
  </si>
  <si>
    <t>94</t>
  </si>
  <si>
    <t>96</t>
  </si>
  <si>
    <t>98</t>
  </si>
  <si>
    <t>100</t>
  </si>
  <si>
    <t>102</t>
  </si>
  <si>
    <t>104</t>
  </si>
  <si>
    <t>106</t>
  </si>
  <si>
    <t>108</t>
  </si>
  <si>
    <t>110</t>
  </si>
  <si>
    <t>112</t>
  </si>
  <si>
    <t>114</t>
  </si>
  <si>
    <t>116</t>
  </si>
  <si>
    <t>118</t>
  </si>
  <si>
    <t>120</t>
  </si>
  <si>
    <t>122</t>
  </si>
  <si>
    <t>124</t>
  </si>
  <si>
    <t>126</t>
  </si>
  <si>
    <t>128</t>
  </si>
  <si>
    <t>130</t>
  </si>
  <si>
    <t>132</t>
  </si>
  <si>
    <t>134</t>
  </si>
  <si>
    <t>136</t>
  </si>
  <si>
    <t>138</t>
  </si>
  <si>
    <t>140</t>
  </si>
  <si>
    <t>142</t>
  </si>
  <si>
    <t>144</t>
  </si>
  <si>
    <t>146</t>
  </si>
  <si>
    <t>148</t>
  </si>
  <si>
    <t>150</t>
  </si>
  <si>
    <t>77</t>
  </si>
  <si>
    <t>79</t>
  </si>
  <si>
    <t>81</t>
  </si>
  <si>
    <t>83</t>
  </si>
  <si>
    <t>85</t>
  </si>
  <si>
    <t>87</t>
  </si>
  <si>
    <t>89</t>
  </si>
  <si>
    <t>91</t>
  </si>
  <si>
    <t>93</t>
  </si>
  <si>
    <t>95</t>
  </si>
  <si>
    <t>97</t>
  </si>
  <si>
    <t>99</t>
  </si>
  <si>
    <t>101</t>
  </si>
  <si>
    <t>103</t>
  </si>
  <si>
    <t>105</t>
  </si>
  <si>
    <t>107</t>
  </si>
  <si>
    <t>109</t>
  </si>
  <si>
    <t>111</t>
  </si>
  <si>
    <t>113</t>
  </si>
  <si>
    <t>115</t>
  </si>
  <si>
    <t>117</t>
  </si>
  <si>
    <t>119</t>
  </si>
  <si>
    <t>121</t>
  </si>
  <si>
    <t>123</t>
  </si>
  <si>
    <t>125</t>
  </si>
  <si>
    <t>127</t>
  </si>
  <si>
    <t>129</t>
  </si>
  <si>
    <t>131</t>
  </si>
  <si>
    <t>133</t>
  </si>
  <si>
    <t>135</t>
  </si>
  <si>
    <t>137</t>
  </si>
  <si>
    <t>139</t>
  </si>
  <si>
    <t>141</t>
  </si>
  <si>
    <t>143</t>
  </si>
  <si>
    <t>145</t>
  </si>
  <si>
    <t>147</t>
  </si>
  <si>
    <t>149</t>
  </si>
  <si>
    <t>151</t>
  </si>
  <si>
    <t>SELECT sum(Val)_x000D_
  FROM [ProSoft_ASKUE].[dbo].[PointMains]_x000D_
  WHERE DT&gt;dateadd(YYYY, -1, dateadd(DD, 1, convert(date, :Date1))) and DT&lt;dateadd(DD, 1, convert(date, :Date1)) AND ID_PP=13479</t>
  </si>
  <si>
    <t>SELECT sum(Val)_x000D_
  FROM [ProSoft_ASKUE].[dbo].[PointMains]_x000D_
  WHERE DT&gt;dateadd(YYYY, -1, dateadd(DD, 1, convert(date, :Date1))) and DT&lt;dateadd(DD, 1, convert(date, :Date1)) AND ID_PP=</t>
  </si>
  <si>
    <t>SELECT sum(Val)_x000D_
  FROM [ProSoft_ASKUE].[dbo].[PointMains]_x000D_
  WHERE DT&gt;dateadd(YYYY, -1, dateadd(DD, 1, convert(date, :Date1))) and DT&lt;dateadd(DD, 1, convert(date, :Date1)) AND ID_PP=13259</t>
  </si>
  <si>
    <t>SELECT sum(Val)_x000D_
  FROM [ProSoft_ASKUE].[dbo].[PointMains]_x000D_
  WHERE DT&gt;dateadd(YYYY, -1, dateadd(DD, 1, convert(date, :Date1))) and DT&lt;dateadd(DD, 1, convert(date, :Date1)) AND ID_PP=12891</t>
  </si>
  <si>
    <t>SELECT sum(Val)_x000D_
  FROM [ProSoft_ASKUE].[dbo].[PointMains]_x000D_
  WHERE DT&gt;dateadd(YYYY, -1, dateadd(DD, 1, convert(date, :Date1))) and DT&lt;dateadd(DD, 1, convert(date, :Date1)) AND ID_PP=9630</t>
  </si>
  <si>
    <t>SELECT sum(Val)_x000D_
  FROM [ProSoft_ASKUE].[dbo].[PointMains]_x000D_
  WHERE DT&gt;dateadd(YYYY, -1, dateadd(DD, 1, convert(date, :Date1))) and DT&lt;dateadd(DD, 1, convert(date, :Date1)) AND ID_PP=13257</t>
  </si>
  <si>
    <t>SELECT sum(Val)_x000D_
  FROM [ProSoft_ASKUE].[dbo].[PointMains]_x000D_
  WHERE DT&gt;dateadd(YYYY, -1, dateadd(DD, 1, convert(date, :Date1))) and DT&lt;dateadd(DD, 1, convert(date, :Date1)) AND ID_PP=13258</t>
  </si>
  <si>
    <t>SELECT sum(Val)_x000D_
  FROM [ProSoft_ASKUE].[dbo].[PointMains]_x000D_
  WHERE DT&gt;dateadd(YYYY, -1, dateadd(DD, 1, convert(date, :Date1))) and DT&lt;dateadd(DD, 1, convert(date, :Date1)) AND ID_PP=13480</t>
  </si>
  <si>
    <t>SELECT sum(Val)_x000D_
  FROM [ProSoft_ASKUE].[dbo].[PointMains]_x000D_
  WHERE DT&gt;dateadd(YYYY, -1, dateadd(DD, 1, convert(date, :Date1))) and DT&lt;dateadd(DD, 1, convert(date, :Date1)) AND ID_PP=12888</t>
  </si>
  <si>
    <t>SELECT sum(Val)_x000D_
  FROM [ProSoft_ASKUE].[dbo].[PointMains]_x000D_
  WHERE DT&gt;dateadd(YYYY, -1, dateadd(DD, 1, convert(date, :Date1))) and DT&lt;dateadd(DD, 1, convert(date, :Date1)) AND ID_PP=12885</t>
  </si>
  <si>
    <t>SELECT sum(Val)_x000D_
  FROM [ProSoft_ASKUE].[dbo].[PointMains]_x000D_
  WHERE DT&gt;dateadd(YYYY, -1, dateadd(DD, 1, convert(date, :Date1))) and DT&lt;dateadd(DD, 1, convert(date, :Date1)) AND ID_PP=12882</t>
  </si>
  <si>
    <t>SELECT sum(Val)_x000D_
  FROM [ProSoft_ASKUE].[dbo].[PointMains]_x000D_
  WHERE DT&gt;dateadd(YYYY, -1, dateadd(DD, 1, convert(date, :Date1))) and DT&lt;dateadd(DD, 1, convert(date, :Date1)) AND ID_PP=12879</t>
  </si>
  <si>
    <t>SELECT sum(Val)_x000D_
  FROM [ProSoft_ASKUE].[dbo].[PointMains]_x000D_
  WHERE DT&gt;dateadd(YYYY, -1, dateadd(DD, 1, convert(date, :Date1))) and DT&lt;dateadd(DD, 1, convert(date, :Date1)) AND ID_PP=12894</t>
  </si>
  <si>
    <t>SELECT sum(Val)_x000D_
  FROM [ProSoft_ASKUE].[dbo].[PointMains]_x000D_
  WHERE DT&gt;dateadd(YYYY, -1, dateadd(DD, 1, convert(date, :Date1))) and DT&lt;dateadd(DD, 1, convert(date, :Date1)) AND ID_PP=13474</t>
  </si>
  <si>
    <t>SELECT sum(Val)_x000D_
  FROM [ProSoft_ASKUE].[dbo].[PointMains]_x000D_
  WHERE DT&gt;dateadd(YYYY, -1, dateadd(DD, 1, convert(date, :Date1))) and DT&lt;dateadd(DD, 1, convert(date, :Date1)) AND ID_PP=13475</t>
  </si>
  <si>
    <t>SELECT sum(Val)_x000D_
  FROM [ProSoft_ASKUE].[dbo].[PointMains]_x000D_
  WHERE DT&gt;dateadd(YYYY, -1, dateadd(DD, 1, convert(date, :Date1))) and DT&lt;dateadd(DD, 1, convert(date, :Date1)) AND ID_PP=9622</t>
  </si>
  <si>
    <t>SELECT sum(Val)_x000D_
  FROM [ProSoft_ASKUE].[dbo].[PointMains]_x000D_
  WHERE DT&gt;dateadd(YYYY, -1, dateadd(DD, 1, convert(date, :Date1))) and DT&lt;dateadd(DD, 1, convert(date, :Date1)) AND ID_PP=9623</t>
  </si>
  <si>
    <t>SELECT sum(Val)_x000D_
  FROM [ProSoft_ASKUE].[dbo].[PointMains]_x000D_
  WHERE DT&gt;dateadd(YYYY, -1, dateadd(DD, 1, convert(date, :Date1))) and DT&lt;dateadd(DD, 1, convert(date, :Date1)) AND ID_PP=9624</t>
  </si>
  <si>
    <t>SELECT sum(Val)_x000D_
  FROM [ProSoft_ASKUE].[dbo].[PointMains]_x000D_
  WHERE DT&gt;dateadd(YYYY, -1, dateadd(DD, 1, convert(date, :Date1))) and DT&lt;dateadd(DD, 1, convert(date, :Date1)) AND ID_PP=9625</t>
  </si>
  <si>
    <t>SELECT sum(Val)_x000D_
  FROM [ProSoft_ASKUE].[dbo].[PointMains]_x000D_
  WHERE DT&gt;dateadd(YYYY, -1, dateadd(DD, 1, convert(date, :Date1))) and DT&lt;dateadd(DD, 1, convert(date, :Date1)) AND ID_PP=9644</t>
  </si>
  <si>
    <t>SELECT sum(Val)_x000D_
  FROM [ProSoft_ASKUE].[dbo].[PointMains]_x000D_
  WHERE DT&gt;dateadd(YYYY, -1, dateadd(DD, 1, convert(date, :Date1))) and DT&lt;dateadd(DD, 1, convert(date, :Date1)) AND ID_PP=9647</t>
  </si>
  <si>
    <t>SELECT sum(Val)_x000D_
  FROM [ProSoft_ASKUE].[dbo].[PointMains]_x000D_
  WHERE DT&gt;dateadd(YYYY, -1, dateadd(DD, 1, convert(date, :Date1))) and DT&lt;dateadd(DD, 1, convert(date, :Date1)) AND ID_PP=9634</t>
  </si>
  <si>
    <t>SELECT sum(Val)_x000D_
  FROM [ProSoft_ASKUE].[dbo].[PointMains]_x000D_
  WHERE DT&gt;dateadd(YYYY, -1, dateadd(DD, 1, convert(date, :Date1))) and DT&lt;dateadd(DD, 1, convert(date, :Date1)) AND ID_PP=9635</t>
  </si>
  <si>
    <t>SELECT sum(Val)_x000D_
  FROM [ProSoft_ASKUE].[dbo].[PointMains]_x000D_
  WHERE DT&gt;dateadd(YYYY, -1, dateadd(DD, 1, convert(date, :Date1))) and DT&lt;dateadd(DD, 1, convert(date, :Date1)) AND ID_PP=13256</t>
  </si>
  <si>
    <t>DECLARE @firstdm DATETIME_x000D_
SET @firstdm=dateadd(day,1-day(:Date1),:Date1)_x000D_
SELECT SUM(Val)_x000D_
 FROM [ProSoft_ASKUE].[dbo].[PointMains]_x000D_
 WHERE DT&gt;@firstdm AND DT&lt;dateadd(DD, 1, convert(date, :Date1)) AND ID_PP=3649</t>
  </si>
  <si>
    <t>DECLARE @firstdm DATETIME_x000D_
SET @firstdm=dateadd(day,1-day(:Date1),:Date1)_x000D_
SELECT SUM(Val)_x000D_
 FROM [ProSoft_ASKUE].[dbo].[PointMains]_x000D_
 WHERE DT&gt;@firstdm AND DT&lt;dateadd(DD, 1, convert(date, :Date1)) AND ID_PP=2988</t>
  </si>
  <si>
    <t>DECLARE @firstdm DATETIME_x000D_
SET @firstdm=dateadd(day,1-day(:Date1),:Date1)_x000D_
SELECT SUM(Val)_x000D_
 FROM [ProSoft_ASKUE].[dbo].[PointMains]_x000D_
 WHERE DT&gt;@firstdm AND DT&lt;dateadd(DD, 1, convert(date, :Date1)) AND ID_PP=3835</t>
  </si>
  <si>
    <t>DECLARE @firstdm DATETIME_x000D_
SET @firstdm=dateadd(day,1-day(:Date1),:Date1)_x000D_
SELECT SUM(Val)_x000D_
 FROM [ProSoft_ASKUE].[dbo].[PointMains]_x000D_
 WHERE DT&gt;@firstdm AND DT&lt;dateadd(DD, 1, convert(date, :Date1)) AND ID_PP=3281</t>
  </si>
  <si>
    <t>DECLARE @firstdm DATETIME_x000D_
SET @firstdm=dateadd(day,1-day(:Date1),:Date1)_x000D_
SELECT SUM(Val)_x000D_
 FROM [ProSoft_ASKUE].[dbo].[PointMains]_x000D_
 WHERE DT&gt;@firstdm AND DT&lt;dateadd(DD, 1, convert(date, :Date1)) AND ID_PP=5883</t>
  </si>
  <si>
    <t>DECLARE @firstdm DATETIME_x000D_
SET @firstdm=dateadd(day,1-day(:Date1),:Date1)_x000D_
SELECT SUM(Val)_x000D_
 FROM [ProSoft_ASKUE].[dbo].[PointMains]_x000D_
 WHERE DT&gt;@firstdm AND DT&lt;dateadd(DD, 1, convert(date, :Date1)) AND ID_PP=12173</t>
  </si>
  <si>
    <t>DECLARE @firstdm DATETIME_x000D_
SET @firstdm=dateadd(day,1-day(:Date1),:Date1)_x000D_
SELECT SUM(Val)_x000D_
 FROM [ProSoft_ASKUE].[dbo].[PointMains]_x000D_
 WHERE DT&gt;@firstdm AND DT&lt;dateadd(DD, 1, convert(date, :Date1)) AND ID_PP=</t>
  </si>
  <si>
    <t>DECLARE @firstdm DATETIME_x000D_
SET @firstdm=dateadd(day,1-day(:Date1),:Date1)_x000D_
SELECT SUM(Val)_x000D_
 FROM [ProSoft_ASKUE].[dbo].[PointMains]_x000D_
 WHERE DT&gt;@firstdm AND DT&lt;dateadd(DD, 1, convert(date, :Date1)) AND ID_PP=12904</t>
  </si>
  <si>
    <t>DECLARE @firstdm DATETIME_x000D_
SET @firstdm=dateadd(day,1-day(:Date1),:Date1)_x000D_
SELECT SUM(Val)_x000D_
 FROM [ProSoft_ASKUE].[dbo].[PointMains]_x000D_
 WHERE DT&gt;@firstdm AND DT&lt;dateadd(DD, 1, convert(date, :Date1)) AND ID_PP=9274</t>
  </si>
  <si>
    <t>DECLARE @firstdm DATETIME_x000D_
SET @firstdm=dateadd(day,1-day(:Date1),:Date1)_x000D_
SELECT SUM(Val)_x000D_
 FROM [ProSoft_ASKUE].[dbo].[PointMains]_x000D_
 WHERE DT&gt;@firstdm AND DT&lt;dateadd(DD, 1, convert(date, :Date1)) AND ID_PP=3451</t>
  </si>
  <si>
    <t>DECLARE @firstdm DATETIME_x000D_
SET @firstdm=dateadd(day,1-day(:Date1),:Date1)_x000D_
SELECT SUM(Val)_x000D_
 FROM [ProSoft_ASKUE].[dbo].[PointMains]_x000D_
 WHERE DT&gt;@firstdm AND DT&lt;dateadd(DD, 1, convert(date, :Date1)) AND ID_PP=9166</t>
  </si>
  <si>
    <t>DECLARE @firstdm DATETIME_x000D_
SET @firstdm=dateadd(day,1-day(:Date1),:Date1)_x000D_
SELECT SUM(Val)_x000D_
 FROM [ProSoft_ASKUE].[dbo].[PointMains]_x000D_
 WHERE DT&gt;@firstdm AND DT&lt;dateadd(DD, 1, convert(date, :Date1)) AND ID_PP=9685</t>
  </si>
  <si>
    <t>DECLARE @firstdm DATETIME_x000D_
SET @firstdm=dateadd(day,1-day(:Date1),:Date1)_x000D_
SELECT SUM(Val)_x000D_
 FROM [ProSoft_ASKUE].[dbo].[PointMains]_x000D_
 WHERE DT&gt;@firstdm AND DT&lt;dateadd(DD, 1, convert(date, :Date1)) AND ID_PP=12145</t>
  </si>
  <si>
    <t>DECLARE @firstdm DATETIME_x000D_
SET @firstdm=dateadd(day,1-day(:Date1),:Date1)_x000D_
SELECT SUM(Val)_x000D_
 FROM [ProSoft_ASKUE].[dbo].[PointMains]_x000D_
 WHERE DT&gt;@firstdm AND DT&lt;dateadd(DD, 1, convert(date, :Date1)) AND ID_PP=12124</t>
  </si>
  <si>
    <t>DECLARE @firstdm DATETIME_x000D_
SET @firstdm=dateadd(day,1-day(:Date1),:Date1)_x000D_
SELECT SUM(Val)_x000D_
 FROM [ProSoft_ASKUE].[dbo].[PointMains]_x000D_
 WHERE DT&gt;@firstdm AND DT&lt;dateadd(DD, 1, convert(date, :Date1)) AND ID_PP=12126</t>
  </si>
  <si>
    <t>DECLARE @firstdm DATETIME_x000D_
SET @firstdm=dateadd(day,1-day(:Date1),:Date1)_x000D_
SELECT SUM(Val)_x000D_
 FROM [ProSoft_ASKUE].[dbo].[PointMains]_x000D_
 WHERE DT&gt;@firstdm AND DT&lt;dateadd(DD, 1, convert(date, :Date1)) AND ID_PP=12934</t>
  </si>
  <si>
    <t>DECLARE @firstdm DATETIME_x000D_
SET @firstdm=dateadd(day,1-day(:Date1),:Date1)_x000D_
SELECT SUM(Val)_x000D_
 FROM [ProSoft_ASKUE].[dbo].[PointMains]_x000D_
 WHERE DT&gt;@firstdm AND DT&lt;dateadd(DD, 1, convert(date, :Date1)) AND ID_PP=13082</t>
  </si>
  <si>
    <t>DECLARE @firstdm DATETIME_x000D_
SET @firstdm=dateadd(day,1-day(:Date1),:Date1)_x000D_
SELECT SUM(Val)_x000D_
 FROM [ProSoft_ASKUE].[dbo].[PointMains]_x000D_
 WHERE DT&gt;@firstdm AND DT&lt;dateadd(DD, 1, convert(date, :Date1)) AND ID_PP=13046</t>
  </si>
  <si>
    <t>DECLARE @firstdm DATETIME_x000D_
SET @firstdm=dateadd(day,1-day(:Date1),:Date1)_x000D_
SELECT SUM(Val)_x000D_
 FROM [ProSoft_ASKUE].[dbo].[PointMains]_x000D_
 WHERE DT&gt;@firstdm AND DT&lt;dateadd(DD, 1, convert(date, :Date1)) AND ID_PP=3345</t>
  </si>
  <si>
    <t>DECLARE @firstdm DATETIME_x000D_
SET @firstdm=dateadd(day,1-day(:Date1),:Date1)_x000D_
SELECT SUM(Val)_x000D_
 FROM [ProSoft_ASKUE].[dbo].[PointMains]_x000D_
 WHERE DT&gt;@firstdm AND DT&lt;dateadd(DD, 1, convert(date, :Date1)) AND ID_PP=13010</t>
  </si>
  <si>
    <t>DECLARE @firstdm DATETIME_x000D_
SET @firstdm=dateadd(day,1-day(:Date1),:Date1)_x000D_
SELECT SUM(Val)_x000D_
 FROM [ProSoft_ASKUE].[dbo].[PointMains]_x000D_
 WHERE DT&gt;@firstdm AND DT&lt;dateadd(DD, 1, convert(date, :Date1)) AND ID_PP=9927</t>
  </si>
  <si>
    <t>DECLARE @firstdm DATETIME_x000D_
SET @firstdm=dateadd(day,1-day(:Date1),:Date1)_x000D_
SELECT SUM(Val)_x000D_
 FROM [ProSoft_ASKUE].[dbo].[PointMains]_x000D_
 WHERE DT&gt;@firstdm AND DT&lt;dateadd(DD, 1, convert(date, :Date1)) AND ID_PP=12953</t>
  </si>
  <si>
    <t>DECLARE @firstdm DATETIME_x000D_
SET @firstdm=dateadd(day,1-day(:Date1),:Date1)_x000D_
SELECT SUM(Val)_x000D_
 FROM [ProSoft_ASKUE].[dbo].[PointMains]_x000D_
 WHERE DT&gt;@firstdm AND DT&lt;dateadd(DD, 1, convert(date, :Date1)) AND ID_PP=12972</t>
  </si>
  <si>
    <t>DECLARE @firstdm DATETIME_x000D_
SET @firstdm=dateadd(day,1-day(:Date1),:Date1)_x000D_
SELECT SUM(Val)_x000D_
 FROM [ProSoft_ASKUE].[dbo].[PointMains]_x000D_
 WHERE DT&gt;@firstdm AND DT&lt;dateadd(DD, 1, convert(date, :Date1)) AND ID_PP=9765</t>
  </si>
  <si>
    <t>DECLARE @firstdm DATETIME_x000D_
SET @firstdm=dateadd(day,1-day(:Date1),:Date1)_x000D_
SELECT SUM(Val)_x000D_
 FROM [ProSoft_ASKUE].[dbo].[PointMains]_x000D_
 WHERE DT&gt;@firstdm AND DT&lt;dateadd(DD, 1, convert(date, :Date1)) AND ID_PP=9774</t>
  </si>
  <si>
    <t>DECLARE @firstdm DATETIME_x000D_
SET @firstdm=dateadd(day,1-day(:Date1),:Date1)_x000D_
SELECT SUM(Val)_x000D_
 FROM [ProSoft_ASKUE].[dbo].[PointMains]_x000D_
 WHERE DT&gt;@firstdm AND DT&lt;dateadd(DD, 1, convert(date, :Date1)) AND ID_PP=9788</t>
  </si>
  <si>
    <t>DECLARE @firstdm DATETIME_x000D_
SET @firstdm=dateadd(day,1-day(:Date1),:Date1)_x000D_
SELECT SUM(Val)_x000D_
 FROM [ProSoft_ASKUE].[dbo].[PointMains]_x000D_
 WHERE DT&gt;@firstdm AND DT&lt;dateadd(DD, 1, convert(date, :Date1)) AND ID_PP=9797</t>
  </si>
  <si>
    <t>DECLARE @firstdm DATETIME_x000D_
SET @firstdm=dateadd(day,1-day(:Date1),:Date1)_x000D_
SELECT SUM(Val)_x000D_
 FROM [ProSoft_ASKUE].[dbo].[PointMains]_x000D_
 WHERE DT&gt;@firstdm AND DT&lt;dateadd(DD, 1, convert(date, :Date1)) AND ID_PP=9650</t>
  </si>
  <si>
    <t>DECLARE @firstdm DATETIME_x000D_
SET @firstdm=dateadd(day,1-day(:Date1),:Date1)_x000D_
SELECT SUM(Val)_x000D_
 FROM [ProSoft_ASKUE].[dbo].[PointMains]_x000D_
 WHERE DT&gt;@firstdm AND DT&lt;dateadd(DD, 1, convert(date, :Date1)) AND ID_PP=9734</t>
  </si>
  <si>
    <t>DECLARE @firstdm DATETIME_x000D_
SET @firstdm=dateadd(day,1-day(:Date1),:Date1)_x000D_
SELECT SUM(Val)_x000D_
 FROM [ProSoft_ASKUE].[dbo].[PointMains]_x000D_
 WHERE DT&gt;@firstdm AND DT&lt;dateadd(DD, 1, convert(date, :Date1)) AND ID_PP=9567</t>
  </si>
  <si>
    <t>DECLARE @firstdm DATETIME_x000D_
SET @firstdm=dateadd(day,1-day(:Date1),:Date1)_x000D_
SELECT SUM(Val)_x000D_
 FROM [ProSoft_ASKUE].[dbo].[PointMains]_x000D_
 WHERE DT&gt;@firstdm AND DT&lt;dateadd(DD, 1, convert(date, :Date1)) AND ID_PP=9568</t>
  </si>
  <si>
    <t>DECLARE @firstdm DATETIME_x000D_
SET @firstdm=dateadd(day,1-day(:Date1),:Date1)_x000D_
SELECT SUM(Val)_x000D_
 FROM [ProSoft_ASKUE].[dbo].[PointMains]_x000D_
 WHERE DT&gt;@firstdm AND DT&lt;dateadd(DD, 1, convert(date, :Date1)) AND ID_PP=12095</t>
  </si>
  <si>
    <t>SELECT sum(Val) AS summ_per_day_x000D_
  FROM [ProSoft_ASKUE].[dbo].[PointMains]_x000D_
  WHERE DT&gt;dateadd(YYYY, -1, dateadd(DD, -31, convert(date, :Date1))) and DT&lt;dateadd(YYYY, -1, dateadd(DD, 15, convert(date, :Date1))) AND ID_PP=13474_x000D_
  GROUP BY convert(date, DT)_x000D_
  ORDER BY convert(date, DT)</t>
  </si>
  <si>
    <t>SELECT sum(Val) AS summ_per_day_x000D_
  FROM [ProSoft_ASKUE].[dbo].[PointMains]_x000D_
  WHERE DT&gt;dateadd(YYYY, -1, dateadd(DD, -31, convert(date, :Date1))) and DT&lt;dateadd(YYYY, -1, dateadd(DD, 15, convert(date, :Date1))) AND ID_PP=_x000D_
  GROUP BY convert(date, DT)_x000D_
  ORDER BY convert(date, DT)</t>
  </si>
  <si>
    <t>SELECT sum(Val) AS summ_per_day_x000D_
  FROM [ProSoft_ASKUE].[dbo].[PointMains]_x000D_
  WHERE DT&gt;dateadd(YYYY, -1, dateadd(DD, -31, convert(date, :Date1))) and DT&lt;dateadd(YYYY, -1, dateadd(DD, 15, convert(date, :Date1))) AND ID_PP=13479_x000D_
  GROUP BY convert(date, DT)_x000D_
  ORDER BY convert(date, DT)</t>
  </si>
  <si>
    <t>SELECT sum(Val) AS summ_per_day_x000D_
  FROM [ProSoft_ASKUE].[dbo].[PointMains]_x000D_
  WHERE DT&gt;dateadd(YYYY, -1, dateadd(DD, -31, convert(date, :Date1))) and DT&lt;dateadd(YYYY, -1, dateadd(DD, 15, convert(date, :Date1))) AND ID_PP=9644_x000D_
  GROUP BY convert(date, DT)_x000D_
  ORDER BY convert(date, DT)</t>
  </si>
  <si>
    <t>SELECT sum(Val) AS summ_per_day_x000D_
  FROM [ProSoft_ASKUE].[dbo].[PointMains]_x000D_
  WHERE DT&gt;dateadd(YYYY, -1, dateadd(DD, -31, convert(date, :Date1))) and DT&lt;dateadd(YYYY, -1, dateadd(DD, 15, convert(date, :Date1))) AND ID_PP=13480_x000D_
  GROUP BY convert(date, DT)_x000D_
  ORDER BY convert(date, DT)</t>
  </si>
  <si>
    <t>SELECT sum(Val) AS summ_per_day_x000D_
  FROM [ProSoft_ASKUE].[dbo].[PointMains]_x000D_
  WHERE DT&gt;dateadd(YYYY, -1, dateadd(DD, -31, convert(date, :Date1))) and DT&lt;dateadd(YYYY, -1, dateadd(DD, 15, convert(date, :Date1))) AND ID_PP=12894_x000D_
  GROUP BY convert(date, DT)_x000D_
  ORDER BY convert(date, DT)</t>
  </si>
  <si>
    <t>SELECT sum(Val) AS summ_per_day_x000D_
  FROM [ProSoft_ASKUE].[dbo].[PointMains]_x000D_
  WHERE DT&gt;dateadd(YYYY, -1, dateadd(DD, -31, convert(date, :Date1))) and DT&lt;dateadd(YYYY, -1, dateadd(DD, 15, convert(date, :Date1))) AND ID_PP=9625_x000D_
  GROUP BY convert(date, DT)_x000D_
  ORDER BY convert(date, DT)</t>
  </si>
  <si>
    <t>SELECT sum(Val) AS summ_per_day_x000D_
  FROM [ProSoft_ASKUE].[dbo].[PointMains]_x000D_
  WHERE DT&gt;dateadd(YYYY, -1, dateadd(DD, -31, convert(date, :Date1))) and DT&lt;dateadd(YYYY, -1, dateadd(DD, 15, convert(date, :Date1))) AND ID_PP=12882_x000D_
  GROUP BY convert(date, DT)_x000D_
  ORDER BY convert(date, DT)</t>
  </si>
  <si>
    <t>SELECT sum(Val) AS summ_per_day_x000D_
  FROM [ProSoft_ASKUE].[dbo].[PointMains]_x000D_
  WHERE DT&gt;dateadd(YYYY, -1, dateadd(DD, -31, convert(date, :Date1))) and DT&lt;dateadd(YYYY, -1, dateadd(DD, 15, convert(date, :Date1))) AND ID_PP=9623_x000D_
  GROUP BY convert(date, DT)_x000D_
  ORDER BY convert(date, DT)</t>
  </si>
  <si>
    <t>SELECT sum(Val) AS summ_per_day_x000D_
  FROM [ProSoft_ASKUE].[dbo].[PointMains]_x000D_
  WHERE DT&gt;dateadd(YYYY, -1, dateadd(DD, -31, convert(date, :Date1))) and DT&lt;dateadd(YYYY, -1, dateadd(DD, 15, convert(date, :Date1))) AND ID_PP=13259_x000D_
  GROUP BY convert(date, DT)_x000D_
  ORDER BY convert(date, DT)</t>
  </si>
  <si>
    <t>SELECT sum(Val) AS summ_per_day_x000D_
  FROM [ProSoft_ASKUE].[dbo].[PointMains]_x000D_
  WHERE DT&gt;dateadd(YYYY, -1, dateadd(DD, -31, convert(date, :Date1))) and DT&lt;dateadd(YYYY, -1, dateadd(DD, 15, convert(date, :Date1))) AND ID_PP=9622_x000D_
  GROUP BY convert(date, DT)_x000D_
  ORDER BY convert(date, DT)</t>
  </si>
  <si>
    <t>SELECT sum(Val) AS summ_per_day_x000D_
  FROM [ProSoft_ASKUE].[dbo].[PointMains]_x000D_
  WHERE DT&gt;dateadd(YYYY, -1, dateadd(DD, -31, convert(date, :Date1))) and DT&lt;dateadd(YYYY, -1, dateadd(DD, 15, convert(date, :Date1))) AND ID_PP=12879_x000D_
  GROUP BY convert(date, DT)_x000D_
  ORDER BY convert(date, DT)</t>
  </si>
  <si>
    <t>SELECT sum(Val) AS summ_per_day_x000D_
  FROM [ProSoft_ASKUE].[dbo].[PointMains]_x000D_
  WHERE DT&gt;dateadd(YYYY, -1, dateadd(DD, -31, convert(date, :Date1))) and DT&lt;dateadd(YYYY, -1, dateadd(DD, 15, convert(date, :Date1))) AND ID_PP=9647_x000D_
  GROUP BY convert(date, DT)_x000D_
  ORDER BY convert(date, DT)</t>
  </si>
  <si>
    <t>SELECT sum(Val) AS summ_per_day_x000D_
  FROM [ProSoft_ASKUE].[dbo].[PointMains]_x000D_
  WHERE DT&gt;dateadd(YYYY, -1, dateadd(DD, -31, convert(date, :Date1))) and DT&lt;dateadd(YYYY, -1, dateadd(DD, 15, convert(date, :Date1))) AND ID_PP=12891_x000D_
  GROUP BY convert(date, DT)_x000D_
  ORDER BY convert(date, DT)</t>
  </si>
  <si>
    <t>SELECT sum(Val) AS summ_per_day_x000D_
  FROM [ProSoft_ASKUE].[dbo].[PointMains]_x000D_
  WHERE DT&gt;dateadd(YYYY, -1, dateadd(DD, -31, convert(date, :Date1))) and DT&lt;dateadd(YYYY, -1, dateadd(DD, 15, convert(date, :Date1))) AND ID_PP=13257_x000D_
  GROUP BY convert(date, DT)_x000D_
  ORDER BY convert(date, DT)</t>
  </si>
  <si>
    <t>SELECT sum(Val) AS summ_per_day_x000D_
  FROM [ProSoft_ASKUE].[dbo].[PointMains]_x000D_
  WHERE DT&gt;dateadd(YYYY, -1, dateadd(DD, -31, convert(date, :Date1))) and DT&lt;dateadd(YYYY, -1, dateadd(DD, 15, convert(date, :Date1))) AND ID_PP=13258_x000D_
  GROUP BY convert(date, DT)_x000D_
  ORDER BY convert(date, DT)</t>
  </si>
  <si>
    <t>SELECT sum(Val) AS summ_per_day_x000D_
  FROM [ProSoft_ASKUE].[dbo].[PointMains]_x000D_
  WHERE DT&gt;dateadd(YYYY, -1, dateadd(DD, -31, convert(date, :Date1))) and DT&lt;dateadd(YYYY, -1, dateadd(DD, 15, convert(date, :Date1))) AND ID_PP=13256_x000D_
  GROUP BY convert(date, DT)_x000D_
  ORDER BY convert(date, DT)</t>
  </si>
  <si>
    <t>SELECT sum(Val) AS summ_per_day_x000D_
  FROM [ProSoft_ASKUE].[dbo].[PointMains]_x000D_
  WHERE DT&gt;dateadd(YYYY, -1, dateadd(DD, -31, convert(date, :Date1))) and DT&lt;dateadd(YYYY, -1, dateadd(DD, 15, convert(date, :Date1))) AND ID_PP=9634_x000D_
  GROUP BY convert(date, DT)_x000D_
  ORDER BY convert(date, DT)</t>
  </si>
  <si>
    <t>SELECT sum(Val) AS summ_per_day_x000D_
  FROM [ProSoft_ASKUE].[dbo].[PointMains]_x000D_
  WHERE DT&gt;dateadd(YYYY, -1, dateadd(DD, -31, convert(date, :Date1))) and DT&lt;dateadd(YYYY, -1, dateadd(DD, 15, convert(date, :Date1))) AND ID_PP=9624_x000D_
  GROUP BY convert(date, DT)_x000D_
  ORDER BY convert(date, DT)</t>
  </si>
  <si>
    <t>SELECT sum(Val) AS summ_per_day_x000D_
  FROM [ProSoft_ASKUE].[dbo].[PointMains]_x000D_
  WHERE DT&gt;dateadd(YYYY, -1, dateadd(DD, -31, convert(date, :Date1))) and DT&lt;dateadd(YYYY, -1, dateadd(DD, 15, convert(date, :Date1))) AND ID_PP=9630_x000D_
  GROUP BY convert(date, DT)_x000D_
  ORDER BY convert(date, DT)</t>
  </si>
  <si>
    <t>SELECT sum(Val) AS summ_per_day_x000D_
  FROM [ProSoft_ASKUE].[dbo].[PointMains]_x000D_
  WHERE DT&gt;dateadd(YYYY, -1, dateadd(DD, -31, convert(date, :Date1))) and DT&lt;dateadd(YYYY, -1, dateadd(DD, 15, convert(date, :Date1))) AND ID_PP=9635_x000D_
  GROUP BY convert(date, DT)_x000D_
  ORDER BY convert(date, DT)</t>
  </si>
  <si>
    <t>SELECT sum(Val) AS summ_per_day_x000D_
  FROM [ProSoft_ASKUE].[dbo].[PointMains]_x000D_
  WHERE DT&gt;dateadd(YYYY, -1, dateadd(DD, -31, convert(date, :Date1))) and DT&lt;dateadd(YYYY, -1, dateadd(DD, 15, convert(date, :Date1))) AND ID_PP=13475_x000D_
  GROUP BY convert(date, DT)_x000D_
  ORDER BY convert(date, DT)</t>
  </si>
  <si>
    <t>SELECT sum(Val) AS summ_per_day_x000D_
  FROM [ProSoft_ASKUE].[dbo].[PointMains]_x000D_
  WHERE DT&gt;dateadd(YYYY, -1, dateadd(DD, -31, convert(date, :Date1))) and DT&lt;dateadd(YYYY, -1, dateadd(DD, 15, convert(date, :Date1))) AND ID_PP=12888_x000D_
  GROUP BY convert(date, DT)_x000D_
  ORDER BY convert(date, DT)</t>
  </si>
  <si>
    <t>SELECT sum(Val) AS summ_per_day_x000D_
  FROM [ProSoft_ASKUE].[dbo].[PointMains]_x000D_
  WHERE DT&gt;dateadd(YYYY, -1, dateadd(DD, -31, convert(date, :Date1))) and DT&lt;dateadd(YYYY, -1, dateadd(DD, 15, convert(date, :Date1))) AND ID_PP=12885_x000D_
  GROUP BY convert(date, DT)_x000D_
  ORDER BY convert(date, DT)</t>
  </si>
  <si>
    <t>SELECT SUM(Val) AS summ_per_day_x000D_
  FROM [ProSoft_ASKUE].[dbo].[PointMains]_x000D_
  WHERE DT&gt;=dateadd(DD, -31, convert(date, :Date1)) AND DT&lt;= dateadd(DD, 1, convert(date, :Date1)) AND ID_PP=9634_x000D_
  GROUP BY convert(date, DT)_x000D_
  ORDER BY convert(date, DT)</t>
  </si>
  <si>
    <t>SELECT SUM(Val) AS summ_per_day_x000D_
  FROM [ProSoft_ASKUE].[dbo].[PointMains]_x000D_
  WHERE DT&gt;=dateadd(DD, -31, convert(date, :Date1)) AND DT&lt;= dateadd(DD, 1, convert(date, :Date1)) AND ID_PP=_x000D_
  GROUP BY convert(date, DT)_x000D_
  ORDER BY convert(date, DT)</t>
  </si>
  <si>
    <t>SELECT SUM(Val) AS summ_per_day_x000D_
  FROM [ProSoft_ASKUE].[dbo].[PointMains]_x000D_
  WHERE DT&gt;=dateadd(DD, -31, convert(date, :Date1)) AND DT&lt;= dateadd(DD, 1, convert(date, :Date1)) AND ID_PP=12879_x000D_
  GROUP BY convert(date, DT)_x000D_
  ORDER BY convert(date, DT)</t>
  </si>
  <si>
    <t>SELECT SUM(Val) AS summ_per_day_x000D_
  FROM [ProSoft_ASKUE].[dbo].[PointMains]_x000D_
  WHERE DT&gt;=dateadd(DD, -31, convert(date, :Date1)) AND DT&lt;= dateadd(DD, 1, convert(date, :Date1)) AND ID_PP=12888_x000D_
  GROUP BY convert(date, DT)_x000D_
  ORDER BY convert(date, DT)</t>
  </si>
  <si>
    <t>SELECT SUM(Val) AS summ_per_day_x000D_
  FROM [ProSoft_ASKUE].[dbo].[PointMains]_x000D_
  WHERE DT&gt;=dateadd(DD, -31, convert(date, :Date1)) AND DT&lt;= dateadd(DD, 1, convert(date, :Date1)) AND ID_PP=9647_x000D_
  GROUP BY convert(date, DT)_x000D_
  ORDER BY convert(date, DT)</t>
  </si>
  <si>
    <t>SELECT SUM(Val) AS summ_per_day_x000D_
  FROM [ProSoft_ASKUE].[dbo].[PointMains]_x000D_
  WHERE DT&gt;=dateadd(DD, -31, convert(date, :Date1)) AND DT&lt;= dateadd(DD, 1, convert(date, :Date1)) AND ID_PP=9622_x000D_
  GROUP BY convert(date, DT)_x000D_
  ORDER BY convert(date, DT)</t>
  </si>
  <si>
    <t>SELECT SUM(Val) AS summ_per_day_x000D_
  FROM [ProSoft_ASKUE].[dbo].[PointMains]_x000D_
  WHERE DT&gt;=dateadd(DD, -31, convert(date, :Date1)) AND DT&lt;= dateadd(DD, 1, convert(date, :Date1)) AND ID_PP=9630_x000D_
  GROUP BY convert(date, DT)_x000D_
  ORDER BY convert(date, DT)</t>
  </si>
  <si>
    <t>SELECT SUM(Val) AS summ_per_day_x000D_
  FROM [ProSoft_ASKUE].[dbo].[PointMains]_x000D_
  WHERE DT&gt;=dateadd(DD, -31, convert(date, :Date1)) AND DT&lt;= dateadd(DD, 1, convert(date, :Date1)) AND ID_PP=9624_x000D_
  GROUP BY convert(date, DT)_x000D_
  ORDER BY convert(date, DT)</t>
  </si>
  <si>
    <t>SELECT SUM(Val) AS summ_per_day_x000D_
  FROM [ProSoft_ASKUE].[dbo].[PointMains]_x000D_
  WHERE DT&gt;=dateadd(DD, -31, convert(date, :Date1)) AND DT&lt;= dateadd(DD, 1, convert(date, :Date1)) AND ID_PP=9623_x000D_
  GROUP BY convert(date, DT)_x000D_
  ORDER BY convert(date, DT)</t>
  </si>
  <si>
    <t>SELECT SUM(Val) AS summ_per_day_x000D_
  FROM [ProSoft_ASKUE].[dbo].[PointMains]_x000D_
  WHERE DT&gt;=dateadd(DD, -31, convert(date, :Date1)) AND DT&lt;= dateadd(DD, 1, convert(date, :Date1)) AND ID_PP=12882_x000D_
  GROUP BY convert(date, DT)_x000D_
  ORDER BY convert(date, DT)</t>
  </si>
  <si>
    <t>SELECT SUM(Val) AS summ_per_day_x000D_
  FROM [ProSoft_ASKUE].[dbo].[PointMains]_x000D_
  WHERE DT&gt;=dateadd(DD, -31, convert(date, :Date1)) AND DT&lt;= dateadd(DD, 1, convert(date, :Date1)) AND ID_PP=13479_x000D_
  GROUP BY convert(date, DT)_x000D_
  ORDER BY convert(date, DT)</t>
  </si>
  <si>
    <t>SELECT SUM(Val) AS summ_per_day_x000D_
  FROM [ProSoft_ASKUE].[dbo].[PointMains]_x000D_
  WHERE DT&gt;=dateadd(DD, -31, convert(date, :Date1)) AND DT&lt;= dateadd(DD, 1, convert(date, :Date1)) AND ID_PP=13257_x000D_
  GROUP BY convert(date, DT)_x000D_
  ORDER BY convert(date, DT)</t>
  </si>
  <si>
    <t>SELECT SUM(Val) AS summ_per_day_x000D_
  FROM [ProSoft_ASKUE].[dbo].[PointMains]_x000D_
  WHERE DT&gt;=dateadd(DD, -31, convert(date, :Date1)) AND DT&lt;= dateadd(DD, 1, convert(date, :Date1)) AND ID_PP=13475_x000D_
  GROUP BY convert(date, DT)_x000D_
  ORDER BY convert(date, DT)</t>
  </si>
  <si>
    <t>SELECT SUM(Val) AS summ_per_day_x000D_
  FROM [ProSoft_ASKUE].[dbo].[PointMains]_x000D_
  WHERE DT&gt;=dateadd(DD, -31, convert(date, :Date1)) AND DT&lt;= dateadd(DD, 1, convert(date, :Date1)) AND ID_PP=9625_x000D_
  GROUP BY convert(date, DT)_x000D_
  ORDER BY convert(date, DT)</t>
  </si>
  <si>
    <t>SELECT SUM(Val) AS summ_per_day_x000D_
  FROM [ProSoft_ASKUE].[dbo].[PointMains]_x000D_
  WHERE DT&gt;=dateadd(DD, -31, convert(date, :Date1)) AND DT&lt;= dateadd(DD, 1, convert(date, :Date1)) AND ID_PP=12897_x000D_
  GROUP BY convert(date, DT)_x000D_
  ORDER BY convert(date, DT)</t>
  </si>
  <si>
    <t>SELECT SUM(Val) AS summ_per_day_x000D_
  FROM [ProSoft_ASKUE].[dbo].[PointMains]_x000D_
  WHERE DT&gt;=dateadd(DD, -31, convert(date, :Date1)) AND DT&lt;= dateadd(DD, 1, convert(date, :Date1)) AND ID_PP=13259_x000D_
  GROUP BY convert(date, DT)_x000D_
  ORDER BY convert(date, DT)</t>
  </si>
  <si>
    <t>SELECT SUM(Val) AS summ_per_day_x000D_
  FROM [ProSoft_ASKUE].[dbo].[PointMains]_x000D_
  WHERE DT&gt;=dateadd(DD, -31, convert(date, :Date1)) AND DT&lt;= dateadd(DD, 1, convert(date, :Date1)) AND ID_PP=9644_x000D_
  GROUP BY convert(date, DT)_x000D_
  ORDER BY convert(date, DT)</t>
  </si>
  <si>
    <t>SELECT SUM(Val) AS summ_per_day_x000D_
  FROM [ProSoft_ASKUE].[dbo].[PointMains]_x000D_
  WHERE DT&gt;=dateadd(DD, -31, convert(date, :Date1)) AND DT&lt;= dateadd(DD, 1, convert(date, :Date1)) AND ID_PP=13480_x000D_
  GROUP BY convert(date, DT)_x000D_
  ORDER BY convert(date, DT)</t>
  </si>
  <si>
    <t>SELECT SUM(Val) AS summ_per_day_x000D_
  FROM [ProSoft_ASKUE].[dbo].[PointMains]_x000D_
  WHERE DT&gt;=dateadd(DD, -31, convert(date, :Date1)) AND DT&lt;= dateadd(DD, 1, convert(date, :Date1)) AND ID_PP=12894_x000D_
  GROUP BY convert(date, DT)_x000D_
  ORDER BY convert(date, DT)</t>
  </si>
  <si>
    <t>SELECT SUM(Val) AS summ_per_day_x000D_
  FROM [ProSoft_ASKUE].[dbo].[PointMains]_x000D_
  WHERE DT&gt;=dateadd(DD, -31, convert(date, :Date1)) AND DT&lt;= dateadd(DD, 1, convert(date, :Date1)) AND ID_PP=9635_x000D_
  GROUP BY convert(date, DT)_x000D_
  ORDER BY convert(date, DT)</t>
  </si>
  <si>
    <t>SELECT SUM(Val) AS summ_per_day_x000D_
  FROM [ProSoft_ASKUE].[dbo].[PointMains]_x000D_
  WHERE DT&gt;=dateadd(DD, -31, convert(date, :Date1)) AND DT&lt;= dateadd(DD, 1, convert(date, :Date1)) AND ID_PP=13474_x000D_
  GROUP BY convert(date, DT)_x000D_
  ORDER BY convert(date, DT)</t>
  </si>
  <si>
    <t>SELECT SUM(Val) AS summ_per_day_x000D_
  FROM [ProSoft_ASKUE].[dbo].[PointMains]_x000D_
  WHERE DT&gt;=dateadd(DD, -31, convert(date, :Date1)) AND DT&lt;= dateadd(DD, 1, convert(date, :Date1)) AND ID_PP=12891_x000D_
  GROUP BY convert(date, DT)_x000D_
  ORDER BY convert(date, DT)</t>
  </si>
  <si>
    <t>SELECT SUM(Val) AS summ_per_day_x000D_
  FROM [ProSoft_ASKUE].[dbo].[PointMains]_x000D_
  WHERE DT&gt;=dateadd(DD, -31, convert(date, :Date1)) AND DT&lt;= dateadd(DD, 1, convert(date, :Date1)) AND ID_PP=13258_x000D_
  GROUP BY convert(date, DT)_x000D_
  ORDER BY convert(date, DT)</t>
  </si>
  <si>
    <t>SELECT SUM(Val) AS summ_per_day_x000D_
  FROM [ProSoft_ASKUE].[dbo].[PointMains]_x000D_
  WHERE DT&gt;=dateadd(DD, -31, convert(date, :Date1)) AND DT&lt;= dateadd(DD, 1, convert(date, :Date1)) AND ID_PP=13256_x000D_
  GROUP BY convert(date, DT)_x000D_
  ORDER BY convert(date, DT)</t>
  </si>
  <si>
    <t>SELECT SUM(Val) AS summ_per_day_x000D_
  FROM [ProSoft_ASKUE].[dbo].[PointMains]_x000D_
  WHERE DT&gt;=dateadd(DD, -31, convert(date, :Date1)) AND DT&lt;= dateadd(DD, 1, convert(date, :Date1)) AND ID_PP=12885_x000D_
  GROUP BY convert(date, DT)_x000D_
  ORDER BY convert(date, DT)</t>
  </si>
  <si>
    <t>SELECT SUM(Val) AS summ_per_day_x000D_
  FROM [ProSoft_ASKUE].[dbo].[PointMains]_x000D_
  WHERE DT&gt;dateadd(DD, -31, convert(date, :Date1)) AND DT&lt;=dateadd(DD, 1, convert(date, :Date1)) AND ID_PP=3649_x000D_
  GROUP BY convert(date, DT)_x000D_
  ORDER BY convert(date, DT)</t>
  </si>
  <si>
    <t>SELECT SUM(Val) AS summ_per_day_x000D_
  FROM [ProSoft_ASKUE].[dbo].[PointMains]_x000D_
  WHERE DT&gt;dateadd(DD, -31, convert(date, :Date1)) AND DT&lt;=dateadd(DD, 1, convert(date, :Date1)) AND ID_PP=12953_x000D_
  GROUP BY convert(date, DT)_x000D_
  ORDER BY convert(date, DT)</t>
  </si>
  <si>
    <t>SELECT SUM(Val) AS summ_per_day_x000D_
  FROM [ProSoft_ASKUE].[dbo].[PointMains]_x000D_
  WHERE DT&gt;dateadd(DD, -31, convert(date, :Date1)) AND DT&lt;=dateadd(DD, 1, convert(date, :Date1)) AND ID_PP=3345_x000D_
  GROUP BY convert(date, DT)_x000D_
  ORDER BY convert(date, DT)</t>
  </si>
  <si>
    <t>SELECT SUM(Val) AS summ_per_day_x000D_
  FROM [ProSoft_ASKUE].[dbo].[PointMains]_x000D_
  WHERE DT&gt;dateadd(DD, -31, convert(date, :Date1)) AND DT&lt;=dateadd(DD, 1, convert(date, :Date1)) AND ID_PP=12095_x000D_
  GROUP BY convert(date, DT)_x000D_
  ORDER BY convert(date, DT)</t>
  </si>
  <si>
    <t>SELECT SUM(Val) AS summ_per_day_x000D_
  FROM [ProSoft_ASKUE].[dbo].[PointMains]_x000D_
  WHERE DT&gt;dateadd(DD, -31, convert(date, :Date1)) AND DT&lt;=dateadd(DD, 1, convert(date, :Date1)) AND ID_PP=9734_x000D_
  GROUP BY convert(date, DT)_x000D_
  ORDER BY convert(date, DT)</t>
  </si>
  <si>
    <t>SELECT SUM(Val) AS summ_per_day_x000D_
  FROM [ProSoft_ASKUE].[dbo].[PointMains]_x000D_
  WHERE DT&gt;dateadd(DD, -31, convert(date, :Date1)) AND DT&lt;=dateadd(DD, 1, convert(date, :Date1)) AND ID_PP=13010_x000D_
  GROUP BY convert(date, DT)_x000D_
  ORDER BY convert(date, DT)</t>
  </si>
  <si>
    <t>SELECT SUM(Val) AS summ_per_day_x000D_
  FROM [ProSoft_ASKUE].[dbo].[PointMains]_x000D_
  WHERE DT&gt;dateadd(DD, -31, convert(date, :Date1)) AND DT&lt;=dateadd(DD, 1, convert(date, :Date1)) AND ID_PP=13046_x000D_
  GROUP BY convert(date, DT)_x000D_
  ORDER BY convert(date, DT)</t>
  </si>
  <si>
    <t>SELECT SUM(Val) AS summ_per_day_x000D_
  FROM [ProSoft_ASKUE].[dbo].[PointMains]_x000D_
  WHERE DT&gt;dateadd(DD, -31, convert(date, :Date1)) AND DT&lt;=dateadd(DD, 1, convert(date, :Date1)) AND ID_PP=_x000D_
  GROUP BY convert(date, DT)_x000D_
  ORDER BY convert(date, DT)</t>
  </si>
  <si>
    <t>SELECT SUM(Val) AS summ_per_day_x000D_
  FROM [ProSoft_ASKUE].[dbo].[PointMains]_x000D_
  WHERE DT&gt;dateadd(DD, -31, convert(date, :Date1)) AND DT&lt;=dateadd(DD, 1, convert(date, :Date1)) AND ID_PP=9788_x000D_
  GROUP BY convert(date, DT)_x000D_
  ORDER BY convert(date, DT)</t>
  </si>
  <si>
    <t>SELECT SUM(Val) AS summ_per_day_x000D_
  FROM [ProSoft_ASKUE].[dbo].[PointMains]_x000D_
  WHERE DT&gt;dateadd(DD, -31, convert(date, :Date1)) AND DT&lt;=dateadd(DD, 1, convert(date, :Date1)) AND ID_PP=12124_x000D_
  GROUP BY convert(date, DT)_x000D_
  ORDER BY convert(date, DT)</t>
  </si>
  <si>
    <t>SELECT SUM(Val) AS summ_per_day_x000D_
  FROM [ProSoft_ASKUE].[dbo].[PointMains]_x000D_
  WHERE DT&gt;dateadd(DD, -31, convert(date, :Date1)) AND DT&lt;=dateadd(DD, 1, convert(date, :Date1)) AND ID_PP=9685_x000D_
  GROUP BY convert(date, DT)_x000D_
  ORDER BY convert(date, DT)</t>
  </si>
  <si>
    <t>SELECT SUM(Val) AS summ_per_day_x000D_
  FROM [ProSoft_ASKUE].[dbo].[PointMains]_x000D_
  WHERE DT&gt;dateadd(DD, -31, convert(date, :Date1)) AND DT&lt;=dateadd(DD, 1, convert(date, :Date1)) AND ID_PP=9906_x000D_
  GROUP BY convert(date, DT)_x000D_
  ORDER BY convert(date, DT)</t>
  </si>
  <si>
    <t>SELECT SUM(Val) AS summ_per_day_x000D_
  FROM [ProSoft_ASKUE].[dbo].[PointMains]_x000D_
  WHERE DT&gt;dateadd(DD, -31, convert(date, :Date1)) AND DT&lt;=dateadd(DD, 1, convert(date, :Date1)) AND ID_PP=9774_x000D_
  GROUP BY convert(date, DT)_x000D_
  ORDER BY convert(date, DT)</t>
  </si>
  <si>
    <t>SELECT SUM(Val) AS summ_per_day_x000D_
  FROM [ProSoft_ASKUE].[dbo].[PointMains]_x000D_
  WHERE DT&gt;dateadd(DD, -31, convert(date, :Date1)) AND DT&lt;=dateadd(DD, 1, convert(date, :Date1)) AND ID_PP=13082_x000D_
  GROUP BY convert(date, DT)_x000D_
  ORDER BY convert(date, DT)</t>
  </si>
  <si>
    <t>SELECT SUM(Val) AS summ_per_day_x000D_
  FROM [ProSoft_ASKUE].[dbo].[PointMains]_x000D_
  WHERE DT&gt;dateadd(DD, -31, convert(date, :Date1)) AND DT&lt;=dateadd(DD, 1, convert(date, :Date1)) AND ID_PP=9274_x000D_
  GROUP BY convert(date, DT)_x000D_
  ORDER BY convert(date, DT)</t>
  </si>
  <si>
    <t>SELECT SUM(Val) AS summ_per_day_x000D_
  FROM [ProSoft_ASKUE].[dbo].[PointMains]_x000D_
  WHERE DT&gt;dateadd(DD, -31, convert(date, :Date1)) AND DT&lt;=dateadd(DD, 1, convert(date, :Date1)) AND ID_PP=9765_x000D_
  GROUP BY convert(date, DT)_x000D_
  ORDER BY convert(date, DT)</t>
  </si>
  <si>
    <t>SELECT SUM(Val) AS summ_per_day_x000D_
  FROM [ProSoft_ASKUE].[dbo].[PointMains]_x000D_
  WHERE DT&gt;dateadd(DD, -31, convert(date, :Date1)) AND DT&lt;=dateadd(DD, 1, convert(date, :Date1)) AND ID_PP=3451_x000D_
  GROUP BY convert(date, DT)_x000D_
  ORDER BY convert(date, DT)</t>
  </si>
  <si>
    <t>SELECT SUM(Val) AS summ_per_day_x000D_
  FROM [ProSoft_ASKUE].[dbo].[PointMains]_x000D_
  WHERE DT&gt;dateadd(DD, -31, convert(date, :Date1)) AND DT&lt;=dateadd(DD, 1, convert(date, :Date1)) AND ID_PP=9650_x000D_
  GROUP BY convert(date, DT)_x000D_
  ORDER BY convert(date, DT)</t>
  </si>
  <si>
    <t>SELECT SUM(Val) AS summ_per_day_x000D_
  FROM [ProSoft_ASKUE].[dbo].[PointMains]_x000D_
  WHERE DT&gt;dateadd(DD, -31, convert(date, :Date1)) AND DT&lt;=dateadd(DD, 1, convert(date, :Date1)) AND ID_PP=2988_x000D_
  GROUP BY convert(date, DT)_x000D_
  ORDER BY convert(date, DT)</t>
  </si>
  <si>
    <t>SELECT SUM(Val) AS summ_per_day_x000D_
  FROM [ProSoft_ASKUE].[dbo].[PointMains]_x000D_
  WHERE DT&gt;dateadd(DD, -31, convert(date, :Date1)) AND DT&lt;=dateadd(DD, 1, convert(date, :Date1)) AND ID_PP=9927_x000D_
  GROUP BY convert(date, DT)_x000D_
  ORDER BY convert(date, DT)</t>
  </si>
  <si>
    <t>SELECT SUM(Val) AS summ_per_day_x000D_
  FROM [ProSoft_ASKUE].[dbo].[PointMains]_x000D_
  WHERE DT&gt;dateadd(DD, -31, convert(date, :Date1)) AND DT&lt;=dateadd(DD, 1, convert(date, :Date1)) AND ID_PP=3835_x000D_
  GROUP BY convert(date, DT)_x000D_
  ORDER BY convert(date, DT)</t>
  </si>
  <si>
    <t>SELECT SUM(Val) AS summ_per_day_x000D_
  FROM [ProSoft_ASKUE].[dbo].[PointMains]_x000D_
  WHERE DT&gt;dateadd(DD, -31, convert(date, :Date1)) AND DT&lt;=dateadd(DD, 1, convert(date, :Date1)) AND ID_PP=12972_x000D_
  GROUP BY convert(date, DT)_x000D_
  ORDER BY convert(date, DT)</t>
  </si>
  <si>
    <t>SELECT SUM(Val) AS summ_per_day_x000D_
  FROM [ProSoft_ASKUE].[dbo].[PointMains]_x000D_
  WHERE DT&gt;dateadd(DD, -31, convert(date, :Date1)) AND DT&lt;=dateadd(DD, 1, convert(date, :Date1)) AND ID_PP=12145_x000D_
  GROUP BY convert(date, DT)_x000D_
  ORDER BY convert(date, DT)</t>
  </si>
  <si>
    <t>SELECT SUM(Val) AS summ_per_day_x000D_
  FROM [ProSoft_ASKUE].[dbo].[PointMains]_x000D_
  WHERE DT&gt;dateadd(DD, -31, convert(date, :Date1)) AND DT&lt;=dateadd(DD, 1, convert(date, :Date1)) AND ID_PP=5731_x000D_
  GROUP BY convert(date, DT)_x000D_
  ORDER BY convert(date, DT)</t>
  </si>
  <si>
    <t>SELECT SUM(Val) AS summ_per_day_x000D_
  FROM [ProSoft_ASKUE].[dbo].[PointMains]_x000D_
  WHERE DT&gt;dateadd(DD, -31, convert(date, :Date1)) AND DT&lt;=dateadd(DD, 1, convert(date, :Date1)) AND ID_PP=5883_x000D_
  GROUP BY convert(date, DT)_x000D_
  ORDER BY convert(date, DT)</t>
  </si>
  <si>
    <t>SELECT SUM(Val) AS summ_per_day_x000D_
  FROM [ProSoft_ASKUE].[dbo].[PointMains]_x000D_
  WHERE DT&gt;dateadd(DD, -31, convert(date, :Date1)) AND DT&lt;=dateadd(DD, 1, convert(date, :Date1)) AND ID_PP=9568_x000D_
  GROUP BY convert(date, DT)_x000D_
  ORDER BY convert(date, DT)</t>
  </si>
  <si>
    <t>SELECT SUM(Val) AS summ_per_day_x000D_
  FROM [ProSoft_ASKUE].[dbo].[PointMains]_x000D_
  WHERE DT&gt;dateadd(DD, -31, convert(date, :Date1)) AND DT&lt;=dateadd(DD, 1, convert(date, :Date1)) AND ID_PP=9797_x000D_
  GROUP BY convert(date, DT)_x000D_
  ORDER BY convert(date, DT)</t>
  </si>
  <si>
    <t>SELECT SUM(Val) AS summ_per_day_x000D_
  FROM [ProSoft_ASKUE].[dbo].[PointMains]_x000D_
  WHERE DT&gt;dateadd(DD, -31, convert(date, :Date1)) AND DT&lt;=dateadd(DD, 1, convert(date, :Date1)) AND ID_PP=12173_x000D_
  GROUP BY convert(date, DT)_x000D_
  ORDER BY convert(date, DT)</t>
  </si>
  <si>
    <t>SELECT SUM(Val) AS summ_per_day_x000D_
  FROM [ProSoft_ASKUE].[dbo].[PointMains]_x000D_
  WHERE DT&gt;dateadd(DD, -31, convert(date, :Date1)) AND DT&lt;=dateadd(DD, 1, convert(date, :Date1)) AND ID_PP=3281_x000D_
  GROUP BY convert(date, DT)_x000D_
  ORDER BY convert(date, DT)</t>
  </si>
  <si>
    <t>SELECT SUM(Val) AS summ_per_day_x000D_
  FROM [ProSoft_ASKUE].[dbo].[PointMains]_x000D_
  WHERE DT&gt;dateadd(DD, -31, convert(date, :Date1)) AND DT&lt;=dateadd(DD, 1, convert(date, :Date1)) AND ID_PP=9567_x000D_
  GROUP BY convert(date, DT)_x000D_
  ORDER BY convert(date, DT)</t>
  </si>
  <si>
    <t>SELECT SUM(Val) AS summ_per_day_x000D_
  FROM [ProSoft_ASKUE].[dbo].[PointMains]_x000D_
  WHERE DT&gt;dateadd(DD, -31, convert(date, :Date1)) AND DT&lt;=dateadd(DD, 1, convert(date, :Date1)) AND ID_PP=12126_x000D_
  GROUP BY convert(date, DT)_x000D_
  ORDER BY convert(date, DT)</t>
  </si>
  <si>
    <t>SELECT SUM(Val) AS summ_per_day_x000D_
  FROM [ProSoft_ASKUE].[dbo].[PointMains]_x000D_
  WHERE DT&gt;dateadd(DD, -31, convert(date, :Date1)) AND DT&lt;=dateadd(DD, 1, convert(date, :Date1)) AND ID_PP=12934_x000D_
  GROUP BY convert(date, DT)_x000D_
  ORDER BY convert(date, DT)</t>
  </si>
  <si>
    <t>SELECT SUM(Val) AS summ_per_day_x000D_
  FROM [ProSoft_ASKUE].[dbo].[PointMains]_x000D_
  WHERE DT&gt;dateadd(DD, -31, convert(date, :Date1)) AND DT&lt;=dateadd(DD, 1, convert(date, :Date1)) AND ID_PP=12904_x000D_
  GROUP BY convert(date, DT)_x000D_
  ORDER BY convert(date, DT)</t>
  </si>
  <si>
    <t>Хоринская СЭС 15 МВт</t>
  </si>
  <si>
    <t>2412</t>
  </si>
  <si>
    <t>2633</t>
  </si>
  <si>
    <t>SELECT SUM(Val)_x000D_
  FROM [ProSoft_ASKUE].[dbo].[PointMains]_x000D_
  WHERE DT&gt;=DATEADD(MM,-24,CAST(CONVERT(char(8), CURRENT_TIMESTAMP, 12) as datetime)) AND ID_PP=2412_x000D_
  GROUP BY Month(DT), Year(DT)_x000D_
  order by Year(DT) desc, Month(DT) desc</t>
  </si>
  <si>
    <t>SELECT SUM(Val)_x000D_
  FROM [ProSoft_ASKUE].[dbo].[PointMains]_x000D_
  WHERE DT&gt;=DATEADD(MM,-24,CAST(CONVERT(char(8), CURRENT_TIMESTAMP, 12) as datetime)) AND ID_PP=2988_x000D_
  GROUP BY Month(DT), Year(DT)_x000D_
  order by Year(DT) desc, Month(DT) desc</t>
  </si>
  <si>
    <t>SELECT SUM(Val)_x000D_
  FROM [ProSoft_ASKUE].[dbo].[PointMains]_x000D_
  WHERE DT&gt;=DATEADD(MM,-24,CAST(CONVERT(char(8), CURRENT_TIMESTAMP, 12) as datetime)) AND ID_PP=2633_x000D_
  GROUP BY Month(DT), Year(DT)_x000D_
  order by Year(DT) desc, Month(DT) desc</t>
  </si>
  <si>
    <t>SELECT sum(Val)_x000D_
  FROM [ProSoft_ASKUE].[dbo].[PointMains]_x000D_
  WHERE DT&gt;dateadd(YYYY, -1, dateadd(DD, 1, convert(date, :Date1))) and DT&lt;dateadd(DD, 1, convert(date, :Date1)) AND ID_PP=2412</t>
  </si>
  <si>
    <t>SELECT sum(Val)_x000D_
  FROM [ProSoft_ASKUE].[dbo].[PointMains]_x000D_
  WHERE DT&gt;dateadd(YYYY, -1, dateadd(DD, 1, convert(date, :Date1))) and DT&lt;dateadd(DD, 1, convert(date, :Date1)) AND ID_PP=2633</t>
  </si>
  <si>
    <t>DECLARE @firstdm DATETIME_x000D_
SET @firstdm=dateadd(day,1-day(:Date1),:Date1)_x000D_
SELECT SUM(Val)_x000D_
 FROM [ProSoft_ASKUE].[dbo].[PointMains]_x000D_
 WHERE DT&gt;@firstdm AND DT&lt;dateadd(DD, 1, convert(date, :Date1)) AND ID_PP=2412</t>
  </si>
  <si>
    <t>DECLARE @firstdm DATETIME_x000D_
SET @firstdm=dateadd(day,1-day(:Date1),:Date1)_x000D_
SELECT SUM(Val)_x000D_
 FROM [ProSoft_ASKUE].[dbo].[PointMains]_x000D_
 WHERE DT&gt;@firstdm AND DT&lt;dateadd(DD, 1, convert(date, :Date1)) AND ID_PP=2633</t>
  </si>
  <si>
    <t>SELECT sum(Val) AS summ_per_day_x000D_
  FROM [ProSoft_ASKUE].[dbo].[PointMains]_x000D_
  WHERE DT&gt;dateadd(YYYY, -1, dateadd(DD, -31, convert(date, :Date1))) and DT&lt;dateadd(YYYY, -1, dateadd(DD, 15, convert(date, :Date1))) AND ID_PP=2412_x000D_
  GROUP BY convert(date, DT)_x000D_
  ORDER BY convert(date, DT)</t>
  </si>
  <si>
    <t>SELECT sum(Val) AS summ_per_day_x000D_
  FROM [ProSoft_ASKUE].[dbo].[PointMains]_x000D_
  WHERE DT&gt;dateadd(YYYY, -1, dateadd(DD, -31, convert(date, :Date1))) and DT&lt;dateadd(YYYY, -1, dateadd(DD, 15, convert(date, :Date1))) AND ID_PP=2633_x000D_
  GROUP BY convert(date, DT)_x000D_
  ORDER BY convert(date, DT)</t>
  </si>
  <si>
    <t>SELECT SUM(Val) AS summ_per_day_x000D_
  FROM [ProSoft_ASKUE].[dbo].[PointMains]_x000D_
  WHERE DT&gt;=dateadd(DD, -31, convert(date, :Date1)) AND DT&lt;= dateadd(DD, 1, convert(date, :Date1)) AND ID_PP=2633_x000D_
  GROUP BY convert(date, DT)_x000D_
  ORDER BY convert(date, DT)</t>
  </si>
  <si>
    <t>SELECT SUM(Val) AS summ_per_day_x000D_
  FROM [ProSoft_ASKUE].[dbo].[PointMains]_x000D_
  WHERE DT&gt;=dateadd(DD, -31, convert(date, :Date1)) AND DT&lt;= dateadd(DD, 1, convert(date, :Date1)) AND ID_PP=2412_x000D_
  GROUP BY convert(date, DT)_x000D_
  ORDER BY convert(date, DT)</t>
  </si>
  <si>
    <t>SELECT SUM(Val) AS summ_per_day_x000D_
  FROM [ProSoft_ASKUE].[dbo].[PointMains]_x000D_
  WHERE DT&gt;dateadd(DD, -31, convert(date, :Date1)) AND DT&lt;=dateadd(DD, 1, convert(date, :Date1)) AND ID_PP=2633_x000D_
  GROUP BY convert(date, DT)_x000D_
  ORDER BY convert(date, DT)</t>
  </si>
  <si>
    <t>SELECT SUM(Val) AS summ_per_day_x000D_
  FROM [ProSoft_ASKUE].[dbo].[PointMains]_x000D_
  WHERE DT&gt;dateadd(DD, -31, convert(date, :Date1)) AND DT&lt;=dateadd(DD, 1, convert(date, :Date1)) AND ID_PP=2412_x000D_
  GROUP BY convert(date, DT)_x000D_
  ORDER BY convert(date, DT)</t>
  </si>
  <si>
    <t>SELECT SUM(Val)_x000D_
  FROM [ProSoft_ASKUE].[dbo].[PointMains]_x000D_
  WHERE DT&gt;=DATEADD(MM,-24,CAST(CONVERT(char(8), CURRENT_TIMESTAMP, 12) as datetime)) AND ID_PP=3835_x000D_
  GROUP BY Month(DT), Year(DT)_x000D_
  order by Year(DT) desc, Month(DT) desc</t>
  </si>
  <si>
    <t>SELECT SUM(Val)_x000D_
  FROM [ProSoft_ASKUE].[dbo].[PointMains]_x000D_
  WHERE DT&gt;=DATEADD(MM,-24,CAST(CONVERT(char(8), CURRENT_TIMESTAMP, 12) as datetime)) AND ID_PP=3281_x000D_
  GROUP BY Month(DT), Year(DT)_x000D_
  order by Year(DT) desc, Month(DT) desc</t>
  </si>
  <si>
    <t>SELECT SUM(Val)_x000D_
  FROM [ProSoft_ASKUE].[dbo].[PointMains]_x000D_
  WHERE DT&gt;=DATEADD(MM,-24,CAST(CONVERT(char(8), CURRENT_TIMESTAMP, 12) as datetime)) AND ID_PP=5883_x000D_
  GROUP BY Month(DT), Year(DT)_x000D_
  order by Year(DT) desc, Month(DT) desc</t>
  </si>
  <si>
    <t>SELECT SUM(Val)_x000D_
  FROM [ProSoft_ASKUE].[dbo].[PointMains]_x000D_
  WHERE DT&gt;=DATEADD(MM,-24,CAST(CONVERT(char(8), CURRENT_TIMESTAMP, 12) as datetime)) AND ID_PP=3345_x000D_
  GROUP BY Month(DT), Year(DT)_x000D_
  order by Year(DT) desc, Month(DT) desc</t>
  </si>
  <si>
    <t>SELECT sum(Val)_x000D_
  FROM [ProSoft_ASKUE].[dbo].[PointMains]_x000D_
  WHERE DT&gt;dateadd(YYYY, -1, dateadd(DD, 1, convert(date, :Date1))) and DT&lt;dateadd(DD, 1, convert(date, :Date1)) AND ID_PP=3835</t>
  </si>
  <si>
    <t>SELECT sum(Val)_x000D_
  FROM [ProSoft_ASKUE].[dbo].[PointMains]_x000D_
  WHERE DT&gt;dateadd(YYYY, -1, dateadd(DD, 1, convert(date, :Date1))) and DT&lt;dateadd(DD, 1, convert(date, :Date1)) AND ID_PP=3281</t>
  </si>
  <si>
    <t>SELECT sum(Val)_x000D_
  FROM [ProSoft_ASKUE].[dbo].[PointMains]_x000D_
  WHERE DT&gt;dateadd(YYYY, -1, dateadd(DD, 1, convert(date, :Date1))) and DT&lt;dateadd(DD, 1, convert(date, :Date1)) AND ID_PP=3345</t>
  </si>
  <si>
    <t>SELECT sum(Val) AS summ_per_day_x000D_
  FROM [ProSoft_ASKUE].[dbo].[PointMains]_x000D_
  WHERE DT&gt;dateadd(YYYY, -1, dateadd(DD, -31, convert(date, :Date1))) and DT&lt;dateadd(YYYY, -1, dateadd(DD, 15, convert(date, :Date1))) AND ID_PP=3835_x000D_
  GROUP BY convert(date, DT)_x000D_
  ORDER BY convert(date, DT)</t>
  </si>
  <si>
    <t>SELECT sum(Val) AS summ_per_day_x000D_
  FROM [ProSoft_ASKUE].[dbo].[PointMains]_x000D_
  WHERE DT&gt;dateadd(YYYY, -1, dateadd(DD, -31, convert(date, :Date1))) and DT&lt;dateadd(YYYY, -1, dateadd(DD, 15, convert(date, :Date1))) AND ID_PP=3345_x000D_
  GROUP BY convert(date, DT)_x000D_
  ORDER BY convert(date, DT)</t>
  </si>
  <si>
    <t>SELECT sum(Val) AS summ_per_day_x000D_
  FROM [ProSoft_ASKUE].[dbo].[PointMains]_x000D_
  WHERE DT&gt;dateadd(YYYY, -1, dateadd(DD, -31, convert(date, :Date1))) and DT&lt;dateadd(YYYY, -1, dateadd(DD, 15, convert(date, :Date1))) AND ID_PP=3281_x000D_
  GROUP BY convert(date, DT)_x000D_
  ORDER BY convert(date, DT)</t>
  </si>
  <si>
    <t>SELECT sum(Val) AS summ_per_day_x000D_
  FROM [ProSoft_ASKUE].[dbo].[PointMains]_x000D_
  WHERE DT&gt;dateadd(YYYY, -1, dateadd(DD, -31, convert(date, :Date1))) and DT&lt;dateadd(YYYY, -1, dateadd(DD, 15, convert(date, :Date1))) AND ID_PP=5883_x000D_
  GROUP BY convert(date, DT)_x000D_
  ORDER BY convert(date, DT)</t>
  </si>
  <si>
    <t>SELECT SUM(Val) AS summ_per_day_x000D_
  FROM [ProSoft_ASKUE].[dbo].[PointMains]_x000D_
  WHERE DT&gt;=dateadd(DD, -31, convert(date, :Date1)) AND DT&lt;= dateadd(DD, 1, convert(date, :Date1)) AND ID_PP=3835_x000D_
  GROUP BY convert(date, DT)_x000D_
  ORDER BY convert(date, DT)</t>
  </si>
  <si>
    <t>SELECT SUM(Val) AS summ_per_day_x000D_
  FROM [ProSoft_ASKUE].[dbo].[PointMains]_x000D_
  WHERE DT&gt;=dateadd(DD, -31, convert(date, :Date1)) AND DT&lt;= dateadd(DD, 1, convert(date, :Date1)) AND ID_PP=3281_x000D_
  GROUP BY convert(date, DT)_x000D_
  ORDER BY convert(date, DT)</t>
  </si>
  <si>
    <t>SELECT SUM(Val) AS summ_per_day_x000D_
  FROM [ProSoft_ASKUE].[dbo].[PointMains]_x000D_
  WHERE DT&gt;=dateadd(DD, -31, convert(date, :Date1)) AND DT&lt;= dateadd(DD, 1, convert(date, :Date1)) AND ID_PP=3345_x000D_
  GROUP BY convert(date, DT)_x000D_
  ORDER BY convert(date, DT)</t>
  </si>
  <si>
    <t>SELECT SUM(Val) AS summ_per_day_x000D_
  FROM [ProSoft_ASKUE].[dbo].[PointMains]_x000D_
  WHERE DT&gt;=dateadd(DD, -31, convert(date, :Date1)) AND DT&lt;= dateadd(DD, 1, convert(date, :Date1)) AND ID_PP=5883_x000D_
  GROUP BY convert(date, DT)_x000D_
  ORDER BY convert(date, DT)</t>
  </si>
  <si>
    <t>SELECT sum(Val) AS summ_per_day_x000D_
  FROM [ProSoft_ASKUE].[dbo].[PointMains]_x000D_
  WHERE DT&gt;dateadd(YYYY, -1, dateadd(DD, -31, convert(date, :Date1))) and DT&lt;dateadd(YYYY, -1, dateadd(DD, 15, convert(date, :Date1))) AND ID_PP=2988_x000D_
  GROUP BY convert(date, DT)_x000D_
  ORDER BY convert(date, DT)</t>
  </si>
  <si>
    <t>Адыгейская СЭС 4 МВт</t>
  </si>
  <si>
    <t>Верхняя Бурзянская СЭС 5 МВт</t>
  </si>
  <si>
    <t>Нижняя Бурзянская СЭС 5 МВт</t>
  </si>
  <si>
    <t>Шовгеновская СЭС</t>
  </si>
  <si>
    <t>11354</t>
  </si>
  <si>
    <t>5649</t>
  </si>
  <si>
    <t>11317</t>
  </si>
  <si>
    <t>5244</t>
  </si>
  <si>
    <t>11341</t>
  </si>
  <si>
    <t>5642</t>
  </si>
  <si>
    <t>12094</t>
  </si>
  <si>
    <t>5914</t>
  </si>
  <si>
    <t>SELECT SUM(Val)_x000D_
  FROM [ProSoft_ASKUE].[dbo].[PointMains]_x000D_
  WHERE DT&gt;=DATEADD(MM,-24,CAST(CONVERT(char(8), CURRENT_TIMESTAMP, 12) as datetime)) AND ID_PP=11354_x000D_
  GROUP BY Month(DT), Year(DT)_x000D_
  order by Year(DT) desc, Month(DT) desc</t>
  </si>
  <si>
    <t>SELECT SUM(Val)_x000D_
  FROM [ProSoft_ASKUE].[dbo].[PointMains]_x000D_
  WHERE DT&gt;=DATEADD(MM,-24,CAST(CONVERT(char(8), CURRENT_TIMESTAMP, 12) as datetime)) AND ID_PP=11317_x000D_
  GROUP BY Month(DT), Year(DT)_x000D_
  order by Year(DT) desc, Month(DT) desc</t>
  </si>
  <si>
    <t>SELECT SUM(Val)_x000D_
  FROM [ProSoft_ASKUE].[dbo].[PointMains]_x000D_
  WHERE DT&gt;=DATEADD(MM,-24,CAST(CONVERT(char(8), CURRENT_TIMESTAMP, 12) as datetime)) AND ID_PP=11341_x000D_
  GROUP BY Month(DT), Year(DT)_x000D_
  order by Year(DT) desc, Month(DT) desc</t>
  </si>
  <si>
    <t>SELECT SUM(Val)_x000D_
  FROM [ProSoft_ASKUE].[dbo].[PointMains]_x000D_
  WHERE DT&gt;=DATEADD(MM,-24,CAST(CONVERT(char(8), CURRENT_TIMESTAMP, 12) as datetime)) AND ID_PP=12094_x000D_
  GROUP BY Month(DT), Year(DT)_x000D_
  order by Year(DT) desc, Month(DT) desc</t>
  </si>
  <si>
    <t>200</t>
  </si>
  <si>
    <t>SELECT sum(Val) AS summ_per_day_x000D_
  FROM [ProSoft_ASKUE].[dbo].[PointMains]_x000D_
  WHERE DT&gt;dateadd(YYYY, -1, dateadd(DD, -31, convert(date, :Date1))) and DT&lt;dateadd(YYYY, -1, dateadd(DD, 15, convert(date, :Date1))) AND ID_PP=11354_x000D_
  GROUP BY convert(date, DT)_x000D_
  ORDER BY convert(date, DT)</t>
  </si>
  <si>
    <t>207</t>
  </si>
  <si>
    <t>SELECT SUM(Val) AS summ_per_day_x000D_
  FROM [ProSoft_ASKUE].[dbo].[PointMains]_x000D_
  WHERE DT&gt;=dateadd(DD, -31, convert(date, :Date1)) AND DT&lt;= dateadd(DD, 1, convert(date, :Date1)) AND ID_PP=12094_x000D_
  GROUP BY convert(date, DT)_x000D_
  ORDER BY convert(date, DT)</t>
  </si>
  <si>
    <t>203</t>
  </si>
  <si>
    <t>SELECT SUM(Val) AS summ_per_day_x000D_
  FROM [ProSoft_ASKUE].[dbo].[PointMains]_x000D_
  WHERE DT&gt;dateadd(DD, -31, convert(date, :Date1)) AND DT&lt;=dateadd(DD, 1, convert(date, :Date1)) AND ID_PP=11317_x000D_
  GROUP BY convert(date, DT)_x000D_
  ORDER BY convert(date, DT)</t>
  </si>
  <si>
    <t>SELECT sum(Val)_x000D_
  FROM [ProSoft_ASKUE].[dbo].[PointMains]_x000D_
  WHERE DT&gt;dateadd(YYYY, -1, dateadd(DD, 1, convert(date, :Date1))) and DT&lt;dateadd(DD, 1, convert(date, :Date1)) AND ID_PP=11354</t>
  </si>
  <si>
    <t>201</t>
  </si>
  <si>
    <t>DECLARE @firstdm DATETIME_x000D_
SET @firstdm=dateadd(day,1-day(:Date1),:Date1)_x000D_
SELECT SUM(Val)_x000D_
 FROM [ProSoft_ASKUE].[dbo].[PointMains]_x000D_
 WHERE DT&gt;@firstdm AND DT&lt;dateadd(DD, 1, convert(date, :Date1)) AND ID_PP=11354</t>
  </si>
  <si>
    <t>202</t>
  </si>
  <si>
    <t>SELECT sum(Val)_x000D_
  FROM [ProSoft_ASKUE].[dbo].[PointMains]_x000D_
  WHERE DT&gt;dateadd(YYYY, -1, dateadd(DD, 1, convert(date, :Date1))) and DT&lt;dateadd(DD, 1, convert(date, :Date1)) AND ID_PP=11317</t>
  </si>
  <si>
    <t>DECLARE @firstdm DATETIME_x000D_
SET @firstdm=dateadd(day,1-day(:Date1),:Date1)_x000D_
SELECT SUM(Val)_x000D_
 FROM [ProSoft_ASKUE].[dbo].[PointMains]_x000D_
 WHERE DT&gt;@firstdm AND DT&lt;dateadd(DD, 1, convert(date, :Date1)) AND ID_PP=11317</t>
  </si>
  <si>
    <t>204</t>
  </si>
  <si>
    <t>SELECT sum(Val)_x000D_
  FROM [ProSoft_ASKUE].[dbo].[PointMains]_x000D_
  WHERE DT&gt;dateadd(YYYY, -1, dateadd(DD, 1, convert(date, :Date1))) and DT&lt;dateadd(DD, 1, convert(date, :Date1)) AND ID_PP=11341</t>
  </si>
  <si>
    <t>205</t>
  </si>
  <si>
    <t>DECLARE @firstdm DATETIME_x000D_
SET @firstdm=dateadd(day,1-day(:Date1),:Date1)_x000D_
SELECT SUM(Val)_x000D_
 FROM [ProSoft_ASKUE].[dbo].[PointMains]_x000D_
 WHERE DT&gt;@firstdm AND DT&lt;dateadd(DD, 1, convert(date, :Date1)) AND ID_PP=11341</t>
  </si>
  <si>
    <t>206</t>
  </si>
  <si>
    <t>SELECT sum(Val)_x000D_
  FROM [ProSoft_ASKUE].[dbo].[PointMains]_x000D_
  WHERE DT&gt;dateadd(YYYY, -1, dateadd(DD, 1, convert(date, :Date1))) and DT&lt;dateadd(DD, 1, convert(date, :Date1)) AND ID_PP=12094</t>
  </si>
  <si>
    <t>DECLARE @firstdm DATETIME_x000D_
SET @firstdm=dateadd(day,1-day(:Date1),:Date1)_x000D_
SELECT SUM(Val)_x000D_
 FROM [ProSoft_ASKUE].[dbo].[PointMains]_x000D_
 WHERE DT&gt;@firstdm AND DT&lt;dateadd(DD, 1, convert(date, :Date1)) AND ID_PP=12094</t>
  </si>
  <si>
    <t>SELECT sum(Val) AS summ_per_day_x000D_
  FROM [ProSoft_ASKUE].[dbo].[PointMains]_x000D_
  WHERE DT&gt;dateadd(YYYY, -1, dateadd(DD, -31, convert(date, :Date1))) and DT&lt;dateadd(YYYY, -1, dateadd(DD, 15, convert(date, :Date1))) AND ID_PP=11341_x000D_
  GROUP BY convert(date, DT)_x000D_
  ORDER BY convert(date, DT)</t>
  </si>
  <si>
    <t>SELECT sum(Val) AS summ_per_day_x000D_
  FROM [ProSoft_ASKUE].[dbo].[PointMains]_x000D_
  WHERE DT&gt;dateadd(YYYY, -1, dateadd(DD, -31, convert(date, :Date1))) and DT&lt;dateadd(YYYY, -1, dateadd(DD, 15, convert(date, :Date1))) AND ID_PP=11317_x000D_
  GROUP BY convert(date, DT)_x000D_
  ORDER BY convert(date, DT)</t>
  </si>
  <si>
    <t>SELECT sum(Val) AS summ_per_day_x000D_
  FROM [ProSoft_ASKUE].[dbo].[PointMains]_x000D_
  WHERE DT&gt;dateadd(YYYY, -1, dateadd(DD, -31, convert(date, :Date1))) and DT&lt;dateadd(YYYY, -1, dateadd(DD, 15, convert(date, :Date1))) AND ID_PP=12094_x000D_
  GROUP BY convert(date, DT)_x000D_
  ORDER BY convert(date, DT)</t>
  </si>
  <si>
    <t>SELECT SUM(Val) AS summ_per_day_x000D_
  FROM [ProSoft_ASKUE].[dbo].[PointMains]_x000D_
  WHERE DT&gt;=dateadd(DD, -31, convert(date, :Date1)) AND DT&lt;= dateadd(DD, 1, convert(date, :Date1)) AND ID_PP=11354_x000D_
  GROUP BY convert(date, DT)_x000D_
  ORDER BY convert(date, DT)</t>
  </si>
  <si>
    <t>SELECT SUM(Val) AS summ_per_day_x000D_
  FROM [ProSoft_ASKUE].[dbo].[PointMains]_x000D_
  WHERE DT&gt;=dateadd(DD, -31, convert(date, :Date1)) AND DT&lt;= dateadd(DD, 1, convert(date, :Date1)) AND ID_PP=11317_x000D_
  GROUP BY convert(date, DT)_x000D_
  ORDER BY convert(date, DT)</t>
  </si>
  <si>
    <t>SELECT SUM(Val) AS summ_per_day_x000D_
  FROM [ProSoft_ASKUE].[dbo].[PointMains]_x000D_
  WHERE DT&gt;=dateadd(DD, -31, convert(date, :Date1)) AND DT&lt;= dateadd(DD, 1, convert(date, :Date1)) AND ID_PP=11341_x000D_
  GROUP BY convert(date, DT)_x000D_
  ORDER BY convert(date, DT)</t>
  </si>
  <si>
    <t>SELECT SUM(Val) AS summ_per_day_x000D_
  FROM [ProSoft_ASKUE].[dbo].[PointMains]_x000D_
  WHERE DT&gt;dateadd(DD, -31, convert(date, :Date1)) AND DT&lt;=dateadd(DD, 1, convert(date, :Date1)) AND ID_PP=11354_x000D_
  GROUP BY convert(date, DT)_x000D_
  ORDER BY convert(date, DT)</t>
  </si>
  <si>
    <t>SELECT SUM(Val) AS summ_per_day_x000D_
  FROM [ProSoft_ASKUE].[dbo].[PointMains]_x000D_
  WHERE DT&gt;dateadd(DD, -31, convert(date, :Date1)) AND DT&lt;=dateadd(DD, 1, convert(date, :Date1)) AND ID_PP=12094_x000D_
  GROUP BY convert(date, DT)_x000D_
  ORDER BY convert(date, DT)</t>
  </si>
  <si>
    <t>SELECT SUM(Val) AS summ_per_day_x000D_
  FROM [ProSoft_ASKUE].[dbo].[PointMains]_x000D_
  WHERE DT&gt;dateadd(DD, -31, convert(date, :Date1)) AND DT&lt;=dateadd(DD, 1, convert(date, :Date1)) AND ID_PP=11341_x000D_
  GROUP BY convert(date, DT)_x000D_
  ORDER BY convert(date, DT)</t>
  </si>
  <si>
    <t>SELECT sum(Val)_x000D_
  FROM [ProSoft_ASKUE].[dbo].[PointMains]_x000D_
  WHERE DT&gt;dateadd(YYYY, -1, dateadd(DD, 1, convert(date, :Date1))) and DT&lt;dateadd(DD, 1, convert(date, :Date1)) AND ID_PP=2988</t>
  </si>
  <si>
    <t>SELECT sum(Val)_x000D_
  FROM [ProSoft_ASKUE].[dbo].[PointMains]_x000D_
  WHERE DT&gt;dateadd(YYYY, -1, dateadd(DD, 1, convert(date, :Date1))) and DT&lt;dateadd(DD, 1, convert(date, :Date1)) AND ID_PP=9626</t>
  </si>
  <si>
    <t>SELECT sum(Val)_x000D_
  FROM [ProSoft_ASKUE].[dbo].[PointMains]_x000D_
  WHERE DT&gt;dateadd(YYYY, -1, dateadd(DD, 1, convert(date, :Date1))) and DT&lt;dateadd(DD, 1, convert(date, :Date1)) AND ID_PP=8983</t>
  </si>
  <si>
    <t>Дата ввода</t>
  </si>
  <si>
    <t>Дата ОРЭМ</t>
  </si>
  <si>
    <t>Прошло дней</t>
  </si>
  <si>
    <t>КИУМ сейчас</t>
  </si>
  <si>
    <t>КИУМа в день</t>
  </si>
  <si>
    <t>Осталось дней</t>
  </si>
  <si>
    <t>Прогноз</t>
  </si>
  <si>
    <t>FORCEOLE</t>
  </si>
  <si>
    <t>Удельная выработка</t>
  </si>
  <si>
    <t>Максимум</t>
  </si>
  <si>
    <t>Станция</t>
  </si>
  <si>
    <t>Очередь</t>
  </si>
  <si>
    <t>Дельта</t>
  </si>
  <si>
    <t>Очередь, которая выработала больше всех</t>
  </si>
  <si>
    <t>Отставание до 5%</t>
  </si>
  <si>
    <t>Отставание больше 5%</t>
  </si>
  <si>
    <t>уд в</t>
  </si>
  <si>
    <t>дельта</t>
  </si>
  <si>
    <t>мониторинг КИУМ УЭ Новые станции v. 5.2</t>
  </si>
  <si>
    <t>Ошибка SQL запроса!</t>
  </si>
  <si>
    <t>18 фев</t>
  </si>
  <si>
    <t>Created: 20210322 10:34</t>
  </si>
  <si>
    <t>expimp.exe: 8.0.67.5602</t>
  </si>
  <si>
    <t xml:space="preserve">Script: </t>
  </si>
  <si>
    <t>EcomData.dll: EcomData.dll не используется</t>
  </si>
  <si>
    <t>UTC+3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</si>
</sst>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419]d\ mmm;@"/>
    <numFmt numFmtId="165" formatCode="yyyy"/>
    <numFmt numFmtId="166" formatCode="0.000%"/>
    <numFmt numFmtId="167" formatCode="0.0"/>
  </numFmts>
  <fonts count="20">
    <font>
      <sz val="11"/>
      <color theme="1"/>
      <name val="Calibri"/>
      <family val="2"/>
      <charset val="204"/>
      <scheme val="minor"/>
    </font>
    <font>
      <sz val="10"/>
      <color theme="1"/>
      <name val="Calibri"/>
      <family val="2"/>
      <charset val="204"/>
      <scheme val="minor"/>
    </font>
    <font>
      <b/>
      <sz val="12"/>
      <color theme="1"/>
      <name val="Calibri"/>
      <family val="2"/>
      <charset val="204"/>
      <scheme val="minor"/>
    </font>
    <font>
      <sz val="10"/>
      <color theme="0" tint="-0.499984740745262"/>
      <name val="Calibri"/>
      <family val="2"/>
      <charset val="204"/>
      <scheme val="minor"/>
    </font>
    <font>
      <sz val="11"/>
      <color theme="0" tint="-0.499984740745262"/>
      <name val="Calibri"/>
      <family val="2"/>
      <charset val="204"/>
      <scheme val="minor"/>
    </font>
    <font>
      <sz val="8"/>
      <color theme="1"/>
      <name val="Calibri"/>
      <family val="2"/>
      <charset val="204"/>
      <scheme val="minor"/>
    </font>
    <font>
      <sz val="11"/>
      <color theme="1"/>
      <name val="Calibri"/>
      <family val="2"/>
      <charset val="204"/>
      <scheme val="minor"/>
    </font>
    <font>
      <b/>
      <sz val="11"/>
      <color theme="1"/>
      <name val="Calibri"/>
      <family val="2"/>
      <charset val="204"/>
      <scheme val="minor"/>
    </font>
    <font>
      <sz val="18"/>
      <color theme="3"/>
      <name val="Calibri Light"/>
      <family val="2"/>
      <charset val="204"/>
      <scheme val="major"/>
    </font>
    <font>
      <b/>
      <sz val="13"/>
      <color theme="3"/>
      <name val="Calibri"/>
      <family val="2"/>
      <charset val="204"/>
      <scheme val="minor"/>
    </font>
    <font>
      <b/>
      <sz val="11"/>
      <color theme="3"/>
      <name val="Calibri"/>
      <family val="2"/>
      <charset val="204"/>
      <scheme val="minor"/>
    </font>
    <font>
      <b/>
      <sz val="18"/>
      <color theme="3"/>
      <name val="Calibri Light"/>
      <family val="2"/>
      <charset val="204"/>
      <scheme val="major"/>
    </font>
    <font>
      <u/>
      <sz val="11"/>
      <color theme="10"/>
      <name val="Calibri"/>
      <family val="2"/>
      <charset val="204"/>
      <scheme val="minor"/>
    </font>
    <font>
      <sz val="10"/>
      <color theme="0" tint="-0.499984740745262"/>
      <name val="Weather"/>
    </font>
    <font>
      <sz val="10"/>
      <color theme="1"/>
      <name val="Weather"/>
    </font>
    <font>
      <sz val="8"/>
      <color rgb="FFFF0000"/>
      <name val="Calibri"/>
      <family val="2"/>
      <charset val="204"/>
      <scheme val="minor"/>
    </font>
    <font>
      <sz val="10"/>
      <color rgb="FFFF0000"/>
      <name val="Weather"/>
    </font>
    <font>
      <sz val="12"/>
      <color theme="1"/>
      <name val="Calibri"/>
      <family val="2"/>
      <charset val="204"/>
      <scheme val="minor"/>
    </font>
    <font>
      <i/>
      <sz val="11"/>
      <color theme="1"/>
      <name val="Calibri"/>
      <family val="2"/>
      <charset val="204"/>
      <scheme val="minor"/>
    </font>
    <font>
      <b/>
      <sz val="9"/>
      <color indexed="81"/>
      <name val="Tahoma"/>
      <charset val="1"/>
    </font>
  </fonts>
  <fills count="12">
    <fill>
      <patternFill patternType="none"/>
    </fill>
    <fill>
      <patternFill patternType="gray125"/>
    </fill>
    <fill>
      <patternFill patternType="solid">
        <fgColor theme="4" tint="0.79998168889431442"/>
        <bgColor indexed="64"/>
      </patternFill>
    </fill>
    <fill>
      <patternFill patternType="solid">
        <fgColor rgb="FF00B0F0"/>
        <bgColor indexed="64"/>
      </patternFill>
    </fill>
    <fill>
      <patternFill patternType="solid">
        <fgColor rgb="FF2A3038"/>
        <bgColor indexed="64"/>
      </patternFill>
    </fill>
    <fill>
      <patternFill patternType="solid">
        <fgColor theme="4" tint="0.59999389629810485"/>
        <bgColor indexed="65"/>
      </patternFill>
    </fill>
    <fill>
      <patternFill patternType="solid">
        <fgColor theme="4" tint="0.79995117038483843"/>
        <bgColor indexed="65"/>
      </patternFill>
    </fill>
    <fill>
      <patternFill patternType="solid">
        <fgColor theme="4" tint="0.79992065187536243"/>
        <bgColor indexed="65"/>
      </patternFill>
    </fill>
    <fill>
      <patternFill patternType="solid">
        <fgColor rgb="FFFF0000"/>
        <bgColor indexed="64"/>
      </patternFill>
    </fill>
    <fill>
      <patternFill patternType="solid">
        <fgColor rgb="FFFFFF00"/>
        <bgColor indexed="64"/>
      </patternFill>
    </fill>
    <fill>
      <patternFill patternType="solid">
        <fgColor rgb="FFCCFFCC"/>
        <bgColor indexed="64"/>
      </patternFill>
    </fill>
    <fill>
      <patternFill patternType="solid">
        <fgColor rgb="FFFF7C80"/>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diagonal/>
    </border>
    <border>
      <left/>
      <right/>
      <top/>
      <bottom style="thick">
        <color theme="4" tint="0.49998474074526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top/>
      <bottom style="thin">
        <color indexed="64"/>
      </bottom>
      <diagonal/>
    </border>
  </borders>
  <cellStyleXfs count="85">
    <xf numFmtId="164" fontId="0" fillId="0" borderId="0"/>
    <xf numFmtId="9" fontId="6" fillId="0" borderId="0" applyFont="0" applyFill="0" applyBorder="0" applyAlignment="0" applyProtection="0"/>
    <xf numFmtId="164" fontId="11" fillId="0" borderId="0"/>
    <xf numFmtId="164" fontId="9" fillId="0" borderId="8"/>
    <xf numFmtId="164" fontId="10" fillId="0" borderId="0"/>
    <xf numFmtId="164" fontId="6" fillId="6" borderId="0"/>
    <xf numFmtId="164" fontId="6" fillId="5" borderId="0"/>
    <xf numFmtId="164" fontId="7" fillId="0" borderId="9"/>
    <xf numFmtId="43" fontId="6" fillId="0" borderId="0"/>
    <xf numFmtId="43" fontId="6" fillId="0" borderId="0"/>
    <xf numFmtId="9"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164" fontId="11" fillId="0" borderId="0"/>
    <xf numFmtId="164" fontId="9" fillId="0" borderId="8"/>
    <xf numFmtId="164" fontId="10" fillId="0" borderId="0"/>
    <xf numFmtId="164" fontId="6" fillId="7" borderId="0"/>
    <xf numFmtId="164" fontId="6" fillId="5" borderId="0"/>
    <xf numFmtId="164" fontId="7" fillId="0" borderId="9"/>
    <xf numFmtId="43" fontId="6" fillId="0" borderId="0"/>
    <xf numFmtId="43" fontId="6" fillId="0" borderId="0"/>
    <xf numFmtId="164" fontId="12" fillId="0" borderId="0"/>
    <xf numFmtId="9"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43" fontId="6" fillId="0" borderId="0"/>
    <xf numFmtId="164" fontId="8" fillId="0" borderId="0"/>
    <xf numFmtId="164" fontId="6" fillId="0" borderId="0"/>
    <xf numFmtId="164" fontId="6" fillId="0" borderId="0"/>
    <xf numFmtId="164" fontId="8" fillId="0" borderId="0"/>
    <xf numFmtId="164" fontId="6" fillId="0" borderId="0"/>
    <xf numFmtId="164" fontId="7" fillId="0" borderId="9"/>
    <xf numFmtId="164" fontId="7" fillId="0" borderId="9"/>
    <xf numFmtId="164" fontId="6" fillId="5" borderId="0"/>
    <xf numFmtId="164" fontId="9" fillId="0" borderId="8"/>
    <xf numFmtId="164" fontId="11" fillId="0" borderId="0"/>
    <xf numFmtId="164" fontId="6" fillId="5" borderId="0"/>
    <xf numFmtId="164" fontId="6" fillId="7" borderId="0"/>
    <xf numFmtId="164" fontId="6" fillId="0" borderId="0"/>
    <xf numFmtId="164" fontId="12" fillId="0" borderId="0"/>
    <xf numFmtId="164" fontId="6" fillId="0" borderId="0"/>
    <xf numFmtId="164" fontId="10" fillId="0" borderId="0"/>
    <xf numFmtId="164" fontId="9" fillId="0" borderId="8"/>
    <xf numFmtId="164" fontId="11" fillId="0" borderId="0"/>
    <xf numFmtId="164" fontId="6" fillId="6" borderId="0"/>
    <xf numFmtId="164" fontId="10" fillId="0" borderId="0"/>
    <xf numFmtId="164" fontId="12" fillId="0" borderId="0"/>
    <xf numFmtId="164" fontId="6" fillId="0" borderId="0"/>
    <xf numFmtId="164" fontId="7" fillId="0" borderId="9"/>
    <xf numFmtId="164" fontId="9" fillId="0" borderId="8"/>
    <xf numFmtId="164" fontId="11" fillId="0" borderId="0"/>
    <xf numFmtId="164" fontId="6" fillId="5" borderId="0"/>
    <xf numFmtId="164" fontId="6" fillId="0" borderId="0"/>
    <xf numFmtId="164" fontId="8" fillId="0" borderId="0"/>
    <xf numFmtId="164" fontId="9" fillId="0" borderId="8"/>
    <xf numFmtId="164" fontId="6" fillId="6" borderId="0"/>
    <xf numFmtId="164" fontId="6" fillId="5" borderId="0"/>
    <xf numFmtId="164" fontId="7" fillId="0" borderId="9"/>
    <xf numFmtId="164" fontId="10" fillId="0" borderId="0"/>
    <xf numFmtId="164" fontId="6" fillId="7" borderId="0"/>
    <xf numFmtId="164" fontId="11" fillId="0" borderId="0"/>
    <xf numFmtId="164" fontId="10" fillId="0" borderId="0"/>
  </cellStyleXfs>
  <cellXfs count="230">
    <xf numFmtId="164" fontId="0" fillId="0" borderId="0" xfId="0"/>
    <xf numFmtId="164" fontId="0" fillId="0" borderId="1" xfId="0" applyBorder="1" applyAlignment="1">
      <alignment horizontal="center"/>
    </xf>
    <xf numFmtId="14" fontId="0" fillId="2" borderId="1" xfId="0" applyNumberFormat="1" applyFill="1" applyBorder="1"/>
    <xf numFmtId="3" fontId="0" fillId="2" borderId="1" xfId="0" applyNumberFormat="1" applyFill="1" applyBorder="1"/>
    <xf numFmtId="3" fontId="0" fillId="0" borderId="1" xfId="0" applyNumberFormat="1" applyBorder="1"/>
    <xf numFmtId="3" fontId="1" fillId="0" borderId="0" xfId="0" applyNumberFormat="1" applyFont="1"/>
    <xf numFmtId="164" fontId="0" fillId="0" borderId="1" xfId="0" applyBorder="1"/>
    <xf numFmtId="165" fontId="0" fillId="0" borderId="1" xfId="0" applyNumberFormat="1" applyBorder="1" applyAlignment="1">
      <alignment horizontal="center"/>
    </xf>
    <xf numFmtId="164" fontId="0" fillId="0" borderId="3" xfId="0" applyBorder="1"/>
    <xf numFmtId="164" fontId="2" fillId="0" borderId="1" xfId="0" applyFont="1" applyBorder="1" applyAlignment="1">
      <alignment horizontal="center"/>
    </xf>
    <xf numFmtId="3" fontId="3" fillId="0" borderId="1" xfId="0" applyNumberFormat="1" applyFont="1" applyBorder="1"/>
    <xf numFmtId="3" fontId="3" fillId="0" borderId="2" xfId="0" applyNumberFormat="1" applyFont="1" applyBorder="1"/>
    <xf numFmtId="3" fontId="3" fillId="0" borderId="5" xfId="0" applyNumberFormat="1" applyFont="1" applyFill="1" applyBorder="1"/>
    <xf numFmtId="164" fontId="5" fillId="0" borderId="1" xfId="0" applyNumberFormat="1" applyFont="1" applyBorder="1" applyAlignment="1">
      <alignment horizontal="center"/>
    </xf>
    <xf numFmtId="164" fontId="5" fillId="0" borderId="2" xfId="0" applyNumberFormat="1" applyFont="1" applyBorder="1" applyAlignment="1">
      <alignment horizontal="center"/>
    </xf>
    <xf numFmtId="164" fontId="5" fillId="3" borderId="4" xfId="0" applyNumberFormat="1" applyFont="1" applyFill="1" applyBorder="1" applyAlignment="1">
      <alignment horizontal="center"/>
    </xf>
    <xf numFmtId="164" fontId="5" fillId="0" borderId="3" xfId="0" applyNumberFormat="1" applyFont="1" applyBorder="1" applyAlignment="1">
      <alignment horizontal="center"/>
    </xf>
    <xf numFmtId="10" fontId="1" fillId="0" borderId="1" xfId="1" applyNumberFormat="1" applyFont="1" applyBorder="1"/>
    <xf numFmtId="10" fontId="1" fillId="0" borderId="5" xfId="1" applyNumberFormat="1" applyFont="1" applyFill="1" applyBorder="1"/>
    <xf numFmtId="164" fontId="4" fillId="0" borderId="1" xfId="0" applyNumberFormat="1" applyFont="1" applyBorder="1" applyAlignment="1">
      <alignment horizontal="center"/>
    </xf>
    <xf numFmtId="164" fontId="0" fillId="0" borderId="1" xfId="0" applyNumberFormat="1" applyBorder="1" applyAlignment="1">
      <alignment horizontal="center"/>
    </xf>
    <xf numFmtId="3" fontId="1" fillId="0" borderId="1" xfId="0" applyNumberFormat="1" applyFont="1" applyBorder="1"/>
    <xf numFmtId="3" fontId="1" fillId="0" borderId="2" xfId="0" applyNumberFormat="1" applyFont="1" applyBorder="1"/>
    <xf numFmtId="3" fontId="3" fillId="0" borderId="1" xfId="0" applyNumberFormat="1" applyFont="1" applyBorder="1"/>
    <xf numFmtId="3" fontId="3" fillId="0" borderId="2" xfId="0" applyNumberFormat="1" applyFont="1" applyBorder="1"/>
    <xf numFmtId="3" fontId="3" fillId="0" borderId="5" xfId="0" applyNumberFormat="1" applyFont="1" applyBorder="1"/>
    <xf numFmtId="3" fontId="1" fillId="0" borderId="5" xfId="0" applyNumberFormat="1" applyFont="1" applyBorder="1"/>
    <xf numFmtId="3" fontId="1" fillId="0" borderId="6" xfId="0" applyNumberFormat="1" applyFont="1" applyBorder="1"/>
    <xf numFmtId="164" fontId="5" fillId="0" borderId="2" xfId="0" applyNumberFormat="1" applyFont="1" applyFill="1" applyBorder="1" applyAlignment="1">
      <alignment horizontal="center"/>
    </xf>
    <xf numFmtId="10" fontId="1" fillId="0" borderId="2" xfId="1" applyNumberFormat="1" applyFont="1" applyBorder="1"/>
    <xf numFmtId="164" fontId="0" fillId="0" borderId="7" xfId="0" applyBorder="1"/>
    <xf numFmtId="164" fontId="0" fillId="4" borderId="0" xfId="0" applyFill="1"/>
    <xf numFmtId="164" fontId="0" fillId="0" borderId="0" xfId="0"/>
    <xf numFmtId="2" fontId="5" fillId="0" borderId="1" xfId="0" applyNumberFormat="1" applyFont="1" applyBorder="1" applyAlignment="1">
      <alignment horizontal="center"/>
    </xf>
    <xf numFmtId="3" fontId="13" fillId="0" borderId="1" xfId="0" applyNumberFormat="1" applyFont="1" applyBorder="1"/>
    <xf numFmtId="3" fontId="14" fillId="0" borderId="2" xfId="0" applyNumberFormat="1" applyFont="1" applyBorder="1"/>
    <xf numFmtId="3" fontId="14" fillId="0" borderId="5" xfId="0" applyNumberFormat="1" applyFont="1" applyBorder="1"/>
    <xf numFmtId="2" fontId="15" fillId="0" borderId="1" xfId="0" applyNumberFormat="1" applyFont="1" applyBorder="1" applyAlignment="1">
      <alignment horizontal="center"/>
    </xf>
    <xf numFmtId="3" fontId="16" fillId="0" borderId="1" xfId="0" applyNumberFormat="1" applyFont="1" applyBorder="1"/>
    <xf numFmtId="3" fontId="16" fillId="0" borderId="2" xfId="0" applyNumberFormat="1" applyFont="1" applyBorder="1"/>
    <xf numFmtId="164" fontId="0" fillId="0" borderId="0" xfId="0"/>
    <xf numFmtId="164" fontId="2" fillId="0" borderId="13" xfId="0" applyFont="1" applyFill="1" applyBorder="1" applyAlignment="1">
      <alignment horizontal="center"/>
    </xf>
    <xf numFmtId="164" fontId="2" fillId="0" borderId="14" xfId="0" applyFont="1" applyBorder="1" applyAlignment="1">
      <alignment horizontal="center"/>
    </xf>
    <xf numFmtId="164" fontId="2" fillId="0" borderId="15" xfId="0" applyFont="1" applyBorder="1" applyAlignment="1">
      <alignment horizontal="center"/>
    </xf>
    <xf numFmtId="164" fontId="2" fillId="0" borderId="16" xfId="0" applyFont="1" applyBorder="1" applyAlignment="1">
      <alignment horizontal="center"/>
    </xf>
    <xf numFmtId="14" fontId="17" fillId="0" borderId="1" xfId="50" applyNumberFormat="1" applyFont="1" applyFill="1" applyBorder="1" applyAlignment="1">
      <alignment horizontal="center"/>
    </xf>
    <xf numFmtId="10" fontId="0" fillId="0" borderId="1" xfId="0" applyNumberFormat="1" applyBorder="1"/>
    <xf numFmtId="166" fontId="0" fillId="0" borderId="1" xfId="1" applyNumberFormat="1" applyFont="1" applyBorder="1"/>
    <xf numFmtId="2" fontId="0" fillId="0" borderId="0" xfId="0" applyNumberFormat="1"/>
    <xf numFmtId="10" fontId="0" fillId="0" borderId="1" xfId="1" applyNumberFormat="1" applyFont="1" applyBorder="1"/>
    <xf numFmtId="14" fontId="0" fillId="0" borderId="1" xfId="0" applyNumberFormat="1" applyBorder="1"/>
    <xf numFmtId="164" fontId="0" fillId="0" borderId="0" xfId="0" applyFill="1" applyBorder="1"/>
    <xf numFmtId="164" fontId="0" fillId="0" borderId="0" xfId="50" applyFont="1" applyFill="1" applyBorder="1"/>
    <xf numFmtId="164" fontId="0" fillId="0" borderId="0" xfId="50" applyFont="1" applyFill="1" applyBorder="1" applyAlignment="1">
      <alignment horizontal="center"/>
    </xf>
    <xf numFmtId="164" fontId="18" fillId="0" borderId="0" xfId="50" applyFont="1" applyFill="1" applyBorder="1"/>
    <xf numFmtId="164" fontId="0" fillId="0" borderId="0" xfId="50" quotePrefix="1" applyFont="1" applyFill="1" applyBorder="1"/>
    <xf numFmtId="14" fontId="17" fillId="0" borderId="0" xfId="50" applyNumberFormat="1" applyFont="1" applyFill="1" applyBorder="1" applyAlignment="1">
      <alignment horizontal="center"/>
    </xf>
    <xf numFmtId="164" fontId="0" fillId="0" borderId="0" xfId="0" applyBorder="1"/>
    <xf numFmtId="14" fontId="17" fillId="0" borderId="11" xfId="50" applyNumberFormat="1" applyFont="1" applyFill="1" applyBorder="1" applyAlignment="1">
      <alignment horizontal="center"/>
    </xf>
    <xf numFmtId="164" fontId="0" fillId="0" borderId="0" xfId="0"/>
    <xf numFmtId="14" fontId="17" fillId="0" borderId="1" xfId="50" applyNumberFormat="1" applyFont="1" applyFill="1" applyBorder="1" applyAlignment="1">
      <alignment horizontal="center"/>
    </xf>
    <xf numFmtId="10" fontId="0" fillId="0" borderId="1" xfId="0" applyNumberFormat="1" applyBorder="1"/>
    <xf numFmtId="166" fontId="0" fillId="0" borderId="1" xfId="1" applyNumberFormat="1" applyFont="1" applyBorder="1"/>
    <xf numFmtId="10" fontId="0" fillId="0" borderId="1" xfId="1" applyNumberFormat="1" applyFont="1" applyBorder="1"/>
    <xf numFmtId="164" fontId="0" fillId="0" borderId="0" xfId="0"/>
    <xf numFmtId="14" fontId="17" fillId="0" borderId="1" xfId="50" applyNumberFormat="1" applyFont="1" applyFill="1" applyBorder="1" applyAlignment="1">
      <alignment horizontal="center"/>
    </xf>
    <xf numFmtId="10" fontId="0" fillId="0" borderId="1" xfId="0" applyNumberFormat="1" applyBorder="1"/>
    <xf numFmtId="166" fontId="0" fillId="0" borderId="1" xfId="1" applyNumberFormat="1" applyFont="1" applyBorder="1"/>
    <xf numFmtId="10" fontId="0" fillId="0" borderId="1" xfId="1" applyNumberFormat="1" applyFont="1" applyBorder="1"/>
    <xf numFmtId="164" fontId="0" fillId="0" borderId="0" xfId="0"/>
    <xf numFmtId="164" fontId="0" fillId="0" borderId="1" xfId="0" applyBorder="1"/>
    <xf numFmtId="14" fontId="17" fillId="0" borderId="1" xfId="50" applyNumberFormat="1" applyFont="1" applyFill="1" applyBorder="1" applyAlignment="1">
      <alignment horizontal="center"/>
    </xf>
    <xf numFmtId="164" fontId="0" fillId="0" borderId="0" xfId="0"/>
    <xf numFmtId="164" fontId="0" fillId="0" borderId="1" xfId="0" applyBorder="1"/>
    <xf numFmtId="14" fontId="17" fillId="0" borderId="1" xfId="50" applyNumberFormat="1" applyFont="1" applyFill="1" applyBorder="1" applyAlignment="1">
      <alignment horizontal="center"/>
    </xf>
    <xf numFmtId="164" fontId="0" fillId="0" borderId="0" xfId="0"/>
    <xf numFmtId="14" fontId="17" fillId="0" borderId="1" xfId="50" applyNumberFormat="1" applyFont="1" applyFill="1" applyBorder="1" applyAlignment="1">
      <alignment horizontal="center"/>
    </xf>
    <xf numFmtId="10" fontId="0" fillId="0" borderId="1" xfId="0" applyNumberFormat="1" applyBorder="1"/>
    <xf numFmtId="166" fontId="0" fillId="0" borderId="1" xfId="1" applyNumberFormat="1" applyFont="1" applyBorder="1"/>
    <xf numFmtId="10" fontId="0" fillId="0" borderId="1" xfId="1" applyNumberFormat="1" applyFont="1" applyBorder="1"/>
    <xf numFmtId="164" fontId="0" fillId="0" borderId="0" xfId="0"/>
    <xf numFmtId="14" fontId="17" fillId="0" borderId="1" xfId="50" applyNumberFormat="1" applyFont="1" applyFill="1" applyBorder="1" applyAlignment="1">
      <alignment horizontal="center"/>
    </xf>
    <xf numFmtId="10" fontId="0" fillId="0" borderId="1" xfId="0" applyNumberFormat="1" applyBorder="1"/>
    <xf numFmtId="166" fontId="0" fillId="0" borderId="1" xfId="1" applyNumberFormat="1" applyFont="1" applyBorder="1"/>
    <xf numFmtId="10" fontId="0" fillId="0" borderId="1" xfId="1" applyNumberFormat="1" applyFont="1" applyBorder="1"/>
    <xf numFmtId="164" fontId="0" fillId="0" borderId="0" xfId="0"/>
    <xf numFmtId="164" fontId="0" fillId="0" borderId="1" xfId="0" applyBorder="1"/>
    <xf numFmtId="14" fontId="17" fillId="0" borderId="1" xfId="50" applyNumberFormat="1" applyFont="1" applyFill="1" applyBorder="1" applyAlignment="1">
      <alignment horizontal="center"/>
    </xf>
    <xf numFmtId="14" fontId="17" fillId="0" borderId="1" xfId="50" applyNumberFormat="1" applyFont="1" applyFill="1" applyBorder="1" applyAlignment="1">
      <alignment horizontal="center"/>
    </xf>
    <xf numFmtId="164" fontId="0" fillId="0" borderId="1" xfId="0" applyNumberFormat="1" applyBorder="1" applyAlignment="1">
      <alignment horizontal="center"/>
    </xf>
    <xf numFmtId="164" fontId="0" fillId="0" borderId="0" xfId="0" applyNumberFormat="1"/>
    <xf numFmtId="164" fontId="0" fillId="0" borderId="0" xfId="0" applyNumberFormat="1" applyAlignment="1">
      <alignment horizontal="center"/>
    </xf>
    <xf numFmtId="10" fontId="0" fillId="0" borderId="0" xfId="0" applyNumberFormat="1"/>
    <xf numFmtId="167" fontId="0" fillId="0" borderId="1" xfId="0" applyNumberFormat="1" applyBorder="1" applyAlignment="1">
      <alignment horizontal="center"/>
    </xf>
    <xf numFmtId="167" fontId="0" fillId="0" borderId="0" xfId="0" applyNumberFormat="1"/>
    <xf numFmtId="1" fontId="2" fillId="0" borderId="15" xfId="0" applyNumberFormat="1" applyFont="1" applyBorder="1" applyAlignment="1">
      <alignment horizontal="center"/>
    </xf>
    <xf numFmtId="1" fontId="0" fillId="0" borderId="1" xfId="0" applyNumberFormat="1" applyBorder="1"/>
    <xf numFmtId="1" fontId="0" fillId="0" borderId="0" xfId="0" applyNumberFormat="1"/>
    <xf numFmtId="1" fontId="0" fillId="0" borderId="0" xfId="0" applyNumberFormat="1" applyBorder="1"/>
    <xf numFmtId="2" fontId="0" fillId="0" borderId="1" xfId="0" applyNumberFormat="1" applyBorder="1"/>
    <xf numFmtId="164" fontId="0" fillId="0" borderId="1" xfId="0" applyNumberFormat="1" applyBorder="1"/>
    <xf numFmtId="167" fontId="7" fillId="0" borderId="10" xfId="0" applyNumberFormat="1" applyFont="1" applyBorder="1" applyAlignment="1">
      <alignment horizontal="center"/>
    </xf>
    <xf numFmtId="2" fontId="0" fillId="0" borderId="10" xfId="0" applyNumberFormat="1" applyBorder="1"/>
    <xf numFmtId="164" fontId="0" fillId="0" borderId="10" xfId="0" applyNumberFormat="1" applyBorder="1"/>
    <xf numFmtId="10" fontId="0" fillId="0" borderId="10" xfId="0" applyNumberFormat="1" applyBorder="1"/>
    <xf numFmtId="167" fontId="0" fillId="0" borderId="11" xfId="0" applyNumberFormat="1" applyBorder="1" applyAlignment="1">
      <alignment horizontal="center"/>
    </xf>
    <xf numFmtId="2" fontId="0" fillId="0" borderId="11" xfId="0" applyNumberFormat="1" applyBorder="1"/>
    <xf numFmtId="164" fontId="0" fillId="0" borderId="11" xfId="0" applyNumberFormat="1" applyBorder="1"/>
    <xf numFmtId="10" fontId="0" fillId="0" borderId="11" xfId="0" applyNumberFormat="1" applyBorder="1"/>
    <xf numFmtId="167" fontId="0" fillId="0" borderId="18" xfId="0" applyNumberFormat="1" applyBorder="1" applyAlignment="1">
      <alignment horizontal="center"/>
    </xf>
    <xf numFmtId="2" fontId="0" fillId="0" borderId="18" xfId="0" applyNumberFormat="1" applyBorder="1"/>
    <xf numFmtId="2" fontId="6" fillId="0" borderId="18" xfId="63" applyNumberFormat="1" applyBorder="1"/>
    <xf numFmtId="10" fontId="0" fillId="0" borderId="19" xfId="0" applyNumberFormat="1" applyBorder="1"/>
    <xf numFmtId="10" fontId="0" fillId="0" borderId="21" xfId="0" applyNumberFormat="1" applyBorder="1"/>
    <xf numFmtId="167" fontId="0" fillId="0" borderId="23" xfId="0" applyNumberFormat="1" applyBorder="1" applyAlignment="1">
      <alignment horizontal="center"/>
    </xf>
    <xf numFmtId="2" fontId="0" fillId="0" borderId="23" xfId="0" applyNumberFormat="1" applyBorder="1"/>
    <xf numFmtId="10" fontId="0" fillId="0" borderId="24" xfId="0" applyNumberFormat="1" applyBorder="1"/>
    <xf numFmtId="167" fontId="0" fillId="0" borderId="25" xfId="0" applyNumberFormat="1" applyBorder="1" applyAlignment="1">
      <alignment horizontal="center"/>
    </xf>
    <xf numFmtId="2" fontId="0" fillId="0" borderId="25" xfId="0" applyNumberFormat="1" applyBorder="1"/>
    <xf numFmtId="164" fontId="0" fillId="0" borderId="25" xfId="0" applyNumberFormat="1" applyBorder="1"/>
    <xf numFmtId="10" fontId="0" fillId="0" borderId="25" xfId="0" applyNumberFormat="1" applyBorder="1"/>
    <xf numFmtId="167" fontId="0" fillId="0" borderId="10" xfId="0" applyNumberFormat="1" applyBorder="1" applyAlignment="1">
      <alignment horizontal="center"/>
    </xf>
    <xf numFmtId="164" fontId="6" fillId="0" borderId="25" xfId="70" applyNumberFormat="1" applyBorder="1" applyAlignment="1">
      <alignment vertical="center"/>
    </xf>
    <xf numFmtId="2" fontId="0" fillId="0" borderId="10" xfId="53" applyNumberFormat="1" applyFont="1" applyBorder="1"/>
    <xf numFmtId="1" fontId="0" fillId="0" borderId="3" xfId="0" applyNumberFormat="1" applyBorder="1"/>
    <xf numFmtId="1" fontId="0" fillId="8" borderId="0" xfId="0" applyNumberFormat="1" applyFill="1"/>
    <xf numFmtId="1" fontId="0" fillId="0" borderId="0" xfId="0" applyNumberFormat="1" applyFill="1"/>
    <xf numFmtId="0" fontId="7" fillId="0" borderId="1" xfId="0" applyNumberFormat="1" applyFont="1" applyBorder="1" applyAlignment="1">
      <alignment horizontal="center"/>
    </xf>
    <xf numFmtId="0" fontId="4" fillId="0" borderId="1" xfId="0" applyNumberFormat="1" applyFont="1" applyBorder="1" applyAlignment="1">
      <alignment horizontal="center"/>
    </xf>
    <xf numFmtId="0" fontId="0" fillId="0" borderId="1" xfId="0" applyNumberFormat="1" applyBorder="1" applyAlignment="1">
      <alignment horizontal="center"/>
    </xf>
    <xf numFmtId="0" fontId="0" fillId="0" borderId="0" xfId="0" applyNumberFormat="1"/>
    <xf numFmtId="2" fontId="4" fillId="0" borderId="1" xfId="0" applyNumberFormat="1" applyFont="1" applyBorder="1" applyAlignment="1">
      <alignment horizontal="center"/>
    </xf>
    <xf numFmtId="2" fontId="0" fillId="0" borderId="1" xfId="0" applyNumberFormat="1" applyBorder="1" applyAlignment="1">
      <alignment horizontal="center"/>
    </xf>
    <xf numFmtId="0" fontId="2" fillId="0" borderId="1" xfId="0" applyNumberFormat="1" applyFont="1" applyBorder="1" applyAlignment="1">
      <alignment horizontal="center"/>
    </xf>
    <xf numFmtId="0" fontId="0" fillId="0" borderId="1" xfId="0" applyNumberFormat="1" applyFill="1" applyBorder="1" applyAlignment="1">
      <alignment vertical="center"/>
    </xf>
    <xf numFmtId="0" fontId="0" fillId="0" borderId="0" xfId="0" applyNumberFormat="1" applyAlignment="1">
      <alignment horizontal="left"/>
    </xf>
    <xf numFmtId="0" fontId="2" fillId="0" borderId="12" xfId="0" applyNumberFormat="1" applyFont="1" applyFill="1" applyBorder="1" applyAlignment="1">
      <alignment horizontal="center"/>
    </xf>
    <xf numFmtId="0" fontId="0" fillId="0" borderId="1" xfId="0" applyNumberFormat="1" applyFill="1" applyBorder="1" applyAlignment="1">
      <alignment vertical="center" wrapText="1"/>
    </xf>
    <xf numFmtId="0" fontId="0" fillId="0" borderId="0" xfId="0" applyNumberFormat="1" applyFill="1" applyBorder="1"/>
    <xf numFmtId="0" fontId="0" fillId="0" borderId="1" xfId="0" applyNumberFormat="1" applyFill="1" applyBorder="1"/>
    <xf numFmtId="0" fontId="2" fillId="0" borderId="10" xfId="0" applyNumberFormat="1" applyFont="1" applyBorder="1" applyAlignment="1">
      <alignment horizontal="center"/>
    </xf>
    <xf numFmtId="0" fontId="0" fillId="0" borderId="17" xfId="0" applyNumberFormat="1" applyBorder="1" applyAlignment="1">
      <alignment horizontal="center" vertical="center"/>
    </xf>
    <xf numFmtId="0" fontId="0" fillId="0" borderId="20" xfId="0" applyNumberFormat="1" applyBorder="1" applyAlignment="1">
      <alignment horizontal="center" vertical="center"/>
    </xf>
    <xf numFmtId="0" fontId="0" fillId="0" borderId="22" xfId="0" applyNumberFormat="1" applyBorder="1" applyAlignment="1">
      <alignment horizontal="center" vertical="center"/>
    </xf>
    <xf numFmtId="0" fontId="0" fillId="0" borderId="25" xfId="0" applyNumberFormat="1" applyBorder="1" applyAlignment="1">
      <alignment horizontal="center" vertical="center"/>
    </xf>
    <xf numFmtId="0" fontId="0" fillId="0" borderId="17" xfId="0" applyNumberFormat="1" applyFill="1" applyBorder="1" applyAlignment="1">
      <alignment horizontal="center" vertical="center"/>
    </xf>
    <xf numFmtId="0" fontId="0" fillId="0" borderId="20" xfId="0" applyNumberFormat="1" applyFill="1" applyBorder="1" applyAlignment="1">
      <alignment horizontal="center" vertical="center"/>
    </xf>
    <xf numFmtId="0" fontId="0" fillId="0" borderId="22"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1" xfId="0" applyNumberFormat="1" applyFill="1" applyBorder="1" applyAlignment="1">
      <alignment horizontal="center" vertical="center"/>
    </xf>
    <xf numFmtId="0" fontId="0" fillId="0" borderId="10" xfId="0" applyNumberFormat="1" applyBorder="1" applyAlignment="1">
      <alignment horizontal="center" vertical="center"/>
    </xf>
    <xf numFmtId="0" fontId="0" fillId="0" borderId="10" xfId="0" applyNumberFormat="1" applyFill="1" applyBorder="1" applyAlignment="1">
      <alignment horizontal="center" vertical="center"/>
    </xf>
    <xf numFmtId="0" fontId="0" fillId="0" borderId="1" xfId="0" applyNumberFormat="1" applyBorder="1" applyAlignment="1">
      <alignment horizontal="center" vertical="center"/>
    </xf>
    <xf numFmtId="0" fontId="0" fillId="0" borderId="1" xfId="0" applyNumberFormat="1" applyFill="1" applyBorder="1" applyAlignment="1">
      <alignment horizontal="center" vertical="center" wrapText="1"/>
    </xf>
    <xf numFmtId="0" fontId="0" fillId="0" borderId="11" xfId="0" applyNumberFormat="1" applyBorder="1" applyAlignment="1">
      <alignment horizontal="center" vertical="center"/>
    </xf>
    <xf numFmtId="0" fontId="0" fillId="0" borderId="25" xfId="0" applyNumberFormat="1" applyFill="1" applyBorder="1" applyAlignment="1">
      <alignment horizontal="center" vertical="center"/>
    </xf>
    <xf numFmtId="0" fontId="0" fillId="0" borderId="10" xfId="0" applyNumberFormat="1" applyBorder="1"/>
    <xf numFmtId="0" fontId="0" fillId="0" borderId="18" xfId="0" applyNumberFormat="1" applyBorder="1"/>
    <xf numFmtId="0" fontId="0" fillId="0" borderId="1" xfId="0" applyNumberFormat="1" applyBorder="1"/>
    <xf numFmtId="0" fontId="0" fillId="0" borderId="23" xfId="0" applyNumberFormat="1" applyBorder="1"/>
    <xf numFmtId="0" fontId="0" fillId="0" borderId="25" xfId="0" applyNumberFormat="1" applyBorder="1"/>
    <xf numFmtId="0" fontId="0" fillId="0" borderId="11" xfId="0" applyNumberFormat="1" applyBorder="1"/>
    <xf numFmtId="164" fontId="0" fillId="0" borderId="0" xfId="0"/>
    <xf numFmtId="10" fontId="0" fillId="0" borderId="1" xfId="0" applyNumberFormat="1" applyBorder="1"/>
    <xf numFmtId="2" fontId="0" fillId="0" borderId="0" xfId="0" applyNumberFormat="1"/>
    <xf numFmtId="164" fontId="0" fillId="0" borderId="0" xfId="0" applyNumberFormat="1"/>
    <xf numFmtId="164" fontId="0" fillId="0" borderId="0" xfId="0" applyAlignment="1">
      <alignment wrapText="1"/>
    </xf>
    <xf numFmtId="10" fontId="0" fillId="0" borderId="0" xfId="0" applyNumberFormat="1"/>
    <xf numFmtId="167" fontId="0" fillId="0" borderId="1" xfId="0" applyNumberFormat="1" applyBorder="1" applyAlignment="1">
      <alignment horizontal="center"/>
    </xf>
    <xf numFmtId="167" fontId="0" fillId="0" borderId="0" xfId="0" applyNumberFormat="1"/>
    <xf numFmtId="2" fontId="0" fillId="0" borderId="1" xfId="0" applyNumberFormat="1" applyBorder="1"/>
    <xf numFmtId="167" fontId="7" fillId="0" borderId="10" xfId="0" applyNumberFormat="1" applyFont="1" applyBorder="1" applyAlignment="1">
      <alignment horizontal="center"/>
    </xf>
    <xf numFmtId="2" fontId="0" fillId="0" borderId="10" xfId="0" applyNumberFormat="1" applyBorder="1"/>
    <xf numFmtId="10" fontId="0" fillId="0" borderId="10" xfId="0" applyNumberFormat="1" applyBorder="1"/>
    <xf numFmtId="167" fontId="0" fillId="0" borderId="11" xfId="0" applyNumberFormat="1" applyBorder="1" applyAlignment="1">
      <alignment horizontal="center"/>
    </xf>
    <xf numFmtId="2" fontId="0" fillId="0" borderId="11" xfId="0" applyNumberFormat="1" applyBorder="1"/>
    <xf numFmtId="10" fontId="0" fillId="0" borderId="11" xfId="0" applyNumberFormat="1" applyBorder="1"/>
    <xf numFmtId="167" fontId="0" fillId="0" borderId="18" xfId="0" applyNumberFormat="1" applyBorder="1" applyAlignment="1">
      <alignment horizontal="center"/>
    </xf>
    <xf numFmtId="2" fontId="0" fillId="0" borderId="18" xfId="0" applyNumberFormat="1" applyBorder="1"/>
    <xf numFmtId="2" fontId="6" fillId="0" borderId="18" xfId="63" applyNumberFormat="1" applyBorder="1"/>
    <xf numFmtId="10" fontId="0" fillId="0" borderId="19" xfId="0" applyNumberFormat="1" applyBorder="1"/>
    <xf numFmtId="10" fontId="0" fillId="0" borderId="21" xfId="0" applyNumberFormat="1" applyBorder="1"/>
    <xf numFmtId="167" fontId="0" fillId="0" borderId="23" xfId="0" applyNumberFormat="1" applyBorder="1" applyAlignment="1">
      <alignment horizontal="center"/>
    </xf>
    <xf numFmtId="2" fontId="0" fillId="0" borderId="23" xfId="0" applyNumberFormat="1" applyBorder="1"/>
    <xf numFmtId="10" fontId="0" fillId="0" borderId="24" xfId="0" applyNumberFormat="1" applyBorder="1"/>
    <xf numFmtId="167" fontId="0" fillId="0" borderId="25" xfId="0" applyNumberFormat="1" applyBorder="1" applyAlignment="1">
      <alignment horizontal="center"/>
    </xf>
    <xf numFmtId="2" fontId="0" fillId="0" borderId="25" xfId="0" applyNumberFormat="1" applyBorder="1"/>
    <xf numFmtId="10" fontId="0" fillId="0" borderId="25" xfId="0" applyNumberFormat="1" applyBorder="1"/>
    <xf numFmtId="167" fontId="0" fillId="0" borderId="10" xfId="0" applyNumberFormat="1" applyBorder="1" applyAlignment="1">
      <alignment horizontal="center"/>
    </xf>
    <xf numFmtId="2" fontId="0" fillId="0" borderId="10" xfId="53" applyNumberFormat="1" applyFont="1" applyBorder="1"/>
    <xf numFmtId="0" fontId="2" fillId="0" borderId="10" xfId="0" applyNumberFormat="1" applyFont="1" applyBorder="1" applyAlignment="1">
      <alignment horizontal="center"/>
    </xf>
    <xf numFmtId="0" fontId="0" fillId="0" borderId="17" xfId="0" applyNumberFormat="1" applyBorder="1" applyAlignment="1">
      <alignment horizontal="center" vertical="center"/>
    </xf>
    <xf numFmtId="0" fontId="0" fillId="0" borderId="20" xfId="0" applyNumberFormat="1" applyBorder="1" applyAlignment="1">
      <alignment horizontal="center" vertical="center"/>
    </xf>
    <xf numFmtId="0" fontId="0" fillId="0" borderId="22" xfId="0" applyNumberFormat="1" applyBorder="1" applyAlignment="1">
      <alignment horizontal="center" vertical="center"/>
    </xf>
    <xf numFmtId="0" fontId="0" fillId="0" borderId="25" xfId="0" applyNumberFormat="1" applyBorder="1" applyAlignment="1">
      <alignment horizontal="center" vertical="center"/>
    </xf>
    <xf numFmtId="0" fontId="0" fillId="0" borderId="17" xfId="0" applyNumberFormat="1" applyFill="1" applyBorder="1" applyAlignment="1">
      <alignment horizontal="center" vertical="center"/>
    </xf>
    <xf numFmtId="0" fontId="0" fillId="0" borderId="20" xfId="0" applyNumberFormat="1" applyFill="1" applyBorder="1" applyAlignment="1">
      <alignment horizontal="center" vertical="center"/>
    </xf>
    <xf numFmtId="0" fontId="0" fillId="0" borderId="22"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1" xfId="0" applyNumberFormat="1" applyFill="1" applyBorder="1" applyAlignment="1">
      <alignment horizontal="center" vertical="center"/>
    </xf>
    <xf numFmtId="0" fontId="0" fillId="0" borderId="10" xfId="0" applyNumberFormat="1" applyBorder="1" applyAlignment="1">
      <alignment horizontal="center" vertical="center"/>
    </xf>
    <xf numFmtId="0" fontId="0" fillId="0" borderId="10" xfId="0" applyNumberFormat="1" applyFill="1" applyBorder="1" applyAlignment="1">
      <alignment horizontal="center" vertical="center"/>
    </xf>
    <xf numFmtId="0" fontId="0" fillId="0" borderId="1" xfId="0" applyNumberFormat="1" applyBorder="1" applyAlignment="1">
      <alignment horizontal="center" vertical="center"/>
    </xf>
    <xf numFmtId="0" fontId="0" fillId="0" borderId="1" xfId="0" applyNumberFormat="1" applyFill="1" applyBorder="1" applyAlignment="1">
      <alignment horizontal="center" vertical="center" wrapText="1"/>
    </xf>
    <xf numFmtId="0" fontId="0" fillId="0" borderId="11" xfId="0" applyNumberFormat="1" applyBorder="1" applyAlignment="1">
      <alignment horizontal="center" vertical="center"/>
    </xf>
    <xf numFmtId="0" fontId="0" fillId="0" borderId="25" xfId="0" applyNumberFormat="1" applyFill="1" applyBorder="1" applyAlignment="1">
      <alignment horizontal="center" vertical="center"/>
    </xf>
    <xf numFmtId="10" fontId="0" fillId="10" borderId="0" xfId="0" applyNumberFormat="1" applyFill="1" applyBorder="1"/>
    <xf numFmtId="10" fontId="0" fillId="8" borderId="0" xfId="0" applyNumberFormat="1" applyFill="1" applyBorder="1"/>
    <xf numFmtId="10" fontId="0" fillId="11" borderId="0" xfId="0" applyNumberFormat="1" applyFill="1" applyBorder="1"/>
    <xf numFmtId="0" fontId="0" fillId="0" borderId="1" xfId="0" applyNumberFormat="1" applyFill="1" applyBorder="1" applyAlignment="1">
      <alignment horizontal="center" vertical="center"/>
    </xf>
    <xf numFmtId="0" fontId="0" fillId="0" borderId="10" xfId="0" applyNumberFormat="1" applyFill="1" applyBorder="1" applyAlignment="1">
      <alignment horizontal="center" vertical="center"/>
    </xf>
    <xf numFmtId="0" fontId="0" fillId="0" borderId="11" xfId="0" applyNumberFormat="1" applyFill="1" applyBorder="1" applyAlignment="1">
      <alignment horizontal="center" vertical="center"/>
    </xf>
    <xf numFmtId="0" fontId="0" fillId="0" borderId="10" xfId="0" applyNumberFormat="1" applyBorder="1" applyAlignment="1">
      <alignment horizontal="center" vertical="center"/>
    </xf>
    <xf numFmtId="0" fontId="0" fillId="0" borderId="11" xfId="0" applyNumberFormat="1" applyBorder="1" applyAlignment="1">
      <alignment horizontal="center" vertical="center"/>
    </xf>
    <xf numFmtId="0" fontId="0" fillId="0" borderId="10" xfId="0" applyNumberFormat="1" applyFill="1" applyBorder="1" applyAlignment="1">
      <alignment horizontal="center" vertical="center" wrapText="1"/>
    </xf>
    <xf numFmtId="0" fontId="0" fillId="0" borderId="1" xfId="0" applyNumberFormat="1" applyBorder="1" applyAlignment="1">
      <alignment horizontal="center" vertical="center"/>
    </xf>
    <xf numFmtId="164" fontId="0" fillId="0" borderId="1" xfId="0" applyBorder="1" applyAlignment="1">
      <alignment horizontal="center" vertical="center"/>
    </xf>
    <xf numFmtId="0" fontId="0" fillId="9" borderId="10" xfId="0" applyNumberFormat="1" applyFill="1" applyBorder="1" applyAlignment="1">
      <alignment horizontal="center" vertical="center"/>
    </xf>
    <xf numFmtId="0" fontId="0" fillId="9" borderId="11" xfId="0" applyNumberFormat="1" applyFill="1" applyBorder="1" applyAlignment="1">
      <alignment horizontal="center" vertical="center"/>
    </xf>
    <xf numFmtId="164" fontId="6" fillId="0" borderId="18" xfId="70" applyNumberFormat="1" applyBorder="1" applyAlignment="1">
      <alignment horizontal="center" vertical="center"/>
    </xf>
    <xf numFmtId="164" fontId="6" fillId="0" borderId="1" xfId="70" applyNumberFormat="1" applyBorder="1" applyAlignment="1">
      <alignment horizontal="center" vertical="center"/>
    </xf>
    <xf numFmtId="164" fontId="6" fillId="0" borderId="23" xfId="70" applyNumberFormat="1" applyBorder="1" applyAlignment="1">
      <alignment horizontal="center" vertical="center"/>
    </xf>
    <xf numFmtId="164" fontId="0" fillId="0" borderId="18" xfId="0" applyNumberFormat="1" applyBorder="1" applyAlignment="1">
      <alignment horizontal="center"/>
    </xf>
    <xf numFmtId="164" fontId="0" fillId="0" borderId="1" xfId="0" applyNumberFormat="1" applyBorder="1" applyAlignment="1">
      <alignment horizontal="center"/>
    </xf>
    <xf numFmtId="164" fontId="0" fillId="0" borderId="23" xfId="0" applyNumberFormat="1" applyBorder="1" applyAlignment="1">
      <alignment horizontal="center"/>
    </xf>
    <xf numFmtId="164" fontId="0" fillId="0" borderId="26" xfId="0" applyNumberFormat="1" applyBorder="1" applyAlignment="1">
      <alignment horizontal="center"/>
    </xf>
    <xf numFmtId="49" fontId="0" fillId="0" borderId="1" xfId="0" applyNumberFormat="1" applyBorder="1"/>
    <xf numFmtId="49" fontId="0" fillId="0" borderId="0" xfId="0" applyNumberFormat="1"/>
    <xf numFmtId="49" fontId="3" fillId="0" borderId="1" xfId="0" applyNumberFormat="1" applyFont="1" applyBorder="1"/>
    <xf numFmtId="49" fontId="1" fillId="0" borderId="1" xfId="0" applyNumberFormat="1" applyFont="1" applyBorder="1"/>
  </cellXfs>
  <cellStyles count="85">
    <cellStyle name="20% — акцент1 2" xfId="28"/>
    <cellStyle name="20% — акцент1 2 2" xfId="82"/>
    <cellStyle name="20% — акцент1 2 3" xfId="60"/>
    <cellStyle name="20% — акцент1 3" xfId="5"/>
    <cellStyle name="20% — акцент1 3 2" xfId="78"/>
    <cellStyle name="20% — акцент1 3 3" xfId="67"/>
    <cellStyle name="40% — акцент1 2" xfId="29"/>
    <cellStyle name="40% — акцент1 2 2" xfId="74"/>
    <cellStyle name="40% — акцент1 2 3" xfId="56"/>
    <cellStyle name="40% — акцент1 3" xfId="6"/>
    <cellStyle name="40% — акцент1 3 2" xfId="79"/>
    <cellStyle name="40% — акцент1 3 3" xfId="59"/>
    <cellStyle name="Normal" xfId="50"/>
    <cellStyle name="Normal 2" xfId="75"/>
    <cellStyle name="Normal 3" xfId="61"/>
    <cellStyle name="Гиперссылка 2" xfId="33"/>
    <cellStyle name="Гиперссылка 2 2" xfId="69"/>
    <cellStyle name="Гиперссылка 2 3" xfId="62"/>
    <cellStyle name="Заголовок 2 2" xfId="26"/>
    <cellStyle name="Заголовок 2 2 2" xfId="77"/>
    <cellStyle name="Заголовок 2 2 3" xfId="65"/>
    <cellStyle name="Заголовок 2 3" xfId="3"/>
    <cellStyle name="Заголовок 2 3 2" xfId="72"/>
    <cellStyle name="Заголовок 2 3 3" xfId="57"/>
    <cellStyle name="Заголовок 4 2" xfId="27"/>
    <cellStyle name="Заголовок 4 2 2" xfId="84"/>
    <cellStyle name="Заголовок 4 2 3" xfId="68"/>
    <cellStyle name="Заголовок 4 3" xfId="4"/>
    <cellStyle name="Заголовок 4 3 2" xfId="81"/>
    <cellStyle name="Заголовок 4 3 3" xfId="64"/>
    <cellStyle name="Итог 2" xfId="30"/>
    <cellStyle name="Итог 2 2" xfId="80"/>
    <cellStyle name="Итог 2 3" xfId="54"/>
    <cellStyle name="Итог 3" xfId="7"/>
    <cellStyle name="Итог 3 2" xfId="71"/>
    <cellStyle name="Итог 3 3" xfId="55"/>
    <cellStyle name="Название 2" xfId="25"/>
    <cellStyle name="Название 2 2" xfId="83"/>
    <cellStyle name="Название 2 3" xfId="58"/>
    <cellStyle name="Название 3" xfId="49"/>
    <cellStyle name="Название 3 2" xfId="76"/>
    <cellStyle name="Название 3 3" xfId="52"/>
    <cellStyle name="Название 4" xfId="2"/>
    <cellStyle name="Название 4 2" xfId="73"/>
    <cellStyle name="Название 4 3" xfId="66"/>
    <cellStyle name="Обычный" xfId="0" builtinId="0"/>
    <cellStyle name="Обычный 2" xfId="70"/>
    <cellStyle name="Обычный 3" xfId="53"/>
    <cellStyle name="Обычный 4" xfId="63"/>
    <cellStyle name="Обычный 5" xfId="51"/>
    <cellStyle name="Процентный" xfId="1" builtinId="5"/>
    <cellStyle name="Процентный 2" xfId="34"/>
    <cellStyle name="Процентный 3" xfId="10"/>
    <cellStyle name="Финансовый 2" xfId="9"/>
    <cellStyle name="Финансовый 2 2" xfId="12"/>
    <cellStyle name="Финансовый 2 2 2" xfId="16"/>
    <cellStyle name="Финансовый 2 2 2 2" xfId="24"/>
    <cellStyle name="Финансовый 2 2 2 2 2" xfId="48"/>
    <cellStyle name="Финансовый 2 2 2 3" xfId="40"/>
    <cellStyle name="Финансовый 2 2 3" xfId="20"/>
    <cellStyle name="Финансовый 2 2 3 2" xfId="44"/>
    <cellStyle name="Финансовый 2 2 4" xfId="36"/>
    <cellStyle name="Финансовый 2 3" xfId="14"/>
    <cellStyle name="Финансовый 2 3 2" xfId="22"/>
    <cellStyle name="Финансовый 2 3 2 2" xfId="46"/>
    <cellStyle name="Финансовый 2 3 3" xfId="38"/>
    <cellStyle name="Финансовый 2 4" xfId="18"/>
    <cellStyle name="Финансовый 2 4 2" xfId="42"/>
    <cellStyle name="Финансовый 2 5" xfId="32"/>
    <cellStyle name="Финансовый 3" xfId="11"/>
    <cellStyle name="Финансовый 3 2" xfId="15"/>
    <cellStyle name="Финансовый 3 2 2" xfId="23"/>
    <cellStyle name="Финансовый 3 2 2 2" xfId="47"/>
    <cellStyle name="Финансовый 3 2 3" xfId="39"/>
    <cellStyle name="Финансовый 3 3" xfId="19"/>
    <cellStyle name="Финансовый 3 3 2" xfId="43"/>
    <cellStyle name="Финансовый 3 4" xfId="35"/>
    <cellStyle name="Финансовый 4" xfId="13"/>
    <cellStyle name="Финансовый 4 2" xfId="21"/>
    <cellStyle name="Финансовый 4 2 2" xfId="45"/>
    <cellStyle name="Финансовый 4 3" xfId="37"/>
    <cellStyle name="Финансовый 5" xfId="17"/>
    <cellStyle name="Финансовый 5 2" xfId="41"/>
    <cellStyle name="Финансовый 6" xfId="31"/>
    <cellStyle name="Финансовый 7" xfId="8"/>
  </cellStyles>
  <dxfs count="128">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ont>
        <color auto="1"/>
      </font>
      <fill>
        <patternFill>
          <bgColor rgb="FFFF0000"/>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
      <fill>
        <patternFill>
          <bgColor rgb="FF92D050"/>
        </patternFill>
      </fill>
    </dxf>
    <dxf>
      <fill>
        <patternFill>
          <bgColor rgb="FFFFC000"/>
        </patternFill>
      </fill>
    </dxf>
    <dxf>
      <fill>
        <patternFill>
          <bgColor rgb="FFFF0000"/>
        </patternFill>
      </fill>
    </dxf>
  </dxfs>
  <tableStyles count="0" defaultTableStyle="TableStyleMedium2" defaultPivotStyle="PivotStyleLight16"/>
  <colors>
    <mruColors>
      <color rgb="FFD604D1"/>
      <color rgb="FF00CCFF"/>
      <color rgb="FF0000FF"/>
      <color rgb="FF65E5FF"/>
      <color rgb="FF2A3038"/>
      <color rgb="FFFE8A0A"/>
      <color rgb="FFFFE3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38.xml"/><Relationship Id="rId1" Type="http://schemas.microsoft.com/office/2011/relationships/chartStyle" Target="style38.xml"/><Relationship Id="rId4" Type="http://schemas.openxmlformats.org/officeDocument/2006/relationships/chartUserShapes" Target="../drawings/drawing6.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39.xml"/><Relationship Id="rId1" Type="http://schemas.microsoft.com/office/2011/relationships/chartStyle" Target="style39.xml"/><Relationship Id="rId4" Type="http://schemas.openxmlformats.org/officeDocument/2006/relationships/chartUserShapes" Target="../drawings/drawing7.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40.xml"/><Relationship Id="rId1" Type="http://schemas.microsoft.com/office/2011/relationships/chartStyle" Target="style40.xml"/><Relationship Id="rId4" Type="http://schemas.openxmlformats.org/officeDocument/2006/relationships/chartUserShapes" Target="../drawings/drawing8.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41.xml"/><Relationship Id="rId1" Type="http://schemas.microsoft.com/office/2011/relationships/chartStyle" Target="style41.xml"/><Relationship Id="rId4" Type="http://schemas.openxmlformats.org/officeDocument/2006/relationships/chartUserShapes" Target="../drawings/drawing9.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42.xml"/><Relationship Id="rId1" Type="http://schemas.microsoft.com/office/2011/relationships/chartStyle" Target="style42.xml"/><Relationship Id="rId4" Type="http://schemas.openxmlformats.org/officeDocument/2006/relationships/chartUserShapes" Target="../drawings/drawing10.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43.xml"/><Relationship Id="rId1" Type="http://schemas.microsoft.com/office/2011/relationships/chartStyle" Target="style43.xml"/><Relationship Id="rId4" Type="http://schemas.openxmlformats.org/officeDocument/2006/relationships/chartUserShapes" Target="../drawings/drawing11.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44.xml"/><Relationship Id="rId1" Type="http://schemas.microsoft.com/office/2011/relationships/chartStyle" Target="style44.xml"/><Relationship Id="rId4" Type="http://schemas.openxmlformats.org/officeDocument/2006/relationships/chartUserShapes" Target="../drawings/drawing12.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45.xml"/><Relationship Id="rId1" Type="http://schemas.microsoft.com/office/2011/relationships/chartStyle" Target="style45.xml"/><Relationship Id="rId4" Type="http://schemas.openxmlformats.org/officeDocument/2006/relationships/chartUserShapes" Target="../drawings/drawing13.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47.xml"/><Relationship Id="rId1" Type="http://schemas.microsoft.com/office/2011/relationships/chartStyle" Target="style47.xml"/><Relationship Id="rId4" Type="http://schemas.openxmlformats.org/officeDocument/2006/relationships/chartUserShapes" Target="../drawings/drawing14.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48.xml"/><Relationship Id="rId1" Type="http://schemas.microsoft.com/office/2011/relationships/chartStyle" Target="style48.xml"/><Relationship Id="rId4" Type="http://schemas.openxmlformats.org/officeDocument/2006/relationships/chartUserShapes" Target="../drawings/drawing15.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49.xml"/><Relationship Id="rId1" Type="http://schemas.microsoft.com/office/2011/relationships/chartStyle" Target="style49.xml"/><Relationship Id="rId4" Type="http://schemas.openxmlformats.org/officeDocument/2006/relationships/chartUserShapes" Target="../drawings/drawing17.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50.xml"/><Relationship Id="rId1" Type="http://schemas.microsoft.com/office/2011/relationships/chartStyle" Target="style50.xml"/><Relationship Id="rId4" Type="http://schemas.openxmlformats.org/officeDocument/2006/relationships/chartUserShapes" Target="../drawings/drawing18.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52.xml"/><Relationship Id="rId1" Type="http://schemas.microsoft.com/office/2011/relationships/chartStyle" Target="style52.xml"/><Relationship Id="rId4" Type="http://schemas.openxmlformats.org/officeDocument/2006/relationships/chartUserShapes" Target="../drawings/drawing19.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53.xml"/><Relationship Id="rId1" Type="http://schemas.microsoft.com/office/2011/relationships/chartStyle" Target="style53.xml"/><Relationship Id="rId4" Type="http://schemas.openxmlformats.org/officeDocument/2006/relationships/chartUserShapes" Target="../drawings/drawing20.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54.xml"/><Relationship Id="rId1" Type="http://schemas.microsoft.com/office/2011/relationships/chartStyle" Target="style54.xml"/><Relationship Id="rId4" Type="http://schemas.openxmlformats.org/officeDocument/2006/relationships/chartUserShapes" Target="../drawings/drawing21.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62.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63.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64.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65.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66.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67.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68.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themeOverride" Target="../theme/themeOverride69.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70.xml"/><Relationship Id="rId2" Type="http://schemas.microsoft.com/office/2011/relationships/chartColorStyle" Target="colors70.xml"/><Relationship Id="rId1" Type="http://schemas.microsoft.com/office/2011/relationships/chartStyle" Target="style70.xml"/><Relationship Id="rId4" Type="http://schemas.openxmlformats.org/officeDocument/2006/relationships/chartUserShapes" Target="../drawings/drawing26.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71.xml"/><Relationship Id="rId2" Type="http://schemas.microsoft.com/office/2011/relationships/chartColorStyle" Target="colors71.xml"/><Relationship Id="rId1" Type="http://schemas.microsoft.com/office/2011/relationships/chartStyle" Target="style71.xml"/><Relationship Id="rId4" Type="http://schemas.openxmlformats.org/officeDocument/2006/relationships/chartUserShapes" Target="../drawings/drawing27.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72.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73.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74.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themeOverride" Target="../theme/themeOverride75.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themeOverride" Target="../theme/themeOverride76.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77.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themeOverride" Target="../theme/themeOverride78.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7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8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themeOverride" Target="../theme/themeOverride81.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82.xml"/><Relationship Id="rId2" Type="http://schemas.microsoft.com/office/2011/relationships/chartColorStyle" Target="colors82.xml"/><Relationship Id="rId1" Type="http://schemas.microsoft.com/office/2011/relationships/chartStyle" Target="style82.xml"/><Relationship Id="rId4" Type="http://schemas.openxmlformats.org/officeDocument/2006/relationships/chartUserShapes" Target="../drawings/drawing29.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83.xml"/><Relationship Id="rId2" Type="http://schemas.microsoft.com/office/2011/relationships/chartColorStyle" Target="colors83.xml"/><Relationship Id="rId1" Type="http://schemas.microsoft.com/office/2011/relationships/chartStyle" Target="style83.xml"/><Relationship Id="rId4" Type="http://schemas.openxmlformats.org/officeDocument/2006/relationships/chartUserShapes" Target="../drawings/drawing30.xml"/></Relationships>
</file>

<file path=xl/charts/_rels/chart84.xml.rels><?xml version="1.0" encoding="UTF-8" standalone="yes"?>
<Relationships xmlns="http://schemas.openxmlformats.org/package/2006/relationships"><Relationship Id="rId3" Type="http://schemas.openxmlformats.org/officeDocument/2006/relationships/themeOverride" Target="../theme/themeOverride84.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themeOverride" Target="../theme/themeOverride85.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86.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themeOverride" Target="../theme/themeOverride87.xml"/><Relationship Id="rId2" Type="http://schemas.microsoft.com/office/2011/relationships/chartColorStyle" Target="colors87.xml"/><Relationship Id="rId1" Type="http://schemas.microsoft.com/office/2011/relationships/chartStyle" Target="style87.xml"/><Relationship Id="rId4" Type="http://schemas.openxmlformats.org/officeDocument/2006/relationships/chartUserShapes" Target="../drawings/drawing32.xml"/></Relationships>
</file>

<file path=xl/charts/_rels/chart88.xml.rels><?xml version="1.0" encoding="UTF-8" standalone="yes"?>
<Relationships xmlns="http://schemas.openxmlformats.org/package/2006/relationships"><Relationship Id="rId3" Type="http://schemas.openxmlformats.org/officeDocument/2006/relationships/themeOverride" Target="../theme/themeOverride88.xml"/><Relationship Id="rId2" Type="http://schemas.microsoft.com/office/2011/relationships/chartColorStyle" Target="colors88.xml"/><Relationship Id="rId1" Type="http://schemas.microsoft.com/office/2011/relationships/chartStyle" Target="style88.xml"/><Relationship Id="rId4" Type="http://schemas.openxmlformats.org/officeDocument/2006/relationships/chartUserShapes" Target="../drawings/drawing33.xml"/></Relationships>
</file>

<file path=xl/charts/_rels/chart89.xml.rels><?xml version="1.0" encoding="UTF-8" standalone="yes"?>
<Relationships xmlns="http://schemas.openxmlformats.org/package/2006/relationships"><Relationship Id="rId3" Type="http://schemas.openxmlformats.org/officeDocument/2006/relationships/themeOverride" Target="../theme/themeOverride89.xml"/><Relationship Id="rId2" Type="http://schemas.microsoft.com/office/2011/relationships/chartColorStyle" Target="colors89.xml"/><Relationship Id="rId1" Type="http://schemas.microsoft.com/office/2011/relationships/chartStyle" Target="style89.xml"/><Relationship Id="rId4" Type="http://schemas.openxmlformats.org/officeDocument/2006/relationships/chartUserShapes" Target="../drawings/drawing3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'выработка по дням'!$A$2:$A$3</c:f>
          <c:strCache>
            <c:ptCount val="2"/>
            <c:pt idx="0">
              <c:v>Ахтубинская СЭС (1 очередь) 15 МВт</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3451117173555305"/>
        </c:manualLayout>
      </c:layout>
      <c:lineChart>
        <c:grouping val="standard"/>
        <c:varyColors val="0"/>
        <c:ser>
          <c:idx val="0"/>
          <c:order val="0"/>
          <c:tx>
            <c:strRef>
              <c:f>'выработка по дням'!$B$2</c:f>
              <c:strCache>
                <c:ptCount val="1"/>
                <c:pt idx="0">
                  <c:v>2020</c:v>
                </c:pt>
              </c:strCache>
            </c:strRef>
          </c:tx>
          <c:spPr>
            <a:ln w="22225" cap="rnd">
              <a:solidFill>
                <a:schemeClr val="accent1"/>
              </a:solidFill>
            </a:ln>
            <a:effectLst>
              <a:glow rad="139700">
                <a:schemeClr val="accent1">
                  <a:satMod val="175000"/>
                  <a:alpha val="14000"/>
                </a:schemeClr>
              </a:glow>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дням'!$C$74:$AH$74</c:f>
              <c:numCache>
                <c:formatCode>#,##0</c:formatCode>
                <c:ptCount val="32"/>
                <c:pt idx="0">
                  <c:v>36696</c:v>
                </c:pt>
                <c:pt idx="1">
                  <c:v>48407</c:v>
                </c:pt>
                <c:pt idx="2">
                  <c:v>34590</c:v>
                </c:pt>
                <c:pt idx="3">
                  <c:v>13994</c:v>
                </c:pt>
                <c:pt idx="4">
                  <c:v>47573</c:v>
                </c:pt>
                <c:pt idx="5">
                  <c:v>53838</c:v>
                </c:pt>
                <c:pt idx="6">
                  <c:v>58190</c:v>
                </c:pt>
                <c:pt idx="7">
                  <c:v>53362</c:v>
                </c:pt>
                <c:pt idx="8">
                  <c:v>55673</c:v>
                </c:pt>
                <c:pt idx="9">
                  <c:v>40409</c:v>
                </c:pt>
                <c:pt idx="10">
                  <c:v>59323</c:v>
                </c:pt>
                <c:pt idx="11">
                  <c:v>45115</c:v>
                </c:pt>
                <c:pt idx="12">
                  <c:v>37533</c:v>
                </c:pt>
                <c:pt idx="13">
                  <c:v>25151</c:v>
                </c:pt>
                <c:pt idx="14">
                  <c:v>27400</c:v>
                </c:pt>
                <c:pt idx="15">
                  <c:v>23829</c:v>
                </c:pt>
                <c:pt idx="16">
                  <c:v>61607</c:v>
                </c:pt>
                <c:pt idx="17">
                  <c:v>60085</c:v>
                </c:pt>
                <c:pt idx="18">
                  <c:v>62390</c:v>
                </c:pt>
                <c:pt idx="19">
                  <c:v>9303</c:v>
                </c:pt>
                <c:pt idx="20">
                  <c:v>47996</c:v>
                </c:pt>
                <c:pt idx="21">
                  <c:v>29624</c:v>
                </c:pt>
                <c:pt idx="22">
                  <c:v>27749</c:v>
                </c:pt>
                <c:pt idx="23">
                  <c:v>44186</c:v>
                </c:pt>
                <c:pt idx="24">
                  <c:v>59765</c:v>
                </c:pt>
                <c:pt idx="25">
                  <c:v>32680</c:v>
                </c:pt>
                <c:pt idx="26">
                  <c:v>73930</c:v>
                </c:pt>
                <c:pt idx="27">
                  <c:v>83754</c:v>
                </c:pt>
                <c:pt idx="28">
                  <c:v>87179</c:v>
                </c:pt>
                <c:pt idx="29">
                  <c:v>96090</c:v>
                </c:pt>
                <c:pt idx="30">
                  <c:v>71420</c:v>
                </c:pt>
                <c:pt idx="31">
                  <c:v>77925</c:v>
                </c:pt>
              </c:numCache>
            </c:numRef>
          </c:val>
          <c:smooth val="0"/>
          <c:extLst xmlns:c16r2="http://schemas.microsoft.com/office/drawing/2015/06/chart">
            <c:ext xmlns:c16="http://schemas.microsoft.com/office/drawing/2014/chart" uri="{C3380CC4-5D6E-409C-BE32-E72D297353CC}">
              <c16:uniqueId val="{00000000-7967-4923-9C1A-329852E075CA}"/>
            </c:ext>
          </c:extLst>
        </c:ser>
        <c:ser>
          <c:idx val="1"/>
          <c:order val="1"/>
          <c:tx>
            <c:strRef>
              <c:f>'выработка по дням'!$B$3</c:f>
              <c:strCache>
                <c:ptCount val="1"/>
                <c:pt idx="0">
                  <c:v>2021</c:v>
                </c:pt>
              </c:strCache>
            </c:strRef>
          </c:tx>
          <c:spPr>
            <a:ln w="22225" cap="rnd">
              <a:solidFill>
                <a:schemeClr val="accent3"/>
              </a:solidFill>
            </a:ln>
            <a:effectLst>
              <a:glow rad="139700">
                <a:schemeClr val="accent3">
                  <a:satMod val="175000"/>
                  <a:alpha val="14000"/>
                </a:schemeClr>
              </a:glow>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дням'!$C$75:$AH$75</c:f>
              <c:numCache>
                <c:formatCode>#,##0</c:formatCode>
                <c:ptCount val="32"/>
                <c:pt idx="0">
                  <c:v>41344</c:v>
                </c:pt>
                <c:pt idx="1">
                  <c:v>61325</c:v>
                </c:pt>
                <c:pt idx="2">
                  <c:v>80245</c:v>
                </c:pt>
                <c:pt idx="3">
                  <c:v>81598</c:v>
                </c:pt>
                <c:pt idx="4">
                  <c:v>25198</c:v>
                </c:pt>
                <c:pt idx="5">
                  <c:v>42502</c:v>
                </c:pt>
                <c:pt idx="6">
                  <c:v>73175</c:v>
                </c:pt>
                <c:pt idx="7">
                  <c:v>82688</c:v>
                </c:pt>
                <c:pt idx="8">
                  <c:v>67690</c:v>
                </c:pt>
                <c:pt idx="9">
                  <c:v>18409</c:v>
                </c:pt>
                <c:pt idx="10">
                  <c:v>14415</c:v>
                </c:pt>
                <c:pt idx="11">
                  <c:v>54200</c:v>
                </c:pt>
                <c:pt idx="12">
                  <c:v>40426</c:v>
                </c:pt>
                <c:pt idx="13">
                  <c:v>30606</c:v>
                </c:pt>
                <c:pt idx="14">
                  <c:v>63094</c:v>
                </c:pt>
                <c:pt idx="15">
                  <c:v>25917</c:v>
                </c:pt>
                <c:pt idx="16">
                  <c:v>80285</c:v>
                </c:pt>
                <c:pt idx="17">
                  <c:v>54516</c:v>
                </c:pt>
                <c:pt idx="18">
                  <c:v>32606</c:v>
                </c:pt>
                <c:pt idx="19">
                  <c:v>11679</c:v>
                </c:pt>
                <c:pt idx="20">
                  <c:v>71382</c:v>
                </c:pt>
                <c:pt idx="21">
                  <c:v>91353</c:v>
                </c:pt>
                <c:pt idx="22">
                  <c:v>93063</c:v>
                </c:pt>
                <c:pt idx="23">
                  <c:v>96337</c:v>
                </c:pt>
                <c:pt idx="24">
                  <c:v>84343</c:v>
                </c:pt>
                <c:pt idx="25">
                  <c:v>98009</c:v>
                </c:pt>
                <c:pt idx="26">
                  <c:v>92282</c:v>
                </c:pt>
                <c:pt idx="27">
                  <c:v>79421</c:v>
                </c:pt>
                <c:pt idx="28">
                  <c:v>80119</c:v>
                </c:pt>
                <c:pt idx="29">
                  <c:v>3087</c:v>
                </c:pt>
                <c:pt idx="30">
                  <c:v>16826</c:v>
                </c:pt>
                <c:pt idx="31">
                  <c:v>48330</c:v>
                </c:pt>
              </c:numCache>
            </c:numRef>
          </c:val>
          <c:smooth val="0"/>
          <c:extLst xmlns:c16r2="http://schemas.microsoft.com/office/drawing/2015/06/chart">
            <c:ext xmlns:c16="http://schemas.microsoft.com/office/drawing/2014/chart" uri="{C3380CC4-5D6E-409C-BE32-E72D297353CC}">
              <c16:uniqueId val="{00000001-7967-4923-9C1A-329852E075CA}"/>
            </c:ext>
          </c:extLst>
        </c:ser>
        <c:ser>
          <c:idx val="5"/>
          <c:order val="5"/>
          <c:tx>
            <c:v>погода</c:v>
          </c:tx>
          <c:spPr>
            <a:ln w="12700" cap="rnd">
              <a:solidFill>
                <a:srgbClr val="00B0F0">
                  <a:alpha val="50000"/>
                </a:srgbClr>
              </a:solidFill>
            </a:ln>
            <a:effectLst/>
          </c:spPr>
          <c:marker>
            <c:symbol val="circle"/>
            <c:size val="2"/>
            <c:spPr>
              <a:solidFill>
                <a:schemeClr val="accent5">
                  <a:lumMod val="60000"/>
                  <a:lumMod val="60000"/>
                  <a:lumOff val="40000"/>
                </a:schemeClr>
              </a:solidFill>
              <a:ln>
                <a:noFill/>
              </a:ln>
              <a:effectLst/>
            </c:spPr>
          </c:marker>
          <c:dLbls>
            <c:dLbl>
              <c:idx val="0"/>
              <c:tx>
                <c:rich>
                  <a:bodyPr/>
                  <a:lstStyle/>
                  <a:p>
                    <a:fld id="{8E449364-70D2-40BB-B85C-5E423160E4D3}" type="CELLRANGE">
                      <a:rPr lang="en-US"/>
                      <a:pPr/>
                      <a:t>[ДИАПАЗОН ЯЧЕЕК]</a:t>
                    </a:fld>
                    <a:endParaRPr lang="ru-RU"/>
                  </a:p>
                </c:rich>
              </c:tx>
              <c:dLblPos val="ct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6-7967-4923-9C1A-329852E075CA}"/>
                </c:ext>
                <c:ext xmlns:c15="http://schemas.microsoft.com/office/drawing/2012/chart" uri="{CE6537A1-D6FC-4f65-9D91-7224C49458BB}">
                  <c15:dlblFieldTable/>
                  <c15:showDataLabelsRange val="1"/>
                </c:ext>
              </c:extLst>
            </c:dLbl>
            <c:dLbl>
              <c:idx val="1"/>
              <c:tx>
                <c:rich>
                  <a:bodyPr/>
                  <a:lstStyle/>
                  <a:p>
                    <a:fld id="{EFF4D1F1-21DA-402C-9A13-B7A025CFB37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
              <c:tx>
                <c:rich>
                  <a:bodyPr/>
                  <a:lstStyle/>
                  <a:p>
                    <a:fld id="{15B1E48F-818B-46DD-94B9-8326A52A1440}"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
              <c:tx>
                <c:rich>
                  <a:bodyPr/>
                  <a:lstStyle/>
                  <a:p>
                    <a:fld id="{65CBE017-140C-478E-9F49-8929A9C8FE60}"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
              <c:tx>
                <c:rich>
                  <a:bodyPr/>
                  <a:lstStyle/>
                  <a:p>
                    <a:fld id="{6F4A76CC-C974-4905-A25F-45A1D799C644}"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5"/>
              <c:tx>
                <c:rich>
                  <a:bodyPr/>
                  <a:lstStyle/>
                  <a:p>
                    <a:fld id="{833EB80E-086B-49C2-860C-7A1FC01CA1C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6"/>
              <c:tx>
                <c:rich>
                  <a:bodyPr/>
                  <a:lstStyle/>
                  <a:p>
                    <a:fld id="{B07D21D8-9996-4961-A294-0C134626F4E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7"/>
              <c:tx>
                <c:rich>
                  <a:bodyPr/>
                  <a:lstStyle/>
                  <a:p>
                    <a:fld id="{2EA3D9D0-B9C1-4922-93C7-2FAFA81FDE55}"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8"/>
              <c:tx>
                <c:rich>
                  <a:bodyPr/>
                  <a:lstStyle/>
                  <a:p>
                    <a:fld id="{7ECD7788-FE23-4F16-91C8-4F1726426DF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9"/>
              <c:tx>
                <c:rich>
                  <a:bodyPr/>
                  <a:lstStyle/>
                  <a:p>
                    <a:fld id="{1D4EF0EC-2ECC-40DD-A312-7BD9C8BD7EAB}"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0"/>
              <c:tx>
                <c:rich>
                  <a:bodyPr/>
                  <a:lstStyle/>
                  <a:p>
                    <a:fld id="{CB80C4D5-5AB7-4B76-B567-2D87DFC6BE0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1"/>
              <c:tx>
                <c:rich>
                  <a:bodyPr/>
                  <a:lstStyle/>
                  <a:p>
                    <a:fld id="{3D4A0517-67EE-452E-BF9C-E7B1A7E5932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2"/>
              <c:tx>
                <c:rich>
                  <a:bodyPr/>
                  <a:lstStyle/>
                  <a:p>
                    <a:fld id="{266A303A-1D8B-4DF7-91A2-735C0783D21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3"/>
              <c:tx>
                <c:rich>
                  <a:bodyPr/>
                  <a:lstStyle/>
                  <a:p>
                    <a:fld id="{3C910405-B2EB-4A59-9C3A-17D68197D9BE}"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4"/>
              <c:tx>
                <c:rich>
                  <a:bodyPr/>
                  <a:lstStyle/>
                  <a:p>
                    <a:fld id="{A17C4EB4-A6D9-4BEF-9928-8E5BD682C086}"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5"/>
              <c:tx>
                <c:rich>
                  <a:bodyPr/>
                  <a:lstStyle/>
                  <a:p>
                    <a:fld id="{F9AF275B-D050-4852-8594-B9EE2F4F0ADF}"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6"/>
              <c:tx>
                <c:rich>
                  <a:bodyPr/>
                  <a:lstStyle/>
                  <a:p>
                    <a:fld id="{2BF84755-1C54-4DB5-A2EF-5F4DDACDEA5A}"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7"/>
              <c:tx>
                <c:rich>
                  <a:bodyPr/>
                  <a:lstStyle/>
                  <a:p>
                    <a:fld id="{EBE96728-265C-40E4-9A9D-40E7D632753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8"/>
              <c:tx>
                <c:rich>
                  <a:bodyPr/>
                  <a:lstStyle/>
                  <a:p>
                    <a:fld id="{D10F2B18-86FE-4318-9D0A-83B282F6E4C0}"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9"/>
              <c:tx>
                <c:rich>
                  <a:bodyPr/>
                  <a:lstStyle/>
                  <a:p>
                    <a:fld id="{86A85F56-6AA7-418A-939C-7BEAAC19461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0"/>
              <c:tx>
                <c:rich>
                  <a:bodyPr/>
                  <a:lstStyle/>
                  <a:p>
                    <a:fld id="{18874D54-41B1-4B4F-8893-B324F9C6223E}"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1"/>
              <c:tx>
                <c:rich>
                  <a:bodyPr/>
                  <a:lstStyle/>
                  <a:p>
                    <a:fld id="{85A42153-DE4B-42BC-B9DE-8BF95EA9A072}"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2"/>
              <c:tx>
                <c:rich>
                  <a:bodyPr/>
                  <a:lstStyle/>
                  <a:p>
                    <a:fld id="{3BEE4109-9B29-48D7-B3B7-26973B5DBF6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3"/>
              <c:tx>
                <c:rich>
                  <a:bodyPr/>
                  <a:lstStyle/>
                  <a:p>
                    <a:fld id="{98057576-26C8-4C53-8707-E10408E87A6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4"/>
              <c:tx>
                <c:rich>
                  <a:bodyPr/>
                  <a:lstStyle/>
                  <a:p>
                    <a:fld id="{E8C7D8A4-91A3-4129-B4C0-DE67064E4F4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5"/>
              <c:tx>
                <c:rich>
                  <a:bodyPr/>
                  <a:lstStyle/>
                  <a:p>
                    <a:fld id="{DCA34BCD-4CE1-47ED-B0D1-7975EEA88D1F}"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6"/>
              <c:tx>
                <c:rich>
                  <a:bodyPr/>
                  <a:lstStyle/>
                  <a:p>
                    <a:fld id="{82F0390E-16C7-4DBB-9DF3-BA5C688516E0}" type="CELLRANGE">
                      <a:rPr lang="ru-RU"/>
                      <a:pPr/>
                      <a:t>[ДИАПАЗОН ЯЧЕЕК]</a:t>
                    </a:fld>
                    <a:endParaRPr lang="ru-RU"/>
                  </a:p>
                </c:rich>
              </c:tx>
              <c:dLblPos val="ct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9-7B1D-4844-9DD6-97AB7BC71427}"/>
                </c:ext>
                <c:ext xmlns:c15="http://schemas.microsoft.com/office/drawing/2012/chart" uri="{CE6537A1-D6FC-4f65-9D91-7224C49458BB}">
                  <c15:dlblFieldTable/>
                  <c15:showDataLabelsRange val="1"/>
                </c:ext>
              </c:extLst>
            </c:dLbl>
            <c:dLbl>
              <c:idx val="27"/>
              <c:tx>
                <c:rich>
                  <a:bodyPr/>
                  <a:lstStyle/>
                  <a:p>
                    <a:fld id="{79A92800-08B2-47B5-A173-7893B15A9C4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8"/>
              <c:tx>
                <c:rich>
                  <a:bodyPr/>
                  <a:lstStyle/>
                  <a:p>
                    <a:fld id="{33F393A5-E6D3-4F9D-BEAF-79EFEED2FEA6}"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9"/>
              <c:tx>
                <c:rich>
                  <a:bodyPr/>
                  <a:lstStyle/>
                  <a:p>
                    <a:fld id="{AAECE1ED-9F8B-463B-88C0-40B4AF3BA425}"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0"/>
              <c:tx>
                <c:rich>
                  <a:bodyPr/>
                  <a:lstStyle/>
                  <a:p>
                    <a:fld id="{BCB42B01-E55B-4292-A7E1-4093CF0DE54E}"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1"/>
              <c:tx>
                <c:rich>
                  <a:bodyPr/>
                  <a:lstStyle/>
                  <a:p>
                    <a:fld id="{B01E59D9-911D-4EE3-86DC-412D3F917B9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spPr>
              <a:noFill/>
              <a:ln>
                <a:noFill/>
              </a:ln>
              <a:effectLst/>
            </c:spPr>
            <c:txPr>
              <a:bodyPr rot="0" spcFirstLastPara="1" vertOverflow="overflow" horzOverflow="overflow" vert="horz" wrap="none" lIns="38100" tIns="0" rIns="38100" bIns="180000" anchor="b" anchorCtr="1">
                <a:noAutofit/>
              </a:bodyPr>
              <a:lstStyle/>
              <a:p>
                <a:pPr>
                  <a:defRPr sz="900" b="0" i="0" u="none" strike="noStrike" kern="1200" baseline="0">
                    <a:solidFill>
                      <a:srgbClr val="FFC000"/>
                    </a:solidFill>
                    <a:latin typeface="Weather" pitchFamily="2" charset="0"/>
                    <a:ea typeface="+mn-ea"/>
                    <a:cs typeface="+mn-cs"/>
                  </a:defRPr>
                </a:pPr>
                <a:endParaRPr lang="ru-RU"/>
              </a:p>
            </c:txPr>
            <c:dLblPos val="ct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a:solidFill>
                        <a:schemeClr val="lt1">
                          <a:lumMod val="50000"/>
                        </a:schemeClr>
                      </a:solidFill>
                      <a:round/>
                    </a:ln>
                    <a:effectLst/>
                  </c:spPr>
                </c15:leaderLines>
              </c:ext>
            </c:extLst>
          </c:dLbls>
          <c:val>
            <c:numRef>
              <c:f>'Погода по дням'!$C$2:$AH$2</c:f>
              <c:numCache>
                <c:formatCode>0.00</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xmlns:c16r2="http://schemas.microsoft.com/office/drawing/2015/06/chart">
            <c:ext xmlns:c16="http://schemas.microsoft.com/office/drawing/2014/chart" uri="{C3380CC4-5D6E-409C-BE32-E72D297353CC}">
              <c16:uniqueId val="{00000005-7967-4923-9C1A-329852E075CA}"/>
            </c:ext>
            <c:ext xmlns:c15="http://schemas.microsoft.com/office/drawing/2012/chart" uri="{02D57815-91ED-43cb-92C2-25804820EDAC}">
              <c15:datalabelsRange>
                <c15:f>'Погода по дням'!$C$3:$AH$3</c15:f>
                <c15:dlblRangeCache>
                  <c:ptCount val="32"/>
                  <c:pt idx="0">
                    <c:v>d</c:v>
                  </c:pt>
                  <c:pt idx="1">
                    <c:v>a</c:v>
                  </c:pt>
                  <c:pt idx="2">
                    <c:v>a</c:v>
                  </c:pt>
                  <c:pt idx="3">
                    <c:v>a</c:v>
                  </c:pt>
                  <c:pt idx="4">
                    <c:v>g</c:v>
                  </c:pt>
                  <c:pt idx="5">
                    <c:v>h</c:v>
                  </c:pt>
                  <c:pt idx="6">
                    <c:v>j</c:v>
                  </c:pt>
                  <c:pt idx="7">
                    <c:v>a</c:v>
                  </c:pt>
                  <c:pt idx="8">
                    <c:v>a</c:v>
                  </c:pt>
                  <c:pt idx="9">
                    <c:v>a</c:v>
                  </c:pt>
                  <c:pt idx="10">
                    <c:v>e</c:v>
                  </c:pt>
                  <c:pt idx="11">
                    <c:v>a</c:v>
                  </c:pt>
                  <c:pt idx="12">
                    <c:v>a</c:v>
                  </c:pt>
                  <c:pt idx="13">
                    <c:v>a</c:v>
                  </c:pt>
                  <c:pt idx="14">
                    <c:v>d</c:v>
                  </c:pt>
                  <c:pt idx="15">
                    <c:v>v</c:v>
                  </c:pt>
                  <c:pt idx="16">
                    <c:v>b</c:v>
                  </c:pt>
                  <c:pt idx="17">
                    <c:v>d</c:v>
                  </c:pt>
                  <c:pt idx="18">
                    <c:v>d</c:v>
                  </c:pt>
                  <c:pt idx="19">
                    <c:v>f</c:v>
                  </c:pt>
                  <c:pt idx="20">
                    <c:v>d</c:v>
                  </c:pt>
                  <c:pt idx="21">
                    <c:v>d</c:v>
                  </c:pt>
                  <c:pt idx="22">
                    <c:v>a</c:v>
                  </c:pt>
                  <c:pt idx="23">
                    <c:v>d</c:v>
                  </c:pt>
                  <c:pt idx="24">
                    <c:v>d</c:v>
                  </c:pt>
                  <c:pt idx="25">
                    <c:v>d</c:v>
                  </c:pt>
                  <c:pt idx="27">
                    <c:v>d</c:v>
                  </c:pt>
                  <c:pt idx="28">
                    <c:v>d</c:v>
                  </c:pt>
                  <c:pt idx="29">
                    <c:v>d</c:v>
                  </c:pt>
                  <c:pt idx="30">
                    <c:v>d</c:v>
                  </c:pt>
                  <c:pt idx="31">
                    <c:v>a</c:v>
                  </c:pt>
                </c15:dlblRangeCache>
              </c15:datalabelsRange>
            </c:ext>
          </c:extLst>
        </c:ser>
        <c:dLbls>
          <c:showLegendKey val="0"/>
          <c:showVal val="0"/>
          <c:showCatName val="0"/>
          <c:showSerName val="0"/>
          <c:showPercent val="0"/>
          <c:showBubbleSize val="0"/>
        </c:dLbls>
        <c:marker val="1"/>
        <c:smooth val="0"/>
        <c:axId val="376076312"/>
        <c:axId val="376076704"/>
      </c:lineChart>
      <c:lineChart>
        <c:grouping val="standard"/>
        <c:varyColors val="0"/>
        <c:ser>
          <c:idx val="2"/>
          <c:order val="2"/>
          <c:tx>
            <c:v>КИУМ</c:v>
          </c:tx>
          <c:spPr>
            <a:ln w="22225" cap="rnd">
              <a:solidFill>
                <a:schemeClr val="accent5"/>
              </a:solidFill>
            </a:ln>
            <a:effectLst>
              <a:glow rad="139700">
                <a:schemeClr val="accent5">
                  <a:satMod val="175000"/>
                  <a:alpha val="14000"/>
                </a:schemeClr>
              </a:glow>
            </a:effectLst>
          </c:spPr>
          <c:marker>
            <c:symbol val="circle"/>
            <c:size val="2"/>
            <c:spPr>
              <a:solidFill>
                <a:schemeClr val="accent5">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дням'!$C$69:$AH$69</c:f>
              <c:numCache>
                <c:formatCode>0.00%</c:formatCode>
                <c:ptCount val="32"/>
                <c:pt idx="0">
                  <c:v>7.4862709284627092E-3</c:v>
                </c:pt>
                <c:pt idx="1">
                  <c:v>7.6987138508371371E-3</c:v>
                </c:pt>
                <c:pt idx="2">
                  <c:v>8.0563774733637735E-3</c:v>
                </c:pt>
                <c:pt idx="3">
                  <c:v>8.5520547945205482E-3</c:v>
                </c:pt>
                <c:pt idx="4">
                  <c:v>9.0185540334855405E-3</c:v>
                </c:pt>
                <c:pt idx="5">
                  <c:v>9.3033866057838661E-3</c:v>
                </c:pt>
                <c:pt idx="6">
                  <c:v>9.8061491628614918E-3</c:v>
                </c:pt>
                <c:pt idx="7">
                  <c:v>1.0345060882800608E-2</c:v>
                </c:pt>
                <c:pt idx="8">
                  <c:v>1.089472602739726E-2</c:v>
                </c:pt>
                <c:pt idx="9">
                  <c:v>1.1496948249619483E-2</c:v>
                </c:pt>
                <c:pt idx="10">
                  <c:v>1.1764330289193305E-2</c:v>
                </c:pt>
                <c:pt idx="11">
                  <c:v>1.1889649923896498E-2</c:v>
                </c:pt>
                <c:pt idx="12">
                  <c:v>1.2150060882800609E-2</c:v>
                </c:pt>
                <c:pt idx="13">
                  <c:v>1.2583264840182648E-2</c:v>
                </c:pt>
                <c:pt idx="14">
                  <c:v>1.286662100456621E-2</c:v>
                </c:pt>
                <c:pt idx="15">
                  <c:v>1.3183044140030442E-2</c:v>
                </c:pt>
                <c:pt idx="16">
                  <c:v>1.3580403348554032E-2</c:v>
                </c:pt>
                <c:pt idx="17">
                  <c:v>1.4100083713850837E-2</c:v>
                </c:pt>
                <c:pt idx="18">
                  <c:v>1.455630898021309E-2</c:v>
                </c:pt>
                <c:pt idx="19">
                  <c:v>1.5182275494672756E-2</c:v>
                </c:pt>
                <c:pt idx="20">
                  <c:v>1.5327313546423136E-2</c:v>
                </c:pt>
                <c:pt idx="21">
                  <c:v>1.5696598173515982E-2</c:v>
                </c:pt>
                <c:pt idx="22">
                  <c:v>1.6317770167427702E-2</c:v>
                </c:pt>
                <c:pt idx="23">
                  <c:v>1.7005974124809742E-2</c:v>
                </c:pt>
                <c:pt idx="24">
                  <c:v>1.7732998477929987E-2</c:v>
                </c:pt>
                <c:pt idx="25">
                  <c:v>1.8459474885844745E-2</c:v>
                </c:pt>
                <c:pt idx="26">
                  <c:v>1.917831811263318E-2</c:v>
                </c:pt>
                <c:pt idx="27">
                  <c:v>1.9714421613394217E-2</c:v>
                </c:pt>
                <c:pt idx="28">
                  <c:v>2.0406735159817353E-2</c:v>
                </c:pt>
                <c:pt idx="29">
                  <c:v>2.0939672754946726E-2</c:v>
                </c:pt>
                <c:pt idx="30">
                  <c:v>2.1327313546423133E-2</c:v>
                </c:pt>
                <c:pt idx="31">
                  <c:v>2.1644033485540334E-2</c:v>
                </c:pt>
              </c:numCache>
            </c:numRef>
          </c:val>
          <c:smooth val="1"/>
          <c:extLst xmlns:c16r2="http://schemas.microsoft.com/office/drawing/2015/06/chart">
            <c:ext xmlns:c16="http://schemas.microsoft.com/office/drawing/2014/chart" uri="{C3380CC4-5D6E-409C-BE32-E72D297353CC}">
              <c16:uniqueId val="{00000002-7967-4923-9C1A-329852E075CA}"/>
            </c:ext>
          </c:extLst>
        </c:ser>
        <c:ser>
          <c:idx val="3"/>
          <c:order val="3"/>
          <c:tx>
            <c:v>PR</c:v>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03-7967-4923-9C1A-329852E075CA}"/>
            </c:ext>
          </c:extLst>
        </c:ser>
        <c:ser>
          <c:idx val="4"/>
          <c:order val="4"/>
          <c:tx>
            <c:v>AF</c:v>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04-7967-4923-9C1A-329852E075CA}"/>
            </c:ext>
          </c:extLst>
        </c:ser>
        <c:dLbls>
          <c:showLegendKey val="0"/>
          <c:showVal val="0"/>
          <c:showCatName val="0"/>
          <c:showSerName val="0"/>
          <c:showPercent val="0"/>
          <c:showBubbleSize val="0"/>
        </c:dLbls>
        <c:marker val="1"/>
        <c:smooth val="0"/>
        <c:axId val="376078272"/>
        <c:axId val="376074352"/>
      </c:lineChart>
      <c:catAx>
        <c:axId val="376076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6076704"/>
        <c:crosses val="autoZero"/>
        <c:auto val="1"/>
        <c:lblAlgn val="ctr"/>
        <c:lblOffset val="100"/>
        <c:tickLblSkip val="1"/>
        <c:noMultiLvlLbl val="1"/>
      </c:catAx>
      <c:valAx>
        <c:axId val="376076704"/>
        <c:scaling>
          <c:orientation val="minMax"/>
          <c:max val="11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6076312"/>
        <c:crosses val="autoZero"/>
        <c:crossBetween val="midCat"/>
      </c:valAx>
      <c:valAx>
        <c:axId val="37607435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6078272"/>
        <c:crosses val="max"/>
        <c:crossBetween val="between"/>
      </c:valAx>
      <c:catAx>
        <c:axId val="376078272"/>
        <c:scaling>
          <c:orientation val="minMax"/>
        </c:scaling>
        <c:delete val="1"/>
        <c:axPos val="b"/>
        <c:numFmt formatCode="General" sourceLinked="1"/>
        <c:majorTickMark val="out"/>
        <c:minorTickMark val="none"/>
        <c:tickLblPos val="nextTo"/>
        <c:crossAx val="376074352"/>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4080898876404497"/>
          <c:h val="0.118559032569627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'выработка по дням'!$A$2:$A$3</c:f>
          <c:strCache>
            <c:ptCount val="2"/>
            <c:pt idx="0">
              <c:v>Ахтубинская СЭС (1 очередь) 15 МВт</c:v>
            </c:pt>
          </c:strCache>
        </c:strRef>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3451117173555305"/>
        </c:manualLayout>
      </c:layout>
      <c:lineChart>
        <c:grouping val="standard"/>
        <c:varyColors val="0"/>
        <c:ser>
          <c:idx val="0"/>
          <c:order val="0"/>
          <c:tx>
            <c:strRef>
              <c:f>'выработка по дням'!$B$2</c:f>
              <c:strCache>
                <c:ptCount val="1"/>
                <c:pt idx="0">
                  <c:v>2020</c:v>
                </c:pt>
              </c:strCache>
            </c:strRef>
          </c:tx>
          <c:spPr>
            <a:ln w="22225" cap="rnd">
              <a:solidFill>
                <a:schemeClr val="accent1"/>
              </a:solidFill>
            </a:ln>
            <a:effectLst>
              <a:glow rad="139700">
                <a:schemeClr val="accent1">
                  <a:satMod val="175000"/>
                  <a:alpha val="14000"/>
                </a:schemeClr>
              </a:glow>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дням'!$C$74:$AH$74</c:f>
              <c:numCache>
                <c:formatCode>#,##0</c:formatCode>
                <c:ptCount val="32"/>
                <c:pt idx="0">
                  <c:v>36696</c:v>
                </c:pt>
                <c:pt idx="1">
                  <c:v>48407</c:v>
                </c:pt>
                <c:pt idx="2">
                  <c:v>34590</c:v>
                </c:pt>
                <c:pt idx="3">
                  <c:v>13994</c:v>
                </c:pt>
                <c:pt idx="4">
                  <c:v>47573</c:v>
                </c:pt>
                <c:pt idx="5">
                  <c:v>53838</c:v>
                </c:pt>
                <c:pt idx="6">
                  <c:v>58190</c:v>
                </c:pt>
                <c:pt idx="7">
                  <c:v>53362</c:v>
                </c:pt>
                <c:pt idx="8">
                  <c:v>55673</c:v>
                </c:pt>
                <c:pt idx="9">
                  <c:v>40409</c:v>
                </c:pt>
                <c:pt idx="10">
                  <c:v>59323</c:v>
                </c:pt>
                <c:pt idx="11">
                  <c:v>45115</c:v>
                </c:pt>
                <c:pt idx="12">
                  <c:v>37533</c:v>
                </c:pt>
                <c:pt idx="13">
                  <c:v>25151</c:v>
                </c:pt>
                <c:pt idx="14">
                  <c:v>27400</c:v>
                </c:pt>
                <c:pt idx="15">
                  <c:v>23829</c:v>
                </c:pt>
                <c:pt idx="16">
                  <c:v>61607</c:v>
                </c:pt>
                <c:pt idx="17">
                  <c:v>60085</c:v>
                </c:pt>
                <c:pt idx="18">
                  <c:v>62390</c:v>
                </c:pt>
                <c:pt idx="19">
                  <c:v>9303</c:v>
                </c:pt>
                <c:pt idx="20">
                  <c:v>47996</c:v>
                </c:pt>
                <c:pt idx="21">
                  <c:v>29624</c:v>
                </c:pt>
                <c:pt idx="22">
                  <c:v>27749</c:v>
                </c:pt>
                <c:pt idx="23">
                  <c:v>44186</c:v>
                </c:pt>
                <c:pt idx="24">
                  <c:v>59765</c:v>
                </c:pt>
                <c:pt idx="25">
                  <c:v>32680</c:v>
                </c:pt>
                <c:pt idx="26">
                  <c:v>73930</c:v>
                </c:pt>
                <c:pt idx="27">
                  <c:v>83754</c:v>
                </c:pt>
                <c:pt idx="28">
                  <c:v>87179</c:v>
                </c:pt>
                <c:pt idx="29">
                  <c:v>96090</c:v>
                </c:pt>
                <c:pt idx="30">
                  <c:v>71420</c:v>
                </c:pt>
                <c:pt idx="31">
                  <c:v>77925</c:v>
                </c:pt>
              </c:numCache>
            </c:numRef>
          </c:val>
          <c:smooth val="0"/>
          <c:extLst xmlns:c16r2="http://schemas.microsoft.com/office/drawing/2015/06/chart">
            <c:ext xmlns:c16="http://schemas.microsoft.com/office/drawing/2014/chart" uri="{C3380CC4-5D6E-409C-BE32-E72D297353CC}">
              <c16:uniqueId val="{00000000-758A-4ED5-9B92-07E0C0824BB2}"/>
            </c:ext>
          </c:extLst>
        </c:ser>
        <c:ser>
          <c:idx val="1"/>
          <c:order val="1"/>
          <c:tx>
            <c:strRef>
              <c:f>'выработка по дням'!$B$3</c:f>
              <c:strCache>
                <c:ptCount val="1"/>
                <c:pt idx="0">
                  <c:v>2021</c:v>
                </c:pt>
              </c:strCache>
            </c:strRef>
          </c:tx>
          <c:spPr>
            <a:ln w="22225" cap="rnd">
              <a:solidFill>
                <a:schemeClr val="accent3"/>
              </a:solidFill>
            </a:ln>
            <a:effectLst>
              <a:glow rad="139700">
                <a:schemeClr val="accent3">
                  <a:satMod val="175000"/>
                  <a:alpha val="14000"/>
                </a:schemeClr>
              </a:glow>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дням'!$C$75:$AH$75</c:f>
              <c:numCache>
                <c:formatCode>#,##0</c:formatCode>
                <c:ptCount val="32"/>
                <c:pt idx="0">
                  <c:v>41344</c:v>
                </c:pt>
                <c:pt idx="1">
                  <c:v>61325</c:v>
                </c:pt>
                <c:pt idx="2">
                  <c:v>80245</c:v>
                </c:pt>
                <c:pt idx="3">
                  <c:v>81598</c:v>
                </c:pt>
                <c:pt idx="4">
                  <c:v>25198</c:v>
                </c:pt>
                <c:pt idx="5">
                  <c:v>42502</c:v>
                </c:pt>
                <c:pt idx="6">
                  <c:v>73175</c:v>
                </c:pt>
                <c:pt idx="7">
                  <c:v>82688</c:v>
                </c:pt>
                <c:pt idx="8">
                  <c:v>67690</c:v>
                </c:pt>
                <c:pt idx="9">
                  <c:v>18409</c:v>
                </c:pt>
                <c:pt idx="10">
                  <c:v>14415</c:v>
                </c:pt>
                <c:pt idx="11">
                  <c:v>54200</c:v>
                </c:pt>
                <c:pt idx="12">
                  <c:v>40426</c:v>
                </c:pt>
                <c:pt idx="13">
                  <c:v>30606</c:v>
                </c:pt>
                <c:pt idx="14">
                  <c:v>63094</c:v>
                </c:pt>
                <c:pt idx="15">
                  <c:v>25917</c:v>
                </c:pt>
                <c:pt idx="16">
                  <c:v>80285</c:v>
                </c:pt>
                <c:pt idx="17">
                  <c:v>54516</c:v>
                </c:pt>
                <c:pt idx="18">
                  <c:v>32606</c:v>
                </c:pt>
                <c:pt idx="19">
                  <c:v>11679</c:v>
                </c:pt>
                <c:pt idx="20">
                  <c:v>71382</c:v>
                </c:pt>
                <c:pt idx="21">
                  <c:v>91353</c:v>
                </c:pt>
                <c:pt idx="22">
                  <c:v>93063</c:v>
                </c:pt>
                <c:pt idx="23">
                  <c:v>96337</c:v>
                </c:pt>
                <c:pt idx="24">
                  <c:v>84343</c:v>
                </c:pt>
                <c:pt idx="25">
                  <c:v>98009</c:v>
                </c:pt>
                <c:pt idx="26">
                  <c:v>92282</c:v>
                </c:pt>
                <c:pt idx="27">
                  <c:v>79421</c:v>
                </c:pt>
                <c:pt idx="28">
                  <c:v>80119</c:v>
                </c:pt>
                <c:pt idx="29">
                  <c:v>3087</c:v>
                </c:pt>
                <c:pt idx="30">
                  <c:v>16826</c:v>
                </c:pt>
                <c:pt idx="31">
                  <c:v>48330</c:v>
                </c:pt>
              </c:numCache>
            </c:numRef>
          </c:val>
          <c:smooth val="0"/>
          <c:extLst xmlns:c16r2="http://schemas.microsoft.com/office/drawing/2015/06/chart">
            <c:ext xmlns:c16="http://schemas.microsoft.com/office/drawing/2014/chart" uri="{C3380CC4-5D6E-409C-BE32-E72D297353CC}">
              <c16:uniqueId val="{00000001-758A-4ED5-9B92-07E0C0824BB2}"/>
            </c:ext>
          </c:extLst>
        </c:ser>
        <c:ser>
          <c:idx val="5"/>
          <c:order val="5"/>
          <c:tx>
            <c:v>погода</c:v>
          </c:tx>
          <c:spPr>
            <a:ln w="12700" cap="rnd">
              <a:solidFill>
                <a:srgbClr val="00B0F0">
                  <a:alpha val="50000"/>
                </a:srgbClr>
              </a:solidFill>
            </a:ln>
            <a:effectLst/>
          </c:spPr>
          <c:marker>
            <c:symbol val="circle"/>
            <c:size val="2"/>
            <c:spPr>
              <a:solidFill>
                <a:schemeClr val="accent5">
                  <a:lumMod val="60000"/>
                  <a:lumMod val="60000"/>
                  <a:lumOff val="40000"/>
                </a:schemeClr>
              </a:solidFill>
              <a:ln>
                <a:noFill/>
              </a:ln>
              <a:effectLst/>
            </c:spPr>
          </c:marker>
          <c:dLbls>
            <c:dLbl>
              <c:idx val="0"/>
              <c:tx>
                <c:rich>
                  <a:bodyPr/>
                  <a:lstStyle/>
                  <a:p>
                    <a:fld id="{691FC39C-B51F-47EA-B9BA-EF5081457384}" type="CELLRANGE">
                      <a:rPr lang="en-US"/>
                      <a:pPr/>
                      <a:t>[ДИАПАЗОН ЯЧЕЕК]</a:t>
                    </a:fld>
                    <a:endParaRPr lang="ru-RU"/>
                  </a:p>
                </c:rich>
              </c:tx>
              <c:dLblPos val="ct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02-758A-4ED5-9B92-07E0C0824BB2}"/>
                </c:ext>
                <c:ext xmlns:c15="http://schemas.microsoft.com/office/drawing/2012/chart" uri="{CE6537A1-D6FC-4f65-9D91-7224C49458BB}">
                  <c15:dlblFieldTable/>
                  <c15:showDataLabelsRange val="1"/>
                </c:ext>
              </c:extLst>
            </c:dLbl>
            <c:dLbl>
              <c:idx val="1"/>
              <c:tx>
                <c:rich>
                  <a:bodyPr/>
                  <a:lstStyle/>
                  <a:p>
                    <a:fld id="{01401EAF-317C-4E05-8EFF-D3FDF8460619}"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
              <c:tx>
                <c:rich>
                  <a:bodyPr/>
                  <a:lstStyle/>
                  <a:p>
                    <a:fld id="{B6148570-5C27-4A56-8F9C-CB28B4078053}"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
              <c:tx>
                <c:rich>
                  <a:bodyPr/>
                  <a:lstStyle/>
                  <a:p>
                    <a:fld id="{BD4A7E3A-B2E6-4351-9407-9DE91D4161CD}"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4"/>
              <c:tx>
                <c:rich>
                  <a:bodyPr/>
                  <a:lstStyle/>
                  <a:p>
                    <a:fld id="{C1B2071B-A532-43D2-AA60-701CF0C49E6D}"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5"/>
              <c:tx>
                <c:rich>
                  <a:bodyPr/>
                  <a:lstStyle/>
                  <a:p>
                    <a:fld id="{73510BAD-4CEB-4FBC-920D-13CB498BAF35}"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6"/>
              <c:tx>
                <c:rich>
                  <a:bodyPr/>
                  <a:lstStyle/>
                  <a:p>
                    <a:fld id="{590B0DDD-1C1B-421D-9C64-B5284A5DDEF7}"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7"/>
              <c:tx>
                <c:rich>
                  <a:bodyPr/>
                  <a:lstStyle/>
                  <a:p>
                    <a:fld id="{6A7582BD-8851-45B0-8F0B-63DB1332BD7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8"/>
              <c:tx>
                <c:rich>
                  <a:bodyPr/>
                  <a:lstStyle/>
                  <a:p>
                    <a:fld id="{E4317514-E06D-4016-A7B6-AF16FD9DA52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9"/>
              <c:tx>
                <c:rich>
                  <a:bodyPr/>
                  <a:lstStyle/>
                  <a:p>
                    <a:fld id="{18DFF00C-4F2D-43BD-B61C-D6B5A502140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0"/>
              <c:tx>
                <c:rich>
                  <a:bodyPr/>
                  <a:lstStyle/>
                  <a:p>
                    <a:fld id="{830A9A51-E90D-4493-9C40-2867BA63C8C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1"/>
              <c:tx>
                <c:rich>
                  <a:bodyPr/>
                  <a:lstStyle/>
                  <a:p>
                    <a:fld id="{23FB357D-AE54-498C-9FF0-A144191F1F3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2"/>
              <c:tx>
                <c:rich>
                  <a:bodyPr/>
                  <a:lstStyle/>
                  <a:p>
                    <a:fld id="{622B1714-8520-4EEF-B2BB-38AB6FE50B5E}"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3"/>
              <c:tx>
                <c:rich>
                  <a:bodyPr/>
                  <a:lstStyle/>
                  <a:p>
                    <a:fld id="{EAE0629E-EA88-4C78-ABDA-21EDB5B24BE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4"/>
              <c:tx>
                <c:rich>
                  <a:bodyPr/>
                  <a:lstStyle/>
                  <a:p>
                    <a:fld id="{B4B84703-AA6D-46F6-8697-77D03A792A97}"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5"/>
              <c:tx>
                <c:rich>
                  <a:bodyPr/>
                  <a:lstStyle/>
                  <a:p>
                    <a:fld id="{01FD46A9-A88F-4B3F-8706-43AA96687AA3}"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6"/>
              <c:tx>
                <c:rich>
                  <a:bodyPr/>
                  <a:lstStyle/>
                  <a:p>
                    <a:fld id="{33B28B1D-969B-4292-B177-7766943EECB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7"/>
              <c:tx>
                <c:rich>
                  <a:bodyPr/>
                  <a:lstStyle/>
                  <a:p>
                    <a:fld id="{615FC075-FB91-43D2-BA4D-105C8EDB3748}"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8"/>
              <c:tx>
                <c:rich>
                  <a:bodyPr/>
                  <a:lstStyle/>
                  <a:p>
                    <a:fld id="{C8E6344D-BA22-4985-AD16-2DC82E12DCE4}"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19"/>
              <c:tx>
                <c:rich>
                  <a:bodyPr/>
                  <a:lstStyle/>
                  <a:p>
                    <a:fld id="{83389099-65DC-4AC2-93BB-91C607DA774D}"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0"/>
              <c:tx>
                <c:rich>
                  <a:bodyPr/>
                  <a:lstStyle/>
                  <a:p>
                    <a:fld id="{1541B419-6CE3-4ECC-B94B-E68903931B14}"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1"/>
              <c:tx>
                <c:rich>
                  <a:bodyPr/>
                  <a:lstStyle/>
                  <a:p>
                    <a:fld id="{3B45AF6B-5726-4B42-8ABB-A4278097658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2"/>
              <c:tx>
                <c:rich>
                  <a:bodyPr/>
                  <a:lstStyle/>
                  <a:p>
                    <a:fld id="{7D0B87C3-89DC-45E3-A271-5038BC67DB1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3"/>
              <c:tx>
                <c:rich>
                  <a:bodyPr/>
                  <a:lstStyle/>
                  <a:p>
                    <a:fld id="{719B15E0-B020-4351-A1A2-0D833BBA9AF1}"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4"/>
              <c:tx>
                <c:rich>
                  <a:bodyPr/>
                  <a:lstStyle/>
                  <a:p>
                    <a:fld id="{F556B19F-0365-416F-A209-DC4704388726}"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5"/>
              <c:tx>
                <c:rich>
                  <a:bodyPr/>
                  <a:lstStyle/>
                  <a:p>
                    <a:fld id="{D046D20C-9262-4926-91BE-73259958705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6"/>
              <c:tx>
                <c:rich>
                  <a:bodyPr/>
                  <a:lstStyle/>
                  <a:p>
                    <a:fld id="{3E229A02-CB9F-446B-8FD3-565BD8DDB388}" type="CELLRANGE">
                      <a:rPr lang="ru-RU"/>
                      <a:pPr/>
                      <a:t>[ДИАПАЗОН ЯЧЕЕК]</a:t>
                    </a:fld>
                    <a:endParaRPr lang="ru-RU"/>
                  </a:p>
                </c:rich>
              </c:tx>
              <c:dLblPos val="ctr"/>
              <c:showLegendKey val="0"/>
              <c:showVal val="0"/>
              <c:showCatName val="0"/>
              <c:showSerName val="0"/>
              <c:showPercent val="0"/>
              <c:showBubbleSize val="0"/>
              <c:extLst xmlns:c16r2="http://schemas.microsoft.com/office/drawing/2015/06/chart">
                <c:ext xmlns:c16="http://schemas.microsoft.com/office/drawing/2014/chart" uri="{C3380CC4-5D6E-409C-BE32-E72D297353CC}">
                  <c16:uniqueId val="{00000019-1F6C-456A-BF9E-D20C7C85FEE3}"/>
                </c:ext>
                <c:ext xmlns:c15="http://schemas.microsoft.com/office/drawing/2012/chart" uri="{CE6537A1-D6FC-4f65-9D91-7224C49458BB}">
                  <c15:dlblFieldTable/>
                  <c15:showDataLabelsRange val="1"/>
                </c:ext>
              </c:extLst>
            </c:dLbl>
            <c:dLbl>
              <c:idx val="27"/>
              <c:tx>
                <c:rich>
                  <a:bodyPr/>
                  <a:lstStyle/>
                  <a:p>
                    <a:fld id="{916124C9-B454-4A63-AE97-C08CED1367DD}"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8"/>
              <c:tx>
                <c:rich>
                  <a:bodyPr/>
                  <a:lstStyle/>
                  <a:p>
                    <a:fld id="{5FFA579B-C505-4B4E-B9A5-E26006B65820}"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29"/>
              <c:tx>
                <c:rich>
                  <a:bodyPr/>
                  <a:lstStyle/>
                  <a:p>
                    <a:fld id="{33AF3EF3-0194-448A-93C2-30F07028552C}"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0"/>
              <c:tx>
                <c:rich>
                  <a:bodyPr/>
                  <a:lstStyle/>
                  <a:p>
                    <a:fld id="{FF2F56BF-380C-4CFE-AFDA-041EA3264263}"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dLbl>
              <c:idx val="31"/>
              <c:tx>
                <c:rich>
                  <a:bodyPr/>
                  <a:lstStyle/>
                  <a:p>
                    <a:fld id="{E0B20ADA-2DC0-4404-A82E-1363BAF2D9CD}" type="CELLRANGE">
                      <a:rPr lang="ru-RU"/>
                      <a:pPr/>
                      <a:t>[ДИАПАЗОН ЯЧЕЕК]</a:t>
                    </a:fld>
                    <a:endParaRPr lang="ru-RU"/>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spPr>
              <a:noFill/>
              <a:ln>
                <a:noFill/>
              </a:ln>
              <a:effectLst/>
            </c:spPr>
            <c:txPr>
              <a:bodyPr rot="0" spcFirstLastPara="1" vertOverflow="overflow" horzOverflow="overflow" vert="horz" wrap="none" lIns="38100" tIns="0" rIns="38100" bIns="180000" anchor="b" anchorCtr="1">
                <a:noAutofit/>
              </a:bodyPr>
              <a:lstStyle/>
              <a:p>
                <a:pPr>
                  <a:defRPr sz="900" b="0" i="0" u="none" strike="noStrike" kern="1200" baseline="0">
                    <a:solidFill>
                      <a:srgbClr val="FFC000"/>
                    </a:solidFill>
                    <a:latin typeface="Weather" pitchFamily="2" charset="0"/>
                    <a:ea typeface="+mn-ea"/>
                    <a:cs typeface="+mn-cs"/>
                  </a:defRPr>
                </a:pPr>
                <a:endParaRPr lang="ru-RU"/>
              </a:p>
            </c:txPr>
            <c:dLblPos val="ctr"/>
            <c:showLegendKey val="0"/>
            <c:showVal val="0"/>
            <c:showCatName val="0"/>
            <c:showSerName val="0"/>
            <c:showPercent val="0"/>
            <c:showBubbleSize val="0"/>
            <c:showLeaderLines val="0"/>
            <c:extLst xmlns:c16r2="http://schemas.microsoft.com/office/drawing/2015/06/char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a:solidFill>
                        <a:schemeClr val="lt1">
                          <a:lumMod val="50000"/>
                        </a:schemeClr>
                      </a:solidFill>
                      <a:round/>
                    </a:ln>
                    <a:effectLst/>
                  </c:spPr>
                </c15:leaderLines>
              </c:ext>
            </c:extLst>
          </c:dLbls>
          <c:val>
            <c:numRef>
              <c:f>'Погода по дням'!$C$2:$AH$2</c:f>
              <c:numCache>
                <c:formatCode>0.00</c:formatCode>
                <c:ptCount val="3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xmlns:c16r2="http://schemas.microsoft.com/office/drawing/2015/06/chart">
            <c:ext xmlns:c16="http://schemas.microsoft.com/office/drawing/2014/chart" uri="{C3380CC4-5D6E-409C-BE32-E72D297353CC}">
              <c16:uniqueId val="{00000022-758A-4ED5-9B92-07E0C0824BB2}"/>
            </c:ext>
            <c:ext xmlns:c15="http://schemas.microsoft.com/office/drawing/2012/chart" uri="{02D57815-91ED-43cb-92C2-25804820EDAC}">
              <c15:datalabelsRange>
                <c15:f>'Погода по дням'!$C$3:$AH$3</c15:f>
                <c15:dlblRangeCache>
                  <c:ptCount val="32"/>
                  <c:pt idx="0">
                    <c:v>d</c:v>
                  </c:pt>
                  <c:pt idx="1">
                    <c:v>a</c:v>
                  </c:pt>
                  <c:pt idx="2">
                    <c:v>a</c:v>
                  </c:pt>
                  <c:pt idx="3">
                    <c:v>a</c:v>
                  </c:pt>
                  <c:pt idx="4">
                    <c:v>g</c:v>
                  </c:pt>
                  <c:pt idx="5">
                    <c:v>h</c:v>
                  </c:pt>
                  <c:pt idx="6">
                    <c:v>j</c:v>
                  </c:pt>
                  <c:pt idx="7">
                    <c:v>a</c:v>
                  </c:pt>
                  <c:pt idx="8">
                    <c:v>a</c:v>
                  </c:pt>
                  <c:pt idx="9">
                    <c:v>a</c:v>
                  </c:pt>
                  <c:pt idx="10">
                    <c:v>e</c:v>
                  </c:pt>
                  <c:pt idx="11">
                    <c:v>a</c:v>
                  </c:pt>
                  <c:pt idx="12">
                    <c:v>a</c:v>
                  </c:pt>
                  <c:pt idx="13">
                    <c:v>a</c:v>
                  </c:pt>
                  <c:pt idx="14">
                    <c:v>d</c:v>
                  </c:pt>
                  <c:pt idx="15">
                    <c:v>v</c:v>
                  </c:pt>
                  <c:pt idx="16">
                    <c:v>b</c:v>
                  </c:pt>
                  <c:pt idx="17">
                    <c:v>d</c:v>
                  </c:pt>
                  <c:pt idx="18">
                    <c:v>d</c:v>
                  </c:pt>
                  <c:pt idx="19">
                    <c:v>f</c:v>
                  </c:pt>
                  <c:pt idx="20">
                    <c:v>d</c:v>
                  </c:pt>
                  <c:pt idx="21">
                    <c:v>d</c:v>
                  </c:pt>
                  <c:pt idx="22">
                    <c:v>a</c:v>
                  </c:pt>
                  <c:pt idx="23">
                    <c:v>d</c:v>
                  </c:pt>
                  <c:pt idx="24">
                    <c:v>d</c:v>
                  </c:pt>
                  <c:pt idx="25">
                    <c:v>d</c:v>
                  </c:pt>
                  <c:pt idx="27">
                    <c:v>d</c:v>
                  </c:pt>
                  <c:pt idx="28">
                    <c:v>d</c:v>
                  </c:pt>
                  <c:pt idx="29">
                    <c:v>d</c:v>
                  </c:pt>
                  <c:pt idx="30">
                    <c:v>d</c:v>
                  </c:pt>
                  <c:pt idx="31">
                    <c:v>a</c:v>
                  </c:pt>
                </c15:dlblRangeCache>
              </c15:datalabelsRange>
            </c:ext>
          </c:extLst>
        </c:ser>
        <c:dLbls>
          <c:showLegendKey val="0"/>
          <c:showVal val="0"/>
          <c:showCatName val="0"/>
          <c:showSerName val="0"/>
          <c:showPercent val="0"/>
          <c:showBubbleSize val="0"/>
        </c:dLbls>
        <c:marker val="1"/>
        <c:smooth val="0"/>
        <c:axId val="376072392"/>
        <c:axId val="376073176"/>
      </c:lineChart>
      <c:lineChart>
        <c:grouping val="standard"/>
        <c:varyColors val="0"/>
        <c:ser>
          <c:idx val="2"/>
          <c:order val="2"/>
          <c:tx>
            <c:v>КИУМ</c:v>
          </c:tx>
          <c:spPr>
            <a:ln w="22225" cap="rnd">
              <a:solidFill>
                <a:schemeClr val="accent5"/>
              </a:solidFill>
            </a:ln>
            <a:effectLst>
              <a:glow rad="139700">
                <a:schemeClr val="accent5">
                  <a:satMod val="175000"/>
                  <a:alpha val="14000"/>
                </a:schemeClr>
              </a:glow>
            </a:effectLst>
          </c:spPr>
          <c:marker>
            <c:symbol val="circle"/>
            <c:size val="2"/>
            <c:spPr>
              <a:solidFill>
                <a:schemeClr val="accent5">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дням'!$C$69:$AH$69</c:f>
              <c:numCache>
                <c:formatCode>0.00%</c:formatCode>
                <c:ptCount val="32"/>
                <c:pt idx="0">
                  <c:v>7.4862709284627092E-3</c:v>
                </c:pt>
                <c:pt idx="1">
                  <c:v>7.6987138508371371E-3</c:v>
                </c:pt>
                <c:pt idx="2">
                  <c:v>8.0563774733637735E-3</c:v>
                </c:pt>
                <c:pt idx="3">
                  <c:v>8.5520547945205482E-3</c:v>
                </c:pt>
                <c:pt idx="4">
                  <c:v>9.0185540334855405E-3</c:v>
                </c:pt>
                <c:pt idx="5">
                  <c:v>9.3033866057838661E-3</c:v>
                </c:pt>
                <c:pt idx="6">
                  <c:v>9.8061491628614918E-3</c:v>
                </c:pt>
                <c:pt idx="7">
                  <c:v>1.0345060882800608E-2</c:v>
                </c:pt>
                <c:pt idx="8">
                  <c:v>1.089472602739726E-2</c:v>
                </c:pt>
                <c:pt idx="9">
                  <c:v>1.1496948249619483E-2</c:v>
                </c:pt>
                <c:pt idx="10">
                  <c:v>1.1764330289193305E-2</c:v>
                </c:pt>
                <c:pt idx="11">
                  <c:v>1.1889649923896498E-2</c:v>
                </c:pt>
                <c:pt idx="12">
                  <c:v>1.2150060882800609E-2</c:v>
                </c:pt>
                <c:pt idx="13">
                  <c:v>1.2583264840182648E-2</c:v>
                </c:pt>
                <c:pt idx="14">
                  <c:v>1.286662100456621E-2</c:v>
                </c:pt>
                <c:pt idx="15">
                  <c:v>1.3183044140030442E-2</c:v>
                </c:pt>
                <c:pt idx="16">
                  <c:v>1.3580403348554032E-2</c:v>
                </c:pt>
                <c:pt idx="17">
                  <c:v>1.4100083713850837E-2</c:v>
                </c:pt>
                <c:pt idx="18">
                  <c:v>1.455630898021309E-2</c:v>
                </c:pt>
                <c:pt idx="19">
                  <c:v>1.5182275494672756E-2</c:v>
                </c:pt>
                <c:pt idx="20">
                  <c:v>1.5327313546423136E-2</c:v>
                </c:pt>
                <c:pt idx="21">
                  <c:v>1.5696598173515982E-2</c:v>
                </c:pt>
                <c:pt idx="22">
                  <c:v>1.6317770167427702E-2</c:v>
                </c:pt>
                <c:pt idx="23">
                  <c:v>1.7005974124809742E-2</c:v>
                </c:pt>
                <c:pt idx="24">
                  <c:v>1.7732998477929987E-2</c:v>
                </c:pt>
                <c:pt idx="25">
                  <c:v>1.8459474885844745E-2</c:v>
                </c:pt>
                <c:pt idx="26">
                  <c:v>1.917831811263318E-2</c:v>
                </c:pt>
                <c:pt idx="27">
                  <c:v>1.9714421613394217E-2</c:v>
                </c:pt>
                <c:pt idx="28">
                  <c:v>2.0406735159817353E-2</c:v>
                </c:pt>
                <c:pt idx="29">
                  <c:v>2.0939672754946726E-2</c:v>
                </c:pt>
                <c:pt idx="30">
                  <c:v>2.1327313546423133E-2</c:v>
                </c:pt>
                <c:pt idx="31">
                  <c:v>2.1644033485540334E-2</c:v>
                </c:pt>
              </c:numCache>
            </c:numRef>
          </c:val>
          <c:smooth val="1"/>
          <c:extLst xmlns:c16r2="http://schemas.microsoft.com/office/drawing/2015/06/chart">
            <c:ext xmlns:c16="http://schemas.microsoft.com/office/drawing/2014/chart" uri="{C3380CC4-5D6E-409C-BE32-E72D297353CC}">
              <c16:uniqueId val="{00000023-758A-4ED5-9B92-07E0C0824BB2}"/>
            </c:ext>
          </c:extLst>
        </c:ser>
        <c:ser>
          <c:idx val="3"/>
          <c:order val="3"/>
          <c:tx>
            <c:v>PR</c:v>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24-758A-4ED5-9B92-07E0C0824BB2}"/>
            </c:ext>
          </c:extLst>
        </c:ser>
        <c:ser>
          <c:idx val="4"/>
          <c:order val="4"/>
          <c:tx>
            <c:v>AF</c:v>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val>
            <c:numLit>
              <c:formatCode>General</c:formatCode>
              <c:ptCount val="1"/>
              <c:pt idx="0">
                <c:v>1</c:v>
              </c:pt>
            </c:numLit>
          </c:val>
          <c:smooth val="0"/>
          <c:extLst xmlns:c16r2="http://schemas.microsoft.com/office/drawing/2015/06/chart">
            <c:ext xmlns:c16="http://schemas.microsoft.com/office/drawing/2014/chart" uri="{C3380CC4-5D6E-409C-BE32-E72D297353CC}">
              <c16:uniqueId val="{00000025-758A-4ED5-9B92-07E0C0824BB2}"/>
            </c:ext>
          </c:extLst>
        </c:ser>
        <c:dLbls>
          <c:showLegendKey val="0"/>
          <c:showVal val="0"/>
          <c:showCatName val="0"/>
          <c:showSerName val="0"/>
          <c:showPercent val="0"/>
          <c:showBubbleSize val="0"/>
        </c:dLbls>
        <c:marker val="1"/>
        <c:smooth val="0"/>
        <c:axId val="376077880"/>
        <c:axId val="376077488"/>
      </c:lineChart>
      <c:catAx>
        <c:axId val="376072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6073176"/>
        <c:crosses val="autoZero"/>
        <c:auto val="1"/>
        <c:lblAlgn val="ctr"/>
        <c:lblOffset val="100"/>
        <c:tickLblSkip val="1"/>
        <c:noMultiLvlLbl val="1"/>
      </c:catAx>
      <c:valAx>
        <c:axId val="376073176"/>
        <c:scaling>
          <c:orientation val="minMax"/>
          <c:max val="11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6072392"/>
        <c:crosses val="autoZero"/>
        <c:crossBetween val="midCat"/>
      </c:valAx>
      <c:valAx>
        <c:axId val="37607748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6077880"/>
        <c:crosses val="max"/>
        <c:crossBetween val="between"/>
      </c:valAx>
      <c:catAx>
        <c:axId val="376077880"/>
        <c:scaling>
          <c:orientation val="minMax"/>
        </c:scaling>
        <c:delete val="1"/>
        <c:axPos val="b"/>
        <c:numFmt formatCode="General" sourceLinked="1"/>
        <c:majorTickMark val="out"/>
        <c:minorTickMark val="none"/>
        <c:tickLblPos val="nextTo"/>
        <c:crossAx val="376077488"/>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4080898876404497"/>
          <c:h val="0.1185590325696272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Ахтубинская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месяц'!$E$6:$CT$6</c:f>
              <c:numCache>
                <c:formatCode>0.00%</c:formatCode>
                <c:ptCount val="32"/>
                <c:pt idx="0">
                  <c:v>0</c:v>
                </c:pt>
                <c:pt idx="1">
                  <c:v>0</c:v>
                </c:pt>
                <c:pt idx="2">
                  <c:v>0</c:v>
                </c:pt>
                <c:pt idx="3">
                  <c:v>0</c:v>
                </c:pt>
                <c:pt idx="4">
                  <c:v>0</c:v>
                </c:pt>
                <c:pt idx="5">
                  <c:v>0</c:v>
                </c:pt>
                <c:pt idx="6">
                  <c:v>0</c:v>
                </c:pt>
                <c:pt idx="7">
                  <c:v>0</c:v>
                </c:pt>
                <c:pt idx="8">
                  <c:v>-2.2606797630184014E-2</c:v>
                </c:pt>
                <c:pt idx="9">
                  <c:v>-5.1967334818113489E-3</c:v>
                </c:pt>
                <c:pt idx="10">
                  <c:v>0</c:v>
                </c:pt>
                <c:pt idx="11">
                  <c:v>-2.8192681105302455E-2</c:v>
                </c:pt>
                <c:pt idx="12">
                  <c:v>-2.3494612296640714E-2</c:v>
                </c:pt>
                <c:pt idx="13">
                  <c:v>-9.6418732782369981E-3</c:v>
                </c:pt>
                <c:pt idx="14">
                  <c:v>-2.4746459267770047E-3</c:v>
                </c:pt>
                <c:pt idx="15">
                  <c:v>0</c:v>
                </c:pt>
                <c:pt idx="16">
                  <c:v>-2.405938059892495E-2</c:v>
                </c:pt>
                <c:pt idx="17">
                  <c:v>-3.7610152245281907E-2</c:v>
                </c:pt>
                <c:pt idx="18">
                  <c:v>-1.6703712959188655E-3</c:v>
                </c:pt>
                <c:pt idx="19">
                  <c:v>-1.5354917960866397E-3</c:v>
                </c:pt>
                <c:pt idx="20">
                  <c:v>-7.5913801103264676E-3</c:v>
                </c:pt>
                <c:pt idx="21">
                  <c:v>0</c:v>
                </c:pt>
                <c:pt idx="22">
                  <c:v>0</c:v>
                </c:pt>
                <c:pt idx="23">
                  <c:v>-6.8024125889982318E-4</c:v>
                </c:pt>
                <c:pt idx="24">
                  <c:v>0</c:v>
                </c:pt>
                <c:pt idx="25">
                  <c:v>0</c:v>
                </c:pt>
                <c:pt idx="26">
                  <c:v>0</c:v>
                </c:pt>
                <c:pt idx="27">
                  <c:v>-3.8720939458859099E-2</c:v>
                </c:pt>
                <c:pt idx="28">
                  <c:v>-8.1845238095237961E-3</c:v>
                </c:pt>
                <c:pt idx="29">
                  <c:v>0</c:v>
                </c:pt>
                <c:pt idx="30">
                  <c:v>-2.5422314911365932E-2</c:v>
                </c:pt>
                <c:pt idx="31">
                  <c:v>-8.7669186148707744E-3</c:v>
                </c:pt>
              </c:numCache>
            </c:numRef>
          </c:val>
          <c:smooth val="0"/>
          <c:extLst xmlns:c16r2="http://schemas.microsoft.com/office/drawing/2015/06/chart">
            <c:ext xmlns:c16="http://schemas.microsoft.com/office/drawing/2014/chart" uri="{C3380CC4-5D6E-409C-BE32-E72D297353CC}">
              <c16:uniqueId val="{00000000-5262-4909-8D15-183A1258B5B6}"/>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месяц'!$E$7:$CT$7</c:f>
              <c:numCache>
                <c:formatCode>0.00%</c:formatCode>
                <c:ptCount val="32"/>
                <c:pt idx="0">
                  <c:v>-1.1690480608647214E-2</c:v>
                </c:pt>
                <c:pt idx="1">
                  <c:v>-3.8873895065243877E-3</c:v>
                </c:pt>
                <c:pt idx="2">
                  <c:v>-5.6692959053473938E-3</c:v>
                </c:pt>
                <c:pt idx="3">
                  <c:v>-8.3063141357756151E-3</c:v>
                </c:pt>
                <c:pt idx="4">
                  <c:v>-1.4043783560512267E-2</c:v>
                </c:pt>
                <c:pt idx="5">
                  <c:v>-1.8456782290716344E-3</c:v>
                </c:pt>
                <c:pt idx="6">
                  <c:v>-3.5530856043092863E-3</c:v>
                </c:pt>
                <c:pt idx="7">
                  <c:v>-8.3319211433091726E-3</c:v>
                </c:pt>
                <c:pt idx="8">
                  <c:v>-1.7305893358278843E-2</c:v>
                </c:pt>
                <c:pt idx="9">
                  <c:v>0</c:v>
                </c:pt>
                <c:pt idx="10">
                  <c:v>-1.0547676389260538E-2</c:v>
                </c:pt>
                <c:pt idx="11">
                  <c:v>-1.5613330843913337E-2</c:v>
                </c:pt>
                <c:pt idx="12">
                  <c:v>-3.5094020705683571E-2</c:v>
                </c:pt>
                <c:pt idx="13">
                  <c:v>-1.7800381436745144E-2</c:v>
                </c:pt>
                <c:pt idx="14">
                  <c:v>0</c:v>
                </c:pt>
                <c:pt idx="15">
                  <c:v>-5.5064483408210935E-4</c:v>
                </c:pt>
                <c:pt idx="16">
                  <c:v>-2.0390751642351268E-2</c:v>
                </c:pt>
                <c:pt idx="17">
                  <c:v>-4.4176090003263793E-2</c:v>
                </c:pt>
                <c:pt idx="18">
                  <c:v>0</c:v>
                </c:pt>
                <c:pt idx="19">
                  <c:v>-2.3690444853908328E-3</c:v>
                </c:pt>
                <c:pt idx="20">
                  <c:v>-5.1941021807496235E-3</c:v>
                </c:pt>
                <c:pt idx="21">
                  <c:v>-1.716298430995849E-3</c:v>
                </c:pt>
                <c:pt idx="22">
                  <c:v>-2.9881319423913696E-3</c:v>
                </c:pt>
                <c:pt idx="23">
                  <c:v>-2.3921817604643679E-3</c:v>
                </c:pt>
                <c:pt idx="24">
                  <c:v>-3.4607739974278455E-3</c:v>
                </c:pt>
                <c:pt idx="25">
                  <c:v>-2.1258735159767573E-3</c:v>
                </c:pt>
                <c:pt idx="26">
                  <c:v>-3.7026029670356995E-3</c:v>
                </c:pt>
                <c:pt idx="27">
                  <c:v>-9.9182734269618791E-3</c:v>
                </c:pt>
                <c:pt idx="28">
                  <c:v>-5.20833333333349E-3</c:v>
                </c:pt>
                <c:pt idx="29">
                  <c:v>-5.0803697842925618E-3</c:v>
                </c:pt>
                <c:pt idx="30">
                  <c:v>0</c:v>
                </c:pt>
                <c:pt idx="31">
                  <c:v>-1.4919142204253744E-2</c:v>
                </c:pt>
              </c:numCache>
            </c:numRef>
          </c:val>
          <c:smooth val="0"/>
          <c:extLst xmlns:c16r2="http://schemas.microsoft.com/office/drawing/2015/06/chart">
            <c:ext xmlns:c16="http://schemas.microsoft.com/office/drawing/2014/chart" uri="{C3380CC4-5D6E-409C-BE32-E72D297353CC}">
              <c16:uniqueId val="{00000001-5262-4909-8D15-183A1258B5B6}"/>
            </c:ext>
          </c:extLst>
        </c:ser>
        <c:ser>
          <c:idx val="2"/>
          <c:order val="2"/>
          <c:tx>
            <c:v>3 оч. 15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месяц'!$E$8:$CT$8</c:f>
              <c:numCache>
                <c:formatCode>0.00%</c:formatCode>
                <c:ptCount val="32"/>
                <c:pt idx="0">
                  <c:v>-1.6770272777880804E-2</c:v>
                </c:pt>
                <c:pt idx="1">
                  <c:v>-9.9536979721198092E-3</c:v>
                </c:pt>
                <c:pt idx="2">
                  <c:v>-1.0439624173529753E-2</c:v>
                </c:pt>
                <c:pt idx="3">
                  <c:v>-1.0846675803055173E-2</c:v>
                </c:pt>
                <c:pt idx="4">
                  <c:v>-2.3440726972325472E-2</c:v>
                </c:pt>
                <c:pt idx="5">
                  <c:v>-1.1270172686269286E-2</c:v>
                </c:pt>
                <c:pt idx="6">
                  <c:v>-9.0763116238284283E-3</c:v>
                </c:pt>
                <c:pt idx="7">
                  <c:v>-1.5449358865728985E-2</c:v>
                </c:pt>
                <c:pt idx="8">
                  <c:v>-8.3021515434986235E-3</c:v>
                </c:pt>
                <c:pt idx="9">
                  <c:v>-3.5882207374411295E-3</c:v>
                </c:pt>
                <c:pt idx="10">
                  <c:v>-1.2175541878512205E-2</c:v>
                </c:pt>
                <c:pt idx="11">
                  <c:v>-1.960418222554113E-3</c:v>
                </c:pt>
                <c:pt idx="12">
                  <c:v>-3.8749207690682505E-2</c:v>
                </c:pt>
                <c:pt idx="13">
                  <c:v>-8.529349438440359E-3</c:v>
                </c:pt>
                <c:pt idx="14">
                  <c:v>-9.0810667491548931E-3</c:v>
                </c:pt>
                <c:pt idx="15">
                  <c:v>-6.5207940878133598E-3</c:v>
                </c:pt>
                <c:pt idx="16">
                  <c:v>-1.1859056394505569E-2</c:v>
                </c:pt>
                <c:pt idx="17">
                  <c:v>-2.2270432161575867E-2</c:v>
                </c:pt>
                <c:pt idx="18">
                  <c:v>-7.2470439689074672E-3</c:v>
                </c:pt>
                <c:pt idx="19">
                  <c:v>-6.5368079319117972E-3</c:v>
                </c:pt>
                <c:pt idx="20">
                  <c:v>-3.8665773057689331E-3</c:v>
                </c:pt>
                <c:pt idx="21">
                  <c:v>-1.4217098943323727E-2</c:v>
                </c:pt>
                <c:pt idx="22">
                  <c:v>-1.0569328884571563E-2</c:v>
                </c:pt>
                <c:pt idx="23">
                  <c:v>-3.6755702689220425E-2</c:v>
                </c:pt>
                <c:pt idx="24">
                  <c:v>-6.8361978253244512E-2</c:v>
                </c:pt>
                <c:pt idx="25">
                  <c:v>-1.0215094792154912E-2</c:v>
                </c:pt>
                <c:pt idx="26">
                  <c:v>-8.7797508482553178E-3</c:v>
                </c:pt>
                <c:pt idx="27">
                  <c:v>-5.9509640561771007E-3</c:v>
                </c:pt>
                <c:pt idx="28">
                  <c:v>-1.3286564625850943E-3</c:v>
                </c:pt>
                <c:pt idx="29">
                  <c:v>-1.7448155242775085E-2</c:v>
                </c:pt>
                <c:pt idx="30">
                  <c:v>-8.4880083420229031E-3</c:v>
                </c:pt>
                <c:pt idx="31">
                  <c:v>-8.1077518017225927E-3</c:v>
                </c:pt>
              </c:numCache>
            </c:numRef>
          </c:val>
          <c:smooth val="0"/>
          <c:extLst xmlns:c16r2="http://schemas.microsoft.com/office/drawing/2015/06/chart">
            <c:ext xmlns:c16="http://schemas.microsoft.com/office/drawing/2014/chart" uri="{C3380CC4-5D6E-409C-BE32-E72D297353CC}">
              <c16:uniqueId val="{00000002-5262-4909-8D15-183A1258B5B6}"/>
            </c:ext>
          </c:extLst>
        </c:ser>
        <c:ser>
          <c:idx val="3"/>
          <c:order val="3"/>
          <c:tx>
            <c:v>4 оч. 15 МВт</c:v>
          </c:tx>
          <c:spPr>
            <a:ln w="12700" cap="rnd">
              <a:solidFill>
                <a:srgbClr val="00B0F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месяц'!$E$9:$CT$9</c:f>
              <c:numCache>
                <c:formatCode>0.00%</c:formatCode>
                <c:ptCount val="32"/>
                <c:pt idx="0">
                  <c:v>-1.230515865652243E-2</c:v>
                </c:pt>
                <c:pt idx="1">
                  <c:v>-4.5806819025924744E-3</c:v>
                </c:pt>
                <c:pt idx="2">
                  <c:v>-8.2067045586359418E-3</c:v>
                </c:pt>
                <c:pt idx="3">
                  <c:v>-5.1642878630878538E-3</c:v>
                </c:pt>
                <c:pt idx="4">
                  <c:v>-9.8099958694754814E-3</c:v>
                </c:pt>
                <c:pt idx="5">
                  <c:v>-6.794402980770298E-3</c:v>
                </c:pt>
                <c:pt idx="6">
                  <c:v>-3.1772784730843E-3</c:v>
                </c:pt>
                <c:pt idx="7">
                  <c:v>-1.2399028413263378E-2</c:v>
                </c:pt>
                <c:pt idx="8">
                  <c:v>0</c:v>
                </c:pt>
                <c:pt idx="9">
                  <c:v>-6.1865874783468035E-3</c:v>
                </c:pt>
                <c:pt idx="10">
                  <c:v>-4.4599054500004035E-5</c:v>
                </c:pt>
                <c:pt idx="11">
                  <c:v>0</c:v>
                </c:pt>
                <c:pt idx="12">
                  <c:v>0</c:v>
                </c:pt>
                <c:pt idx="13">
                  <c:v>0</c:v>
                </c:pt>
                <c:pt idx="14">
                  <c:v>-4.8940542212599298E-3</c:v>
                </c:pt>
                <c:pt idx="15">
                  <c:v>-1.9127662657586252E-3</c:v>
                </c:pt>
                <c:pt idx="16">
                  <c:v>0</c:v>
                </c:pt>
                <c:pt idx="17">
                  <c:v>0</c:v>
                </c:pt>
                <c:pt idx="18">
                  <c:v>-4.9190461785324525E-3</c:v>
                </c:pt>
                <c:pt idx="19">
                  <c:v>0</c:v>
                </c:pt>
                <c:pt idx="20">
                  <c:v>0</c:v>
                </c:pt>
                <c:pt idx="21">
                  <c:v>-1.3704771053473991E-3</c:v>
                </c:pt>
                <c:pt idx="22">
                  <c:v>-3.5371879883430695E-3</c:v>
                </c:pt>
                <c:pt idx="23">
                  <c:v>0</c:v>
                </c:pt>
                <c:pt idx="24">
                  <c:v>-2.7358821466152866E-3</c:v>
                </c:pt>
                <c:pt idx="25">
                  <c:v>-5.9306420138017851E-3</c:v>
                </c:pt>
                <c:pt idx="26">
                  <c:v>-8.1729697600129011E-4</c:v>
                </c:pt>
                <c:pt idx="27">
                  <c:v>0</c:v>
                </c:pt>
                <c:pt idx="28">
                  <c:v>0</c:v>
                </c:pt>
                <c:pt idx="29">
                  <c:v>-1.7906221370867042E-2</c:v>
                </c:pt>
                <c:pt idx="30">
                  <c:v>-1.0615224191866546E-2</c:v>
                </c:pt>
                <c:pt idx="31">
                  <c:v>0</c:v>
                </c:pt>
              </c:numCache>
            </c:numRef>
          </c:val>
          <c:smooth val="0"/>
          <c:extLst xmlns:c16r2="http://schemas.microsoft.com/office/drawing/2015/06/chart">
            <c:ext xmlns:c16="http://schemas.microsoft.com/office/drawing/2014/chart" uri="{C3380CC4-5D6E-409C-BE32-E72D297353CC}">
              <c16:uniqueId val="{00000003-5262-4909-8D15-183A1258B5B6}"/>
            </c:ext>
          </c:extLst>
        </c:ser>
        <c:dLbls>
          <c:showLegendKey val="0"/>
          <c:showVal val="0"/>
          <c:showCatName val="0"/>
          <c:showSerName val="0"/>
          <c:showPercent val="0"/>
          <c:showBubbleSize val="0"/>
        </c:dLbls>
        <c:marker val="1"/>
        <c:smooth val="0"/>
        <c:axId val="376072784"/>
        <c:axId val="376071608"/>
      </c:lineChart>
      <c:catAx>
        <c:axId val="376072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6071608"/>
        <c:crosses val="autoZero"/>
        <c:auto val="1"/>
        <c:lblAlgn val="ctr"/>
        <c:lblOffset val="100"/>
        <c:tickLblSkip val="1"/>
        <c:noMultiLvlLbl val="1"/>
      </c:catAx>
      <c:valAx>
        <c:axId val="376071608"/>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6072784"/>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Бугульчанская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месяц'!$E$11:$CT$11</c:f>
              <c:numCache>
                <c:formatCode>0.00%</c:formatCode>
                <c:ptCount val="32"/>
                <c:pt idx="0">
                  <c:v>0</c:v>
                </c:pt>
                <c:pt idx="1">
                  <c:v>0</c:v>
                </c:pt>
                <c:pt idx="2">
                  <c:v>0</c:v>
                </c:pt>
                <c:pt idx="3">
                  <c:v>0</c:v>
                </c:pt>
                <c:pt idx="4">
                  <c:v>0</c:v>
                </c:pt>
                <c:pt idx="5">
                  <c:v>-0.1120971508640822</c:v>
                </c:pt>
                <c:pt idx="6">
                  <c:v>-0.19421221864951771</c:v>
                </c:pt>
                <c:pt idx="7">
                  <c:v>-8.1395348837209225E-2</c:v>
                </c:pt>
                <c:pt idx="8">
                  <c:v>-1.552879391524818E-2</c:v>
                </c:pt>
                <c:pt idx="9">
                  <c:v>-8.7719298245614141E-2</c:v>
                </c:pt>
                <c:pt idx="10">
                  <c:v>0</c:v>
                </c:pt>
                <c:pt idx="11">
                  <c:v>0</c:v>
                </c:pt>
                <c:pt idx="12">
                  <c:v>0</c:v>
                </c:pt>
                <c:pt idx="13">
                  <c:v>-3.0454092268648519E-2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-1.052631578947371E-2</c:v>
                </c:pt>
                <c:pt idx="30">
                  <c:v>0</c:v>
                </c:pt>
                <c:pt idx="31">
                  <c:v>0</c:v>
                </c:pt>
              </c:numCache>
            </c:numRef>
          </c:val>
          <c:smooth val="0"/>
          <c:extLst xmlns:c16r2="http://schemas.microsoft.com/office/drawing/2015/06/chart">
            <c:ext xmlns:c16="http://schemas.microsoft.com/office/drawing/2014/chart" uri="{C3380CC4-5D6E-409C-BE32-E72D297353CC}">
              <c16:uniqueId val="{00000000-0B29-4FBE-924D-35889E510F38}"/>
            </c:ext>
          </c:extLst>
        </c:ser>
        <c:ser>
          <c:idx val="1"/>
          <c:order val="1"/>
          <c:tx>
            <c:v>2 оч. 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месяц'!$E$12:$CT$12</c:f>
              <c:numCache>
                <c:formatCode>0.00%</c:formatCode>
                <c:ptCount val="32"/>
                <c:pt idx="0">
                  <c:v>-0.20116618075801745</c:v>
                </c:pt>
                <c:pt idx="1">
                  <c:v>-0.21319018404907983</c:v>
                </c:pt>
                <c:pt idx="2">
                  <c:v>-0.26255562619198985</c:v>
                </c:pt>
                <c:pt idx="3">
                  <c:v>-0.29601406799531066</c:v>
                </c:pt>
                <c:pt idx="4">
                  <c:v>-0.3604060913705584</c:v>
                </c:pt>
                <c:pt idx="5">
                  <c:v>0</c:v>
                </c:pt>
                <c:pt idx="6">
                  <c:v>-3.279742765273308E-2</c:v>
                </c:pt>
                <c:pt idx="7">
                  <c:v>-2.3397617697107204E-2</c:v>
                </c:pt>
                <c:pt idx="8">
                  <c:v>-1.5800434625135862E-2</c:v>
                </c:pt>
                <c:pt idx="9">
                  <c:v>-3.6437246963562812E-2</c:v>
                </c:pt>
                <c:pt idx="10">
                  <c:v>-4.4275491949910456E-2</c:v>
                </c:pt>
                <c:pt idx="11">
                  <c:v>-4.9562682215743468E-2</c:v>
                </c:pt>
                <c:pt idx="12">
                  <c:v>-5.9763815489006417E-2</c:v>
                </c:pt>
                <c:pt idx="13">
                  <c:v>-2.0755914075953834E-2</c:v>
                </c:pt>
                <c:pt idx="14">
                  <c:v>-2.5054217555073675E-2</c:v>
                </c:pt>
                <c:pt idx="15">
                  <c:v>-1.3911770089694141E-2</c:v>
                </c:pt>
                <c:pt idx="16">
                  <c:v>-6.9940837993354543E-2</c:v>
                </c:pt>
                <c:pt idx="17">
                  <c:v>-0.44559291231258513</c:v>
                </c:pt>
                <c:pt idx="18">
                  <c:v>-0.15028901734104058</c:v>
                </c:pt>
                <c:pt idx="19">
                  <c:v>-6.6290203780996525E-3</c:v>
                </c:pt>
                <c:pt idx="20">
                  <c:v>-4.4710327455919394E-2</c:v>
                </c:pt>
                <c:pt idx="21">
                  <c:v>-6.6246630115409155E-2</c:v>
                </c:pt>
                <c:pt idx="22">
                  <c:v>-7.5700633523032315E-2</c:v>
                </c:pt>
                <c:pt idx="23">
                  <c:v>-6.6872013357130569E-2</c:v>
                </c:pt>
                <c:pt idx="24">
                  <c:v>-6.3780319215784836E-2</c:v>
                </c:pt>
                <c:pt idx="25">
                  <c:v>-6.6141143301015587E-2</c:v>
                </c:pt>
                <c:pt idx="26">
                  <c:v>-6.2597856196555363E-2</c:v>
                </c:pt>
                <c:pt idx="27">
                  <c:v>-5.9255966627914838E-2</c:v>
                </c:pt>
                <c:pt idx="28">
                  <c:v>-3.3206446910180612E-2</c:v>
                </c:pt>
                <c:pt idx="29">
                  <c:v>-1.7105263157894762E-2</c:v>
                </c:pt>
                <c:pt idx="30">
                  <c:v>-0.17992424242424243</c:v>
                </c:pt>
                <c:pt idx="31">
                  <c:v>-7.7661877583152988E-2</c:v>
                </c:pt>
              </c:numCache>
            </c:numRef>
          </c:val>
          <c:smooth val="0"/>
          <c:extLst xmlns:c16r2="http://schemas.microsoft.com/office/drawing/2015/06/chart">
            <c:ext xmlns:c16="http://schemas.microsoft.com/office/drawing/2014/chart" uri="{C3380CC4-5D6E-409C-BE32-E72D297353CC}">
              <c16:uniqueId val="{00000001-0B29-4FBE-924D-35889E510F38}"/>
            </c:ext>
          </c:extLst>
        </c:ser>
        <c:ser>
          <c:idx val="2"/>
          <c:order val="2"/>
          <c:tx>
            <c:v>3 оч. 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месяц'!$E$13:$CT$13</c:f>
              <c:numCache>
                <c:formatCode>0.00%</c:formatCode>
                <c:ptCount val="32"/>
                <c:pt idx="0">
                  <c:v>-0.22157434402332357</c:v>
                </c:pt>
                <c:pt idx="1">
                  <c:v>-0.21165644171779147</c:v>
                </c:pt>
                <c:pt idx="2">
                  <c:v>-0.28353464717101085</c:v>
                </c:pt>
                <c:pt idx="3">
                  <c:v>-0.29777256740914421</c:v>
                </c:pt>
                <c:pt idx="4">
                  <c:v>-0.36830231246474904</c:v>
                </c:pt>
                <c:pt idx="5">
                  <c:v>-0.12190565156468937</c:v>
                </c:pt>
                <c:pt idx="6">
                  <c:v>0</c:v>
                </c:pt>
                <c:pt idx="7">
                  <c:v>0</c:v>
                </c:pt>
                <c:pt idx="8">
                  <c:v>0</c:v>
                </c:pt>
                <c:pt idx="9">
                  <c:v>0</c:v>
                </c:pt>
                <c:pt idx="10">
                  <c:v>-2.8026237328562843E-2</c:v>
                </c:pt>
                <c:pt idx="11">
                  <c:v>-0.17326114119117034</c:v>
                </c:pt>
                <c:pt idx="12">
                  <c:v>-0.257127944150845</c:v>
                </c:pt>
                <c:pt idx="13">
                  <c:v>0</c:v>
                </c:pt>
                <c:pt idx="14">
                  <c:v>-1.4267777650953087E-3</c:v>
                </c:pt>
                <c:pt idx="15">
                  <c:v>-1.793886143144784E-2</c:v>
                </c:pt>
                <c:pt idx="16">
                  <c:v>-5.8108436664235381E-2</c:v>
                </c:pt>
                <c:pt idx="17">
                  <c:v>-0.51419809177646525</c:v>
                </c:pt>
                <c:pt idx="18">
                  <c:v>-0.21650026274303738</c:v>
                </c:pt>
                <c:pt idx="19">
                  <c:v>-3.682789098944267E-3</c:v>
                </c:pt>
                <c:pt idx="20">
                  <c:v>-5.4911838790932019E-2</c:v>
                </c:pt>
                <c:pt idx="21">
                  <c:v>-7.627298337018755E-2</c:v>
                </c:pt>
                <c:pt idx="22">
                  <c:v>-6.9830702602097394E-2</c:v>
                </c:pt>
                <c:pt idx="23">
                  <c:v>-5.7372330013242032E-2</c:v>
                </c:pt>
                <c:pt idx="24">
                  <c:v>-5.4260399648108665E-2</c:v>
                </c:pt>
                <c:pt idx="25">
                  <c:v>-5.6388273540665723E-2</c:v>
                </c:pt>
                <c:pt idx="26">
                  <c:v>-5.2059496567505616E-2</c:v>
                </c:pt>
                <c:pt idx="27">
                  <c:v>-5.0707789099363923E-2</c:v>
                </c:pt>
                <c:pt idx="28">
                  <c:v>-2.3689965173726412E-2</c:v>
                </c:pt>
                <c:pt idx="29">
                  <c:v>0</c:v>
                </c:pt>
                <c:pt idx="30">
                  <c:v>-0.28391053391053389</c:v>
                </c:pt>
                <c:pt idx="31">
                  <c:v>-8.5061995670143636E-2</c:v>
                </c:pt>
              </c:numCache>
            </c:numRef>
          </c:val>
          <c:smooth val="0"/>
          <c:extLst xmlns:c16r2="http://schemas.microsoft.com/office/drawing/2015/06/chart">
            <c:ext xmlns:c16="http://schemas.microsoft.com/office/drawing/2014/chart" uri="{C3380CC4-5D6E-409C-BE32-E72D297353CC}">
              <c16:uniqueId val="{00000002-0B29-4FBE-924D-35889E510F38}"/>
            </c:ext>
          </c:extLst>
        </c:ser>
        <c:dLbls>
          <c:showLegendKey val="0"/>
          <c:showVal val="0"/>
          <c:showCatName val="0"/>
          <c:showSerName val="0"/>
          <c:showPercent val="0"/>
          <c:showBubbleSize val="0"/>
        </c:dLbls>
        <c:marker val="1"/>
        <c:smooth val="0"/>
        <c:axId val="376072000"/>
        <c:axId val="124506928"/>
      </c:lineChart>
      <c:catAx>
        <c:axId val="3760720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124506928"/>
        <c:crosses val="autoZero"/>
        <c:auto val="1"/>
        <c:lblAlgn val="ctr"/>
        <c:lblOffset val="100"/>
        <c:tickLblSkip val="1"/>
        <c:noMultiLvlLbl val="1"/>
      </c:catAx>
      <c:valAx>
        <c:axId val="124506928"/>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6072000"/>
        <c:crosses val="autoZero"/>
        <c:crossBetween val="midCat"/>
      </c:valAx>
      <c:spPr>
        <a:noFill/>
        <a:ln>
          <a:noFill/>
        </a:ln>
        <a:effectLst/>
      </c:spPr>
    </c:plotArea>
    <c:legend>
      <c:legendPos val="t"/>
      <c:layout>
        <c:manualLayout>
          <c:xMode val="edge"/>
          <c:yMode val="edge"/>
          <c:x val="2.6029903565425113E-2"/>
          <c:y val="0.88394244770042174"/>
          <c:w val="0.95017228464419479"/>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Ининская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10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месяц'!$E$26:$CT$26</c:f>
              <c:numCache>
                <c:formatCode>0.00%</c:formatCode>
                <c:ptCount val="32"/>
                <c:pt idx="0">
                  <c:v>-3.7944237188297807E-2</c:v>
                </c:pt>
                <c:pt idx="1">
                  <c:v>-6.9151235080952963E-3</c:v>
                </c:pt>
                <c:pt idx="2">
                  <c:v>-1.5199299167761637E-2</c:v>
                </c:pt>
                <c:pt idx="3">
                  <c:v>-3.3458617974959887E-2</c:v>
                </c:pt>
                <c:pt idx="4">
                  <c:v>0</c:v>
                </c:pt>
                <c:pt idx="5">
                  <c:v>-2.5373402915242076E-2</c:v>
                </c:pt>
                <c:pt idx="6">
                  <c:v>-1.4448992826166246E-2</c:v>
                </c:pt>
                <c:pt idx="7">
                  <c:v>-0.1069019385074203</c:v>
                </c:pt>
                <c:pt idx="8">
                  <c:v>-4.6970705725699148E-2</c:v>
                </c:pt>
                <c:pt idx="9">
                  <c:v>0</c:v>
                </c:pt>
                <c:pt idx="10">
                  <c:v>-6.6118525386097806E-3</c:v>
                </c:pt>
                <c:pt idx="11">
                  <c:v>-2.1476197860133286E-2</c:v>
                </c:pt>
                <c:pt idx="12">
                  <c:v>-5.0176163285141483E-2</c:v>
                </c:pt>
                <c:pt idx="13">
                  <c:v>-5.042515325291675E-2</c:v>
                </c:pt>
                <c:pt idx="14">
                  <c:v>-1.5372381203016112E-2</c:v>
                </c:pt>
                <c:pt idx="15">
                  <c:v>-6.5114506241463685E-2</c:v>
                </c:pt>
                <c:pt idx="16">
                  <c:v>-3.6696916012871365E-3</c:v>
                </c:pt>
                <c:pt idx="17">
                  <c:v>0</c:v>
                </c:pt>
                <c:pt idx="18">
                  <c:v>0</c:v>
                </c:pt>
                <c:pt idx="19">
                  <c:v>-2.0548841673574413E-2</c:v>
                </c:pt>
                <c:pt idx="20">
                  <c:v>0</c:v>
                </c:pt>
                <c:pt idx="21">
                  <c:v>-2.4263627130120816E-2</c:v>
                </c:pt>
                <c:pt idx="22">
                  <c:v>0</c:v>
                </c:pt>
                <c:pt idx="23">
                  <c:v>0</c:v>
                </c:pt>
                <c:pt idx="24">
                  <c:v>-3.0519440883843008E-4</c:v>
                </c:pt>
                <c:pt idx="25">
                  <c:v>-1.06001716218258E-3</c:v>
                </c:pt>
                <c:pt idx="26">
                  <c:v>-1.6539008644271911E-2</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1915-4380-83FD-12A983F5C308}"/>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месяц'!$E$27:$CT$27</c:f>
              <c:numCache>
                <c:formatCode>0.00%</c:formatCode>
                <c:ptCount val="32"/>
                <c:pt idx="0">
                  <c:v>0</c:v>
                </c:pt>
                <c:pt idx="1">
                  <c:v>0</c:v>
                </c:pt>
                <c:pt idx="2">
                  <c:v>0</c:v>
                </c:pt>
                <c:pt idx="3">
                  <c:v>0</c:v>
                </c:pt>
                <c:pt idx="4">
                  <c:v>-3.6298757228989786E-2</c:v>
                </c:pt>
                <c:pt idx="5">
                  <c:v>0</c:v>
                </c:pt>
                <c:pt idx="6">
                  <c:v>0</c:v>
                </c:pt>
                <c:pt idx="7">
                  <c:v>0</c:v>
                </c:pt>
                <c:pt idx="8">
                  <c:v>0</c:v>
                </c:pt>
                <c:pt idx="9">
                  <c:v>-4.0197305455348532E-2</c:v>
                </c:pt>
                <c:pt idx="10">
                  <c:v>0</c:v>
                </c:pt>
                <c:pt idx="11">
                  <c:v>0</c:v>
                </c:pt>
                <c:pt idx="12">
                  <c:v>0</c:v>
                </c:pt>
                <c:pt idx="13">
                  <c:v>0</c:v>
                </c:pt>
                <c:pt idx="14">
                  <c:v>0</c:v>
                </c:pt>
                <c:pt idx="15">
                  <c:v>0</c:v>
                </c:pt>
                <c:pt idx="16">
                  <c:v>0</c:v>
                </c:pt>
                <c:pt idx="17">
                  <c:v>-5.2862542170813848E-2</c:v>
                </c:pt>
                <c:pt idx="18">
                  <c:v>-1.1242630297629333E-2</c:v>
                </c:pt>
                <c:pt idx="19">
                  <c:v>0</c:v>
                </c:pt>
                <c:pt idx="20">
                  <c:v>-8.8694022357587513E-3</c:v>
                </c:pt>
                <c:pt idx="21">
                  <c:v>0</c:v>
                </c:pt>
                <c:pt idx="22">
                  <c:v>-1.9494227257250672E-2</c:v>
                </c:pt>
                <c:pt idx="23">
                  <c:v>-2.2916355303143074E-3</c:v>
                </c:pt>
                <c:pt idx="24">
                  <c:v>0</c:v>
                </c:pt>
                <c:pt idx="25">
                  <c:v>0</c:v>
                </c:pt>
                <c:pt idx="26">
                  <c:v>0</c:v>
                </c:pt>
                <c:pt idx="27">
                  <c:v>-3.0755501729001294E-3</c:v>
                </c:pt>
                <c:pt idx="28">
                  <c:v>-3.2205592587934422E-2</c:v>
                </c:pt>
                <c:pt idx="29">
                  <c:v>-1.4439357268750681E-3</c:v>
                </c:pt>
                <c:pt idx="30">
                  <c:v>-5.6977366449459848E-3</c:v>
                </c:pt>
                <c:pt idx="31">
                  <c:v>-6.2042586835048111E-2</c:v>
                </c:pt>
              </c:numCache>
            </c:numRef>
          </c:val>
          <c:smooth val="0"/>
          <c:extLst xmlns:c16r2="http://schemas.microsoft.com/office/drawing/2015/06/chart">
            <c:ext xmlns:c16="http://schemas.microsoft.com/office/drawing/2014/chart" uri="{C3380CC4-5D6E-409C-BE32-E72D297353CC}">
              <c16:uniqueId val="{00000001-1915-4380-83FD-12A983F5C308}"/>
            </c:ext>
          </c:extLst>
        </c:ser>
        <c:dLbls>
          <c:showLegendKey val="0"/>
          <c:showVal val="0"/>
          <c:showCatName val="0"/>
          <c:showSerName val="0"/>
          <c:showPercent val="0"/>
          <c:showBubbleSize val="0"/>
        </c:dLbls>
        <c:marker val="1"/>
        <c:smooth val="0"/>
        <c:axId val="377561736"/>
        <c:axId val="377564872"/>
      </c:lineChart>
      <c:catAx>
        <c:axId val="377561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4872"/>
        <c:crosses val="autoZero"/>
        <c:auto val="1"/>
        <c:lblAlgn val="ctr"/>
        <c:lblOffset val="100"/>
        <c:tickLblSkip val="1"/>
        <c:noMultiLvlLbl val="1"/>
      </c:catAx>
      <c:valAx>
        <c:axId val="377564872"/>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1736"/>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Кош-Агач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месяц'!$E$29:$CT$29</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-0.24348258397290504</c:v>
                </c:pt>
                <c:pt idx="15">
                  <c:v>-0.13024767258036182</c:v>
                </c:pt>
                <c:pt idx="16">
                  <c:v>0</c:v>
                </c:pt>
                <c:pt idx="17">
                  <c:v>0</c:v>
                </c:pt>
                <c:pt idx="18">
                  <c:v>0</c:v>
                </c:pt>
                <c:pt idx="19">
                  <c:v>0</c:v>
                </c:pt>
                <c:pt idx="20">
                  <c:v>0</c:v>
                </c:pt>
                <c:pt idx="21">
                  <c:v>0</c:v>
                </c:pt>
                <c:pt idx="22">
                  <c:v>0</c:v>
                </c:pt>
                <c:pt idx="23">
                  <c:v>0</c:v>
                </c:pt>
                <c:pt idx="24">
                  <c:v>-3.8784117903705205E-4</c:v>
                </c:pt>
                <c:pt idx="25">
                  <c:v>0</c:v>
                </c:pt>
                <c:pt idx="26">
                  <c:v>-2.0751184928505959E-2</c:v>
                </c:pt>
                <c:pt idx="27">
                  <c:v>0</c:v>
                </c:pt>
                <c:pt idx="28">
                  <c:v>-9.4690564761588838E-4</c:v>
                </c:pt>
                <c:pt idx="29">
                  <c:v>0</c:v>
                </c:pt>
                <c:pt idx="30">
                  <c:v>-1.0651517841293459E-3</c:v>
                </c:pt>
                <c:pt idx="31">
                  <c:v>0</c:v>
                </c:pt>
              </c:numCache>
            </c:numRef>
          </c:val>
          <c:smooth val="0"/>
          <c:extLst xmlns:c16r2="http://schemas.microsoft.com/office/drawing/2015/06/chart">
            <c:ext xmlns:c16="http://schemas.microsoft.com/office/drawing/2014/chart" uri="{C3380CC4-5D6E-409C-BE32-E72D297353CC}">
              <c16:uniqueId val="{00000000-3A06-47B6-85CD-4051B7CB516D}"/>
            </c:ext>
          </c:extLst>
        </c:ser>
        <c:ser>
          <c:idx val="1"/>
          <c:order val="1"/>
          <c:tx>
            <c:v>2 оч. 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месяц'!$E$30:$CT$30</c:f>
              <c:numCache>
                <c:formatCode>0.00%</c:formatCode>
                <c:ptCount val="32"/>
                <c:pt idx="0">
                  <c:v>-2.3886708752772824E-3</c:v>
                </c:pt>
                <c:pt idx="1">
                  <c:v>-7.8103207810321625E-3</c:v>
                </c:pt>
                <c:pt idx="2">
                  <c:v>-1.5240923834460119E-2</c:v>
                </c:pt>
                <c:pt idx="3">
                  <c:v>-7.3931211828994862E-3</c:v>
                </c:pt>
                <c:pt idx="4">
                  <c:v>-7.1022727272719674E-4</c:v>
                </c:pt>
                <c:pt idx="5">
                  <c:v>-8.5173640075513184E-3</c:v>
                </c:pt>
                <c:pt idx="6">
                  <c:v>-4.3148641019438152E-3</c:v>
                </c:pt>
                <c:pt idx="7">
                  <c:v>-1.3784836679652451E-2</c:v>
                </c:pt>
                <c:pt idx="8">
                  <c:v>-3.0244193861548464E-3</c:v>
                </c:pt>
                <c:pt idx="9">
                  <c:v>-2.0082923037055642E-3</c:v>
                </c:pt>
                <c:pt idx="10">
                  <c:v>-1.9519418455947303E-3</c:v>
                </c:pt>
                <c:pt idx="11">
                  <c:v>-3.3870638645175197E-3</c:v>
                </c:pt>
                <c:pt idx="12">
                  <c:v>-2.2816728167281617E-2</c:v>
                </c:pt>
                <c:pt idx="13">
                  <c:v>-1.0197027307293494E-2</c:v>
                </c:pt>
                <c:pt idx="14">
                  <c:v>0</c:v>
                </c:pt>
                <c:pt idx="15">
                  <c:v>0</c:v>
                </c:pt>
                <c:pt idx="16">
                  <c:v>-2.3444430363705774E-3</c:v>
                </c:pt>
                <c:pt idx="17">
                  <c:v>-3.0395136778115198E-3</c:v>
                </c:pt>
                <c:pt idx="18">
                  <c:v>-5.9868087265346924E-3</c:v>
                </c:pt>
                <c:pt idx="19">
                  <c:v>-3.269687528918199E-3</c:v>
                </c:pt>
                <c:pt idx="20">
                  <c:v>-7.9440251764487427E-4</c:v>
                </c:pt>
                <c:pt idx="21">
                  <c:v>-1.7325767748067582E-4</c:v>
                </c:pt>
                <c:pt idx="22">
                  <c:v>-1.3244615433129887E-3</c:v>
                </c:pt>
                <c:pt idx="23">
                  <c:v>-1.2350253180190193E-2</c:v>
                </c:pt>
                <c:pt idx="24">
                  <c:v>0</c:v>
                </c:pt>
                <c:pt idx="25">
                  <c:v>-5.6143932627280074E-3</c:v>
                </c:pt>
                <c:pt idx="26">
                  <c:v>0</c:v>
                </c:pt>
                <c:pt idx="27">
                  <c:v>-1.8117036052912728E-4</c:v>
                </c:pt>
                <c:pt idx="28">
                  <c:v>0</c:v>
                </c:pt>
                <c:pt idx="29">
                  <c:v>-5.8395865572717447E-4</c:v>
                </c:pt>
                <c:pt idx="30">
                  <c:v>0</c:v>
                </c:pt>
                <c:pt idx="31">
                  <c:v>-6.0514372163394925E-4</c:v>
                </c:pt>
              </c:numCache>
            </c:numRef>
          </c:val>
          <c:smooth val="0"/>
          <c:extLst xmlns:c16r2="http://schemas.microsoft.com/office/drawing/2015/06/chart">
            <c:ext xmlns:c16="http://schemas.microsoft.com/office/drawing/2014/chart" uri="{C3380CC4-5D6E-409C-BE32-E72D297353CC}">
              <c16:uniqueId val="{00000001-3A06-47B6-85CD-4051B7CB516D}"/>
            </c:ext>
          </c:extLst>
        </c:ser>
        <c:dLbls>
          <c:showLegendKey val="0"/>
          <c:showVal val="0"/>
          <c:showCatName val="0"/>
          <c:showSerName val="0"/>
          <c:showPercent val="0"/>
          <c:showBubbleSize val="0"/>
        </c:dLbls>
        <c:marker val="1"/>
        <c:smooth val="0"/>
        <c:axId val="377562128"/>
        <c:axId val="377562912"/>
      </c:lineChart>
      <c:catAx>
        <c:axId val="377562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2912"/>
        <c:crosses val="autoZero"/>
        <c:auto val="1"/>
        <c:lblAlgn val="ctr"/>
        <c:lblOffset val="100"/>
        <c:tickLblSkip val="1"/>
        <c:noMultiLvlLbl val="1"/>
      </c:catAx>
      <c:valAx>
        <c:axId val="377562912"/>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2128"/>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Бурибаевская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10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месяц'!$E$14:$CT$14</c:f>
              <c:numCache>
                <c:formatCode>0.00%</c:formatCode>
                <c:ptCount val="32"/>
                <c:pt idx="0">
                  <c:v>-0.11956777073056138</c:v>
                </c:pt>
                <c:pt idx="1">
                  <c:v>-0.11865124613129169</c:v>
                </c:pt>
                <c:pt idx="2">
                  <c:v>-0.12053366048152121</c:v>
                </c:pt>
                <c:pt idx="3">
                  <c:v>-0.1126030122193805</c:v>
                </c:pt>
                <c:pt idx="4">
                  <c:v>-8.9641612297792522E-2</c:v>
                </c:pt>
                <c:pt idx="5">
                  <c:v>-9.0518306240426921E-2</c:v>
                </c:pt>
                <c:pt idx="6">
                  <c:v>-0.27908669153097421</c:v>
                </c:pt>
                <c:pt idx="7">
                  <c:v>-0.20721740223814913</c:v>
                </c:pt>
                <c:pt idx="8">
                  <c:v>-0.1837037364972553</c:v>
                </c:pt>
                <c:pt idx="9">
                  <c:v>-8.5341822040321452E-2</c:v>
                </c:pt>
                <c:pt idx="10">
                  <c:v>0</c:v>
                </c:pt>
                <c:pt idx="11">
                  <c:v>0</c:v>
                </c:pt>
                <c:pt idx="12">
                  <c:v>-3.9114069063335234E-2</c:v>
                </c:pt>
                <c:pt idx="13">
                  <c:v>-9.2061742006615183E-2</c:v>
                </c:pt>
                <c:pt idx="14">
                  <c:v>-0.10095567529213503</c:v>
                </c:pt>
                <c:pt idx="15">
                  <c:v>-7.7744942032280037E-2</c:v>
                </c:pt>
                <c:pt idx="16">
                  <c:v>-0.10503530598520497</c:v>
                </c:pt>
                <c:pt idx="17">
                  <c:v>-0.17223402201197141</c:v>
                </c:pt>
                <c:pt idx="18">
                  <c:v>-0.13631116863129183</c:v>
                </c:pt>
                <c:pt idx="19">
                  <c:v>-0.1086673419186804</c:v>
                </c:pt>
                <c:pt idx="20">
                  <c:v>-8.8545340938866859E-2</c:v>
                </c:pt>
                <c:pt idx="21">
                  <c:v>-9.4906352014298062E-2</c:v>
                </c:pt>
                <c:pt idx="22">
                  <c:v>-0.10307928638759906</c:v>
                </c:pt>
                <c:pt idx="23">
                  <c:v>-0.10724617596618558</c:v>
                </c:pt>
                <c:pt idx="24">
                  <c:v>-9.7302886686773005E-2</c:v>
                </c:pt>
                <c:pt idx="25">
                  <c:v>-0.10112029828589186</c:v>
                </c:pt>
                <c:pt idx="26">
                  <c:v>-0.10743283270028217</c:v>
                </c:pt>
                <c:pt idx="27">
                  <c:v>-0.10680143585868131</c:v>
                </c:pt>
                <c:pt idx="28">
                  <c:v>-0.10543325227185461</c:v>
                </c:pt>
                <c:pt idx="29">
                  <c:v>-7.7803414859252379E-2</c:v>
                </c:pt>
                <c:pt idx="30">
                  <c:v>-0.10750881354815318</c:v>
                </c:pt>
                <c:pt idx="31">
                  <c:v>-0.1009702026810181</c:v>
                </c:pt>
              </c:numCache>
            </c:numRef>
          </c:val>
          <c:smooth val="0"/>
          <c:extLst xmlns:c16r2="http://schemas.microsoft.com/office/drawing/2015/06/chart">
            <c:ext xmlns:c16="http://schemas.microsoft.com/office/drawing/2014/chart" uri="{C3380CC4-5D6E-409C-BE32-E72D297353CC}">
              <c16:uniqueId val="{00000000-2710-4C39-92DB-6AA486D853AE}"/>
            </c:ext>
          </c:extLst>
        </c:ser>
        <c:ser>
          <c:idx val="1"/>
          <c:order val="1"/>
          <c:tx>
            <c:v>2 оч. 10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месяц'!$E$15:$CT$15</c:f>
              <c:numCache>
                <c:formatCode>0.00%</c:formatCode>
                <c:ptCount val="32"/>
                <c:pt idx="0">
                  <c:v>0</c:v>
                </c:pt>
                <c:pt idx="1">
                  <c:v>0</c:v>
                </c:pt>
                <c:pt idx="2">
                  <c:v>0</c:v>
                </c:pt>
                <c:pt idx="3">
                  <c:v>0</c:v>
                </c:pt>
                <c:pt idx="4">
                  <c:v>0</c:v>
                </c:pt>
                <c:pt idx="5">
                  <c:v>0</c:v>
                </c:pt>
                <c:pt idx="6">
                  <c:v>0</c:v>
                </c:pt>
                <c:pt idx="7">
                  <c:v>0</c:v>
                </c:pt>
                <c:pt idx="8">
                  <c:v>0</c:v>
                </c:pt>
                <c:pt idx="9">
                  <c:v>0</c:v>
                </c:pt>
                <c:pt idx="10">
                  <c:v>-1.4533873769542507E-2</c:v>
                </c:pt>
                <c:pt idx="11">
                  <c:v>-6.7100020968756321E-3</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1-2710-4C39-92DB-6AA486D853AE}"/>
            </c:ext>
          </c:extLst>
        </c:ser>
        <c:dLbls>
          <c:showLegendKey val="0"/>
          <c:showVal val="0"/>
          <c:showCatName val="0"/>
          <c:showSerName val="0"/>
          <c:showPercent val="0"/>
          <c:showBubbleSize val="0"/>
        </c:dLbls>
        <c:marker val="1"/>
        <c:smooth val="0"/>
        <c:axId val="377566048"/>
        <c:axId val="377562520"/>
      </c:lineChart>
      <c:catAx>
        <c:axId val="3775660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2520"/>
        <c:crosses val="autoZero"/>
        <c:auto val="1"/>
        <c:lblAlgn val="ctr"/>
        <c:lblOffset val="100"/>
        <c:tickLblSkip val="1"/>
        <c:noMultiLvlLbl val="1"/>
      </c:catAx>
      <c:valAx>
        <c:axId val="377562520"/>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6048"/>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Лиманская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месяц'!$E$31:$CT$31</c:f>
              <c:numCache>
                <c:formatCode>0.00%</c:formatCode>
                <c:ptCount val="32"/>
                <c:pt idx="0">
                  <c:v>0</c:v>
                </c:pt>
                <c:pt idx="1">
                  <c:v>-0.49218998264440589</c:v>
                </c:pt>
                <c:pt idx="2">
                  <c:v>-0.50672304439746296</c:v>
                </c:pt>
                <c:pt idx="3">
                  <c:v>-0.5016776075857039</c:v>
                </c:pt>
                <c:pt idx="4">
                  <c:v>-0.50320209973753283</c:v>
                </c:pt>
                <c:pt idx="5">
                  <c:v>-0.55634054730817384</c:v>
                </c:pt>
                <c:pt idx="6">
                  <c:v>-0.52136417091336729</c:v>
                </c:pt>
                <c:pt idx="7">
                  <c:v>-0.50343434343434346</c:v>
                </c:pt>
                <c:pt idx="8">
                  <c:v>0</c:v>
                </c:pt>
                <c:pt idx="9">
                  <c:v>0</c:v>
                </c:pt>
                <c:pt idx="10">
                  <c:v>0</c:v>
                </c:pt>
                <c:pt idx="11">
                  <c:v>0</c:v>
                </c:pt>
                <c:pt idx="12">
                  <c:v>-4.531466639613165E-3</c:v>
                </c:pt>
                <c:pt idx="13">
                  <c:v>-4.5094454600853102E-2</c:v>
                </c:pt>
                <c:pt idx="14">
                  <c:v>0</c:v>
                </c:pt>
                <c:pt idx="15">
                  <c:v>0</c:v>
                </c:pt>
                <c:pt idx="16">
                  <c:v>0</c:v>
                </c:pt>
                <c:pt idx="17">
                  <c:v>0</c:v>
                </c:pt>
                <c:pt idx="18">
                  <c:v>-4.0162646244419299E-3</c:v>
                </c:pt>
                <c:pt idx="19">
                  <c:v>0</c:v>
                </c:pt>
                <c:pt idx="20">
                  <c:v>-5.4545702480416211E-5</c:v>
                </c:pt>
                <c:pt idx="21">
                  <c:v>-4.2376248112930296E-4</c:v>
                </c:pt>
                <c:pt idx="22">
                  <c:v>-7.2456092031947614E-3</c:v>
                </c:pt>
                <c:pt idx="23">
                  <c:v>-2.7640403766681365E-3</c:v>
                </c:pt>
                <c:pt idx="24">
                  <c:v>0</c:v>
                </c:pt>
                <c:pt idx="25">
                  <c:v>0</c:v>
                </c:pt>
                <c:pt idx="26">
                  <c:v>-6.7903322319640283E-3</c:v>
                </c:pt>
                <c:pt idx="27">
                  <c:v>0</c:v>
                </c:pt>
                <c:pt idx="28">
                  <c:v>-2.0961919180156842E-3</c:v>
                </c:pt>
                <c:pt idx="29">
                  <c:v>-1.6288485076734728E-2</c:v>
                </c:pt>
                <c:pt idx="30">
                  <c:v>-9.4469486355907659E-3</c:v>
                </c:pt>
                <c:pt idx="31">
                  <c:v>-9.254728421590112E-3</c:v>
                </c:pt>
              </c:numCache>
            </c:numRef>
          </c:val>
          <c:smooth val="0"/>
          <c:extLst xmlns:c16r2="http://schemas.microsoft.com/office/drawing/2015/06/chart">
            <c:ext xmlns:c16="http://schemas.microsoft.com/office/drawing/2014/chart" uri="{C3380CC4-5D6E-409C-BE32-E72D297353CC}">
              <c16:uniqueId val="{00000000-6EAD-47D8-8A5E-FB4A7F712C21}"/>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месяц'!$E$32:$CT$32</c:f>
              <c:numCache>
                <c:formatCode>0.00%</c:formatCode>
                <c:ptCount val="32"/>
                <c:pt idx="0">
                  <c:v>-4.048680735039354E-2</c:v>
                </c:pt>
                <c:pt idx="1">
                  <c:v>0</c:v>
                </c:pt>
                <c:pt idx="2">
                  <c:v>0</c:v>
                </c:pt>
                <c:pt idx="3">
                  <c:v>0</c:v>
                </c:pt>
                <c:pt idx="4">
                  <c:v>0</c:v>
                </c:pt>
                <c:pt idx="5">
                  <c:v>0</c:v>
                </c:pt>
                <c:pt idx="6">
                  <c:v>0</c:v>
                </c:pt>
                <c:pt idx="7">
                  <c:v>0</c:v>
                </c:pt>
                <c:pt idx="8">
                  <c:v>-0.42733228753345021</c:v>
                </c:pt>
                <c:pt idx="9">
                  <c:v>-0.46900935899699808</c:v>
                </c:pt>
                <c:pt idx="10">
                  <c:v>-0.46931203298119045</c:v>
                </c:pt>
                <c:pt idx="11">
                  <c:v>-0.26942663145982637</c:v>
                </c:pt>
                <c:pt idx="12">
                  <c:v>0</c:v>
                </c:pt>
                <c:pt idx="13">
                  <c:v>0</c:v>
                </c:pt>
                <c:pt idx="14">
                  <c:v>-2.0891849857235858E-4</c:v>
                </c:pt>
                <c:pt idx="15">
                  <c:v>-5.5820500685621914E-3</c:v>
                </c:pt>
                <c:pt idx="16">
                  <c:v>-3.0276269467151957E-2</c:v>
                </c:pt>
                <c:pt idx="17">
                  <c:v>-2.9681281046558212E-2</c:v>
                </c:pt>
                <c:pt idx="18">
                  <c:v>0</c:v>
                </c:pt>
                <c:pt idx="19">
                  <c:v>-5.421283912877297E-3</c:v>
                </c:pt>
                <c:pt idx="20">
                  <c:v>0</c:v>
                </c:pt>
                <c:pt idx="21">
                  <c:v>0</c:v>
                </c:pt>
                <c:pt idx="22">
                  <c:v>0</c:v>
                </c:pt>
                <c:pt idx="23">
                  <c:v>0</c:v>
                </c:pt>
                <c:pt idx="24">
                  <c:v>-2.0645033832172643E-2</c:v>
                </c:pt>
                <c:pt idx="25">
                  <c:v>-1.7967796180690901E-3</c:v>
                </c:pt>
                <c:pt idx="26">
                  <c:v>0</c:v>
                </c:pt>
                <c:pt idx="27">
                  <c:v>-1.1370546029429674E-2</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1-6EAD-47D8-8A5E-FB4A7F712C21}"/>
            </c:ext>
          </c:extLst>
        </c:ser>
        <c:dLbls>
          <c:showLegendKey val="0"/>
          <c:showVal val="0"/>
          <c:showCatName val="0"/>
          <c:showSerName val="0"/>
          <c:showPercent val="0"/>
          <c:showBubbleSize val="0"/>
        </c:dLbls>
        <c:marker val="1"/>
        <c:smooth val="0"/>
        <c:axId val="377568400"/>
        <c:axId val="377565656"/>
      </c:lineChart>
      <c:catAx>
        <c:axId val="3775684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5656"/>
        <c:crosses val="autoZero"/>
        <c:auto val="1"/>
        <c:lblAlgn val="ctr"/>
        <c:lblOffset val="100"/>
        <c:tickLblSkip val="1"/>
        <c:noMultiLvlLbl val="1"/>
      </c:catAx>
      <c:valAx>
        <c:axId val="377565656"/>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8400"/>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Дергачевская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strRef>
              <c:f>'Контроль очередей месяц'!$A$19</c:f>
              <c:strCache>
                <c:ptCount val="1"/>
                <c:pt idx="0">
                  <c:v>Дергачевская СЭС (1 очередь) 25 МВт</c:v>
                </c:pt>
              </c:strCache>
            </c:strRef>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месяц'!$E$19:$CT$19</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E2C5-4A1C-9EC3-6EDFF184AEF6}"/>
            </c:ext>
          </c:extLst>
        </c:ser>
        <c:ser>
          <c:idx val="1"/>
          <c:order val="1"/>
          <c:tx>
            <c:strRef>
              <c:f>'Контроль очередей месяц'!$A$20</c:f>
              <c:strCache>
                <c:ptCount val="1"/>
                <c:pt idx="0">
                  <c:v>Дергачевская СЭС (2 очередь) 20 МВт</c:v>
                </c:pt>
              </c:strCache>
            </c:strRef>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месяц'!$E$20:$CT$20</c:f>
              <c:numCache>
                <c:formatCode>0.00%</c:formatCode>
                <c:ptCount val="32"/>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xmlns:c16r2="http://schemas.microsoft.com/office/drawing/2015/06/chart">
            <c:ext xmlns:c16="http://schemas.microsoft.com/office/drawing/2014/chart" uri="{C3380CC4-5D6E-409C-BE32-E72D297353CC}">
              <c16:uniqueId val="{00000001-E2C5-4A1C-9EC3-6EDFF184AEF6}"/>
            </c:ext>
          </c:extLst>
        </c:ser>
        <c:ser>
          <c:idx val="2"/>
          <c:order val="2"/>
          <c:tx>
            <c:strRef>
              <c:f>'Контроль очередей месяц'!$A$21</c:f>
              <c:strCache>
                <c:ptCount val="1"/>
                <c:pt idx="0">
                  <c:v>Дергачевская СЭС (3 очередь) 15 МВт</c:v>
                </c:pt>
              </c:strCache>
            </c:strRef>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месяц'!$E$21:$CT$21</c:f>
              <c:numCache>
                <c:formatCode>0.00%</c:formatCode>
                <c:ptCount val="32"/>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xmlns:c16r2="http://schemas.microsoft.com/office/drawing/2015/06/chart">
            <c:ext xmlns:c16="http://schemas.microsoft.com/office/drawing/2014/chart" uri="{C3380CC4-5D6E-409C-BE32-E72D297353CC}">
              <c16:uniqueId val="{00000002-E2C5-4A1C-9EC3-6EDFF184AEF6}"/>
            </c:ext>
          </c:extLst>
        </c:ser>
        <c:dLbls>
          <c:showLegendKey val="0"/>
          <c:showVal val="0"/>
          <c:showCatName val="0"/>
          <c:showSerName val="0"/>
          <c:showPercent val="0"/>
          <c:showBubbleSize val="0"/>
        </c:dLbls>
        <c:marker val="1"/>
        <c:smooth val="0"/>
        <c:axId val="377564480"/>
        <c:axId val="377563696"/>
      </c:lineChart>
      <c:catAx>
        <c:axId val="37756448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3696"/>
        <c:crosses val="autoZero"/>
        <c:auto val="1"/>
        <c:lblAlgn val="ctr"/>
        <c:lblOffset val="100"/>
        <c:tickLblSkip val="1"/>
        <c:noMultiLvlLbl val="1"/>
      </c:catAx>
      <c:valAx>
        <c:axId val="377563696"/>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4480"/>
        <c:crosses val="autoZero"/>
        <c:crossBetween val="midCat"/>
      </c:valAx>
      <c:spPr>
        <a:noFill/>
        <a:ln>
          <a:noFill/>
        </a:ln>
        <a:effectLst/>
      </c:spPr>
    </c:plotArea>
    <c:legend>
      <c:legendPos val="t"/>
      <c:layout>
        <c:manualLayout>
          <c:xMode val="edge"/>
          <c:yMode val="edge"/>
          <c:x val="4.4007431655312755E-2"/>
          <c:y val="0.88394244770042174"/>
          <c:w val="0.92902627620985578"/>
          <c:h val="0.1160575522995782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Елшанская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10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месяц'!$E$24:$CT$24</c:f>
              <c:numCache>
                <c:formatCode>0.00%</c:formatCode>
                <c:ptCount val="32"/>
                <c:pt idx="0">
                  <c:v>0</c:v>
                </c:pt>
                <c:pt idx="1">
                  <c:v>0</c:v>
                </c:pt>
                <c:pt idx="2">
                  <c:v>0</c:v>
                </c:pt>
                <c:pt idx="3">
                  <c:v>0</c:v>
                </c:pt>
                <c:pt idx="4">
                  <c:v>-7.843629404212178E-5</c:v>
                </c:pt>
                <c:pt idx="5">
                  <c:v>-4.1767567927839767E-3</c:v>
                </c:pt>
                <c:pt idx="6">
                  <c:v>0</c:v>
                </c:pt>
                <c:pt idx="7">
                  <c:v>0</c:v>
                </c:pt>
                <c:pt idx="8">
                  <c:v>-1.6061567625484226E-2</c:v>
                </c:pt>
                <c:pt idx="9">
                  <c:v>0</c:v>
                </c:pt>
                <c:pt idx="10">
                  <c:v>-6.7573471587102918E-2</c:v>
                </c:pt>
                <c:pt idx="11">
                  <c:v>-0.19297465540240114</c:v>
                </c:pt>
                <c:pt idx="12">
                  <c:v>-7.3301010765058794E-2</c:v>
                </c:pt>
                <c:pt idx="13">
                  <c:v>-1.7687464224384712E-2</c:v>
                </c:pt>
                <c:pt idx="14">
                  <c:v>-5.5942633372319027E-4</c:v>
                </c:pt>
                <c:pt idx="15">
                  <c:v>0</c:v>
                </c:pt>
                <c:pt idx="16">
                  <c:v>-9.589355607548164E-2</c:v>
                </c:pt>
                <c:pt idx="17">
                  <c:v>-6.9660740283230979E-2</c:v>
                </c:pt>
                <c:pt idx="18">
                  <c:v>-5.1307475127722497E-2</c:v>
                </c:pt>
                <c:pt idx="19">
                  <c:v>-4.6028018241896326E-2</c:v>
                </c:pt>
                <c:pt idx="20">
                  <c:v>-3.4584879327364919E-2</c:v>
                </c:pt>
                <c:pt idx="21">
                  <c:v>-2.4364991717283239E-2</c:v>
                </c:pt>
                <c:pt idx="22">
                  <c:v>-1.8343330539195891E-2</c:v>
                </c:pt>
                <c:pt idx="23">
                  <c:v>-1.9716241164410828E-2</c:v>
                </c:pt>
                <c:pt idx="24">
                  <c:v>-1.7064171827645188E-2</c:v>
                </c:pt>
                <c:pt idx="25">
                  <c:v>-2.3169416370390451E-3</c:v>
                </c:pt>
                <c:pt idx="26">
                  <c:v>0</c:v>
                </c:pt>
                <c:pt idx="27">
                  <c:v>-5.9666822286241431E-3</c:v>
                </c:pt>
                <c:pt idx="28">
                  <c:v>-1.6620786370954231E-3</c:v>
                </c:pt>
                <c:pt idx="29">
                  <c:v>0</c:v>
                </c:pt>
                <c:pt idx="30">
                  <c:v>-4.8156139662612812E-2</c:v>
                </c:pt>
                <c:pt idx="31">
                  <c:v>0</c:v>
                </c:pt>
              </c:numCache>
            </c:numRef>
          </c:val>
          <c:smooth val="0"/>
          <c:extLst xmlns:c16r2="http://schemas.microsoft.com/office/drawing/2015/06/chart">
            <c:ext xmlns:c16="http://schemas.microsoft.com/office/drawing/2014/chart" uri="{C3380CC4-5D6E-409C-BE32-E72D297353CC}">
              <c16:uniqueId val="{00000000-319A-46F9-84A1-BF32B351C68C}"/>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месяц'!$E$25:$CT$25</c:f>
              <c:numCache>
                <c:formatCode>0.00%</c:formatCode>
                <c:ptCount val="32"/>
                <c:pt idx="0">
                  <c:v>-7.2072072072071483E-3</c:v>
                </c:pt>
                <c:pt idx="1">
                  <c:v>-3.1427955797703667E-2</c:v>
                </c:pt>
                <c:pt idx="2">
                  <c:v>-7.987111565510966E-3</c:v>
                </c:pt>
                <c:pt idx="3">
                  <c:v>-7.202196313331454E-4</c:v>
                </c:pt>
                <c:pt idx="4">
                  <c:v>0</c:v>
                </c:pt>
                <c:pt idx="5">
                  <c:v>0</c:v>
                </c:pt>
                <c:pt idx="6">
                  <c:v>-5.8863709418193414E-3</c:v>
                </c:pt>
                <c:pt idx="7">
                  <c:v>-1.49662719582087E-2</c:v>
                </c:pt>
                <c:pt idx="8">
                  <c:v>0</c:v>
                </c:pt>
                <c:pt idx="9">
                  <c:v>-1.6669239080104883E-2</c:v>
                </c:pt>
                <c:pt idx="10">
                  <c:v>0</c:v>
                </c:pt>
                <c:pt idx="11">
                  <c:v>0</c:v>
                </c:pt>
                <c:pt idx="12">
                  <c:v>0</c:v>
                </c:pt>
                <c:pt idx="13">
                  <c:v>0</c:v>
                </c:pt>
                <c:pt idx="14">
                  <c:v>0</c:v>
                </c:pt>
                <c:pt idx="15">
                  <c:v>-1.0627715826396678E-2</c:v>
                </c:pt>
                <c:pt idx="16">
                  <c:v>0</c:v>
                </c:pt>
                <c:pt idx="17">
                  <c:v>0</c:v>
                </c:pt>
                <c:pt idx="18">
                  <c:v>0</c:v>
                </c:pt>
                <c:pt idx="19">
                  <c:v>0</c:v>
                </c:pt>
                <c:pt idx="20">
                  <c:v>0</c:v>
                </c:pt>
                <c:pt idx="21">
                  <c:v>0</c:v>
                </c:pt>
                <c:pt idx="22">
                  <c:v>0</c:v>
                </c:pt>
                <c:pt idx="23">
                  <c:v>0</c:v>
                </c:pt>
                <c:pt idx="24">
                  <c:v>0</c:v>
                </c:pt>
                <c:pt idx="25">
                  <c:v>0</c:v>
                </c:pt>
                <c:pt idx="26">
                  <c:v>-3.6350418029808246E-4</c:v>
                </c:pt>
                <c:pt idx="27">
                  <c:v>0</c:v>
                </c:pt>
                <c:pt idx="28">
                  <c:v>0</c:v>
                </c:pt>
                <c:pt idx="29">
                  <c:v>-7.7743047206859624E-3</c:v>
                </c:pt>
                <c:pt idx="30">
                  <c:v>0</c:v>
                </c:pt>
                <c:pt idx="31">
                  <c:v>-4.1792244323890261E-3</c:v>
                </c:pt>
              </c:numCache>
            </c:numRef>
          </c:val>
          <c:smooth val="0"/>
          <c:extLst xmlns:c16r2="http://schemas.microsoft.com/office/drawing/2015/06/chart">
            <c:ext xmlns:c16="http://schemas.microsoft.com/office/drawing/2014/chart" uri="{C3380CC4-5D6E-409C-BE32-E72D297353CC}">
              <c16:uniqueId val="{00000001-319A-46F9-84A1-BF32B351C68C}"/>
            </c:ext>
          </c:extLst>
        </c:ser>
        <c:dLbls>
          <c:showLegendKey val="0"/>
          <c:showVal val="0"/>
          <c:showCatName val="0"/>
          <c:showSerName val="0"/>
          <c:showPercent val="0"/>
          <c:showBubbleSize val="0"/>
        </c:dLbls>
        <c:marker val="1"/>
        <c:smooth val="0"/>
        <c:axId val="377565264"/>
        <c:axId val="377567224"/>
      </c:lineChart>
      <c:catAx>
        <c:axId val="377565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7224"/>
        <c:crosses val="autoZero"/>
        <c:auto val="1"/>
        <c:lblAlgn val="ctr"/>
        <c:lblOffset val="100"/>
        <c:tickLblSkip val="1"/>
        <c:noMultiLvlLbl val="1"/>
      </c:catAx>
      <c:valAx>
        <c:axId val="377567224"/>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5264"/>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Майминская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10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месяц'!$E$33:$CT$33</c:f>
              <c:numCache>
                <c:formatCode>0.00%</c:formatCode>
                <c:ptCount val="32"/>
                <c:pt idx="0">
                  <c:v>0</c:v>
                </c:pt>
                <c:pt idx="1">
                  <c:v>0</c:v>
                </c:pt>
                <c:pt idx="2">
                  <c:v>-0.12811965811965809</c:v>
                </c:pt>
                <c:pt idx="3">
                  <c:v>0</c:v>
                </c:pt>
                <c:pt idx="4">
                  <c:v>-3.387703889585951E-2</c:v>
                </c:pt>
                <c:pt idx="5">
                  <c:v>0</c:v>
                </c:pt>
                <c:pt idx="6">
                  <c:v>-0.21195652173913049</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-0.74387370405278042</c:v>
                </c:pt>
                <c:pt idx="22">
                  <c:v>-0.51562828878130917</c:v>
                </c:pt>
                <c:pt idx="23">
                  <c:v>-0.81197897789054008</c:v>
                </c:pt>
                <c:pt idx="24">
                  <c:v>-0.43766971897694978</c:v>
                </c:pt>
                <c:pt idx="25">
                  <c:v>-0.16597635689015455</c:v>
                </c:pt>
                <c:pt idx="26">
                  <c:v>-1.3692620301099145E-2</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5DB9-4EA2-84BC-D7E7EC29C46A}"/>
            </c:ext>
          </c:extLst>
        </c:ser>
        <c:ser>
          <c:idx val="1"/>
          <c:order val="1"/>
          <c:tx>
            <c:v>2 оч. 10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месяц'!$E$34:$CT$34</c:f>
              <c:numCache>
                <c:formatCode>0.00%</c:formatCode>
                <c:ptCount val="32"/>
                <c:pt idx="0">
                  <c:v>-1</c:v>
                </c:pt>
                <c:pt idx="1">
                  <c:v>-7.5530263838592973E-2</c:v>
                </c:pt>
                <c:pt idx="2">
                  <c:v>-0.3644444444444444</c:v>
                </c:pt>
                <c:pt idx="3">
                  <c:v>-0.129987063389392</c:v>
                </c:pt>
                <c:pt idx="4">
                  <c:v>0</c:v>
                </c:pt>
                <c:pt idx="5">
                  <c:v>-0.17909002904162633</c:v>
                </c:pt>
                <c:pt idx="6">
                  <c:v>-0.38043478260869562</c:v>
                </c:pt>
                <c:pt idx="7">
                  <c:v>-0.54533678756476689</c:v>
                </c:pt>
                <c:pt idx="8">
                  <c:v>-0.61434977578475336</c:v>
                </c:pt>
                <c:pt idx="9">
                  <c:v>-0.91126485185742212</c:v>
                </c:pt>
                <c:pt idx="10">
                  <c:v>-0.96996466431095407</c:v>
                </c:pt>
                <c:pt idx="11">
                  <c:v>-0.94521668029435812</c:v>
                </c:pt>
                <c:pt idx="12">
                  <c:v>-0.66653428647074398</c:v>
                </c:pt>
                <c:pt idx="13">
                  <c:v>-0.96899661781285229</c:v>
                </c:pt>
                <c:pt idx="14">
                  <c:v>-0.89559204840103723</c:v>
                </c:pt>
                <c:pt idx="15">
                  <c:v>-0.69640120733689348</c:v>
                </c:pt>
                <c:pt idx="16">
                  <c:v>-0.58051066580478339</c:v>
                </c:pt>
                <c:pt idx="17">
                  <c:v>-0.52744976175678471</c:v>
                </c:pt>
                <c:pt idx="18">
                  <c:v>-0.4076610562971561</c:v>
                </c:pt>
                <c:pt idx="19">
                  <c:v>-0.24921640851998439</c:v>
                </c:pt>
                <c:pt idx="20">
                  <c:v>-0.16300018271514716</c:v>
                </c:pt>
                <c:pt idx="21">
                  <c:v>-0.77909990574929311</c:v>
                </c:pt>
                <c:pt idx="22">
                  <c:v>-0.78404546411281828</c:v>
                </c:pt>
                <c:pt idx="23">
                  <c:v>-0.64479884015947808</c:v>
                </c:pt>
                <c:pt idx="24">
                  <c:v>-0.51452478686454062</c:v>
                </c:pt>
                <c:pt idx="25">
                  <c:v>-0.47221503149538363</c:v>
                </c:pt>
                <c:pt idx="26">
                  <c:v>-0.30719497552415259</c:v>
                </c:pt>
                <c:pt idx="27">
                  <c:v>-0.19854366477320606</c:v>
                </c:pt>
                <c:pt idx="28">
                  <c:v>-0.15665898347462595</c:v>
                </c:pt>
                <c:pt idx="29">
                  <c:v>-5.6177095960097727E-2</c:v>
                </c:pt>
                <c:pt idx="30">
                  <c:v>-7.6024107443326092E-2</c:v>
                </c:pt>
                <c:pt idx="31">
                  <c:v>-6.9234519746465134E-2</c:v>
                </c:pt>
              </c:numCache>
            </c:numRef>
          </c:val>
          <c:smooth val="0"/>
          <c:extLst xmlns:c16r2="http://schemas.microsoft.com/office/drawing/2015/06/chart">
            <c:ext xmlns:c16="http://schemas.microsoft.com/office/drawing/2014/chart" uri="{C3380CC4-5D6E-409C-BE32-E72D297353CC}">
              <c16:uniqueId val="{00000001-5DB9-4EA2-84BC-D7E7EC29C46A}"/>
            </c:ext>
          </c:extLst>
        </c:ser>
        <c:ser>
          <c:idx val="2"/>
          <c:order val="2"/>
          <c:tx>
            <c:v>3 оч. 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месяц'!$E$35:$CT$35</c:f>
              <c:numCache>
                <c:formatCode>0.00%</c:formatCode>
                <c:ptCount val="32"/>
                <c:pt idx="0">
                  <c:v>-0.53333333333333333</c:v>
                </c:pt>
                <c:pt idx="1">
                  <c:v>-0.6006207966890843</c:v>
                </c:pt>
                <c:pt idx="2">
                  <c:v>0</c:v>
                </c:pt>
                <c:pt idx="3">
                  <c:v>-0.16957309184993535</c:v>
                </c:pt>
                <c:pt idx="4">
                  <c:v>-0.80677540777917178</c:v>
                </c:pt>
                <c:pt idx="5">
                  <c:v>-0.52371732817037753</c:v>
                </c:pt>
                <c:pt idx="6">
                  <c:v>0</c:v>
                </c:pt>
                <c:pt idx="7">
                  <c:v>-0.6424870466321243</c:v>
                </c:pt>
                <c:pt idx="8">
                  <c:v>-1</c:v>
                </c:pt>
                <c:pt idx="9">
                  <c:v>-0.92660550458715607</c:v>
                </c:pt>
                <c:pt idx="10">
                  <c:v>-0.97074204946996456</c:v>
                </c:pt>
                <c:pt idx="11">
                  <c:v>-0.95693649495775412</c:v>
                </c:pt>
                <c:pt idx="12">
                  <c:v>-0.77627746889065397</c:v>
                </c:pt>
                <c:pt idx="13">
                  <c:v>-0.98647125140924463</c:v>
                </c:pt>
                <c:pt idx="14">
                  <c:v>-0.92981849611063094</c:v>
                </c:pt>
                <c:pt idx="15">
                  <c:v>-0.84964012073368933</c:v>
                </c:pt>
                <c:pt idx="16">
                  <c:v>-0.72165481577246293</c:v>
                </c:pt>
                <c:pt idx="17">
                  <c:v>-0.57994613631655278</c:v>
                </c:pt>
                <c:pt idx="18">
                  <c:v>-0.42073128264654674</c:v>
                </c:pt>
                <c:pt idx="19">
                  <c:v>-0.23050172733304344</c:v>
                </c:pt>
                <c:pt idx="20">
                  <c:v>-0.12399049881235161</c:v>
                </c:pt>
                <c:pt idx="21">
                  <c:v>0</c:v>
                </c:pt>
                <c:pt idx="22">
                  <c:v>0</c:v>
                </c:pt>
                <c:pt idx="23">
                  <c:v>0</c:v>
                </c:pt>
                <c:pt idx="24">
                  <c:v>0</c:v>
                </c:pt>
                <c:pt idx="25">
                  <c:v>0</c:v>
                </c:pt>
                <c:pt idx="26">
                  <c:v>0</c:v>
                </c:pt>
                <c:pt idx="27">
                  <c:v>-0.12083874121394975</c:v>
                </c:pt>
                <c:pt idx="28">
                  <c:v>-8.9893346876587066E-2</c:v>
                </c:pt>
                <c:pt idx="29">
                  <c:v>-1.3254376726347756E-2</c:v>
                </c:pt>
                <c:pt idx="30">
                  <c:v>-0.12720653470798782</c:v>
                </c:pt>
                <c:pt idx="31">
                  <c:v>-9.6635787420770378E-2</c:v>
                </c:pt>
              </c:numCache>
            </c:numRef>
          </c:val>
          <c:smooth val="0"/>
          <c:extLst xmlns:c16r2="http://schemas.microsoft.com/office/drawing/2015/06/chart">
            <c:ext xmlns:c16="http://schemas.microsoft.com/office/drawing/2014/chart" uri="{C3380CC4-5D6E-409C-BE32-E72D297353CC}">
              <c16:uniqueId val="{00000002-5DB9-4EA2-84BC-D7E7EC29C46A}"/>
            </c:ext>
          </c:extLst>
        </c:ser>
        <c:dLbls>
          <c:showLegendKey val="0"/>
          <c:showVal val="0"/>
          <c:showCatName val="0"/>
          <c:showSerName val="0"/>
          <c:showPercent val="0"/>
          <c:showBubbleSize val="0"/>
        </c:dLbls>
        <c:marker val="1"/>
        <c:smooth val="0"/>
        <c:axId val="377567616"/>
        <c:axId val="377568008"/>
      </c:lineChart>
      <c:catAx>
        <c:axId val="377567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7568008"/>
        <c:crosses val="autoZero"/>
        <c:auto val="1"/>
        <c:lblAlgn val="ctr"/>
        <c:lblOffset val="100"/>
        <c:tickLblSkip val="1"/>
        <c:noMultiLvlLbl val="1"/>
      </c:catAx>
      <c:valAx>
        <c:axId val="377568008"/>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7567616"/>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Малодербетовская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месяц'!$E$36:$CT$36</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-9.2002729404748962E-2</c:v>
                </c:pt>
              </c:numCache>
            </c:numRef>
          </c:val>
          <c:smooth val="0"/>
          <c:extLst xmlns:c16r2="http://schemas.microsoft.com/office/drawing/2015/06/chart">
            <c:ext xmlns:c16="http://schemas.microsoft.com/office/drawing/2014/chart" uri="{C3380CC4-5D6E-409C-BE32-E72D297353CC}">
              <c16:uniqueId val="{00000000-3E59-4B07-8134-E9CCBF9A010E}"/>
            </c:ext>
          </c:extLst>
        </c:ser>
        <c:ser>
          <c:idx val="1"/>
          <c:order val="1"/>
          <c:tx>
            <c:v>2 оч. 45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месяц'!$E$37:$CT$37</c:f>
              <c:numCache>
                <c:formatCode>0.00%</c:formatCode>
                <c:ptCount val="32"/>
                <c:pt idx="0">
                  <c:v>-0.30849838460457929</c:v>
                </c:pt>
                <c:pt idx="1">
                  <c:v>-0.23217261680442849</c:v>
                </c:pt>
                <c:pt idx="2">
                  <c:v>-0.23558179378238897</c:v>
                </c:pt>
                <c:pt idx="3">
                  <c:v>-0.23366757824369497</c:v>
                </c:pt>
                <c:pt idx="4">
                  <c:v>-0.23734529604530566</c:v>
                </c:pt>
                <c:pt idx="5">
                  <c:v>-0.55642777784927133</c:v>
                </c:pt>
                <c:pt idx="6">
                  <c:v>-0.30907597291211764</c:v>
                </c:pt>
                <c:pt idx="7">
                  <c:v>-0.28005049454131814</c:v>
                </c:pt>
                <c:pt idx="8">
                  <c:v>-0.24395850524578566</c:v>
                </c:pt>
                <c:pt idx="9">
                  <c:v>-0.22508151934432005</c:v>
                </c:pt>
                <c:pt idx="10">
                  <c:v>-0.23660243652838411</c:v>
                </c:pt>
                <c:pt idx="11">
                  <c:v>-0.23751866650522671</c:v>
                </c:pt>
                <c:pt idx="12">
                  <c:v>-0.23772819827141722</c:v>
                </c:pt>
                <c:pt idx="13">
                  <c:v>-0.26255388311780076</c:v>
                </c:pt>
                <c:pt idx="14">
                  <c:v>-0.24320445508587701</c:v>
                </c:pt>
                <c:pt idx="15">
                  <c:v>-0.25248827764123477</c:v>
                </c:pt>
                <c:pt idx="16">
                  <c:v>-0.24204053109713486</c:v>
                </c:pt>
                <c:pt idx="17">
                  <c:v>-0.24657140067724156</c:v>
                </c:pt>
                <c:pt idx="18">
                  <c:v>-0.22522690449220714</c:v>
                </c:pt>
                <c:pt idx="19">
                  <c:v>-0.22389465892011937</c:v>
                </c:pt>
                <c:pt idx="20">
                  <c:v>-0.19059816182009948</c:v>
                </c:pt>
                <c:pt idx="21">
                  <c:v>-0.18531951291791271</c:v>
                </c:pt>
                <c:pt idx="22">
                  <c:v>-0.1808923440479068</c:v>
                </c:pt>
                <c:pt idx="23">
                  <c:v>-0.18415160261952587</c:v>
                </c:pt>
                <c:pt idx="24">
                  <c:v>-0.18090454475359641</c:v>
                </c:pt>
                <c:pt idx="25">
                  <c:v>-0.17909292035398222</c:v>
                </c:pt>
                <c:pt idx="26">
                  <c:v>-0.17266167534722221</c:v>
                </c:pt>
                <c:pt idx="27">
                  <c:v>-0.15077881619937705</c:v>
                </c:pt>
                <c:pt idx="28">
                  <c:v>-0.18947489371481099</c:v>
                </c:pt>
                <c:pt idx="29">
                  <c:v>-0.18644776861933679</c:v>
                </c:pt>
                <c:pt idx="30">
                  <c:v>-0.19365920218316066</c:v>
                </c:pt>
                <c:pt idx="31">
                  <c:v>0</c:v>
                </c:pt>
              </c:numCache>
            </c:numRef>
          </c:val>
          <c:smooth val="0"/>
          <c:extLst xmlns:c16r2="http://schemas.microsoft.com/office/drawing/2015/06/chart">
            <c:ext xmlns:c16="http://schemas.microsoft.com/office/drawing/2014/chart" uri="{C3380CC4-5D6E-409C-BE32-E72D297353CC}">
              <c16:uniqueId val="{00000001-3E59-4B07-8134-E9CCBF9A010E}"/>
            </c:ext>
          </c:extLst>
        </c:ser>
        <c:dLbls>
          <c:showLegendKey val="0"/>
          <c:showVal val="0"/>
          <c:showCatName val="0"/>
          <c:showSerName val="0"/>
          <c:showPercent val="0"/>
          <c:showBubbleSize val="0"/>
        </c:dLbls>
        <c:marker val="1"/>
        <c:smooth val="0"/>
        <c:axId val="378109160"/>
        <c:axId val="378101712"/>
      </c:lineChart>
      <c:catAx>
        <c:axId val="3781091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1712"/>
        <c:crosses val="autoZero"/>
        <c:auto val="1"/>
        <c:lblAlgn val="ctr"/>
        <c:lblOffset val="100"/>
        <c:tickLblSkip val="1"/>
        <c:noMultiLvlLbl val="1"/>
      </c:catAx>
      <c:valAx>
        <c:axId val="378101712"/>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9160"/>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Нововаршавская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месяц'!$E$39:$CT$39</c:f>
              <c:numCache>
                <c:formatCode>0.00%</c:formatCode>
                <c:ptCount val="32"/>
                <c:pt idx="0">
                  <c:v>-7.8220858895705486E-2</c:v>
                </c:pt>
                <c:pt idx="1">
                  <c:v>0</c:v>
                </c:pt>
                <c:pt idx="2">
                  <c:v>-1.7004810709056767E-2</c:v>
                </c:pt>
                <c:pt idx="3">
                  <c:v>0</c:v>
                </c:pt>
                <c:pt idx="4">
                  <c:v>0</c:v>
                </c:pt>
                <c:pt idx="5">
                  <c:v>0</c:v>
                </c:pt>
                <c:pt idx="6">
                  <c:v>0</c:v>
                </c:pt>
                <c:pt idx="7">
                  <c:v>0</c:v>
                </c:pt>
                <c:pt idx="8">
                  <c:v>-2.895939768755049E-2</c:v>
                </c:pt>
                <c:pt idx="9">
                  <c:v>0</c:v>
                </c:pt>
                <c:pt idx="10">
                  <c:v>0</c:v>
                </c:pt>
                <c:pt idx="11">
                  <c:v>-3.3286368439591367E-2</c:v>
                </c:pt>
                <c:pt idx="12">
                  <c:v>-9.607713644168539E-2</c:v>
                </c:pt>
                <c:pt idx="13">
                  <c:v>-5.3664943226213985E-2</c:v>
                </c:pt>
                <c:pt idx="14">
                  <c:v>-2.6251640727545352E-3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-8.2388481305666614E-4</c:v>
                </c:pt>
                <c:pt idx="31">
                  <c:v>-4.996891885430137E-3</c:v>
                </c:pt>
              </c:numCache>
            </c:numRef>
          </c:val>
          <c:smooth val="0"/>
          <c:extLst xmlns:c16r2="http://schemas.microsoft.com/office/drawing/2015/06/chart">
            <c:ext xmlns:c16="http://schemas.microsoft.com/office/drawing/2014/chart" uri="{C3380CC4-5D6E-409C-BE32-E72D297353CC}">
              <c16:uniqueId val="{00000000-7E57-4A8E-96BE-40A6FAF8DD69}"/>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месяц'!$E$40:$CT$40</c:f>
              <c:numCache>
                <c:formatCode>0.00%</c:formatCode>
                <c:ptCount val="32"/>
                <c:pt idx="0">
                  <c:v>0</c:v>
                </c:pt>
                <c:pt idx="1">
                  <c:v>-1.4257567615977056E-2</c:v>
                </c:pt>
                <c:pt idx="2">
                  <c:v>0</c:v>
                </c:pt>
                <c:pt idx="3">
                  <c:v>-5.0697045998894526E-2</c:v>
                </c:pt>
                <c:pt idx="4">
                  <c:v>-3.6950634604717938E-2</c:v>
                </c:pt>
                <c:pt idx="5">
                  <c:v>-2.8669142597589965E-2</c:v>
                </c:pt>
                <c:pt idx="6">
                  <c:v>-8.8400466221637067E-3</c:v>
                </c:pt>
                <c:pt idx="7">
                  <c:v>-2.4430542414528342E-2</c:v>
                </c:pt>
                <c:pt idx="8">
                  <c:v>0</c:v>
                </c:pt>
                <c:pt idx="9">
                  <c:v>-2.9191730273466429E-3</c:v>
                </c:pt>
                <c:pt idx="10">
                  <c:v>-1.9838333238458485E-2</c:v>
                </c:pt>
                <c:pt idx="11">
                  <c:v>0</c:v>
                </c:pt>
                <c:pt idx="12">
                  <c:v>0</c:v>
                </c:pt>
                <c:pt idx="13">
                  <c:v>0</c:v>
                </c:pt>
                <c:pt idx="14">
                  <c:v>0</c:v>
                </c:pt>
                <c:pt idx="15">
                  <c:v>-5.933426331232864E-2</c:v>
                </c:pt>
                <c:pt idx="16">
                  <c:v>-8.8273035450941395E-2</c:v>
                </c:pt>
                <c:pt idx="17">
                  <c:v>-2.7106581144011873E-2</c:v>
                </c:pt>
                <c:pt idx="18">
                  <c:v>-3.3512377393741258E-2</c:v>
                </c:pt>
                <c:pt idx="19">
                  <c:v>-2.8364051937946711E-2</c:v>
                </c:pt>
                <c:pt idx="20">
                  <c:v>-2.6970301185853699E-2</c:v>
                </c:pt>
                <c:pt idx="21">
                  <c:v>-5.4199983513313045E-2</c:v>
                </c:pt>
                <c:pt idx="22">
                  <c:v>-6.329175957462442E-2</c:v>
                </c:pt>
                <c:pt idx="23">
                  <c:v>-3.4988388809023566E-2</c:v>
                </c:pt>
                <c:pt idx="24">
                  <c:v>-4.2750520773361632E-2</c:v>
                </c:pt>
                <c:pt idx="25">
                  <c:v>-2.726825129113029E-2</c:v>
                </c:pt>
                <c:pt idx="26">
                  <c:v>-2.8859998306089648E-2</c:v>
                </c:pt>
                <c:pt idx="27">
                  <c:v>-1.8851853954914441E-2</c:v>
                </c:pt>
                <c:pt idx="28">
                  <c:v>-2.2644827965263372E-2</c:v>
                </c:pt>
                <c:pt idx="29">
                  <c:v>-8.5337293653967097E-2</c:v>
                </c:pt>
                <c:pt idx="30">
                  <c:v>0</c:v>
                </c:pt>
                <c:pt idx="31">
                  <c:v>0</c:v>
                </c:pt>
              </c:numCache>
            </c:numRef>
          </c:val>
          <c:smooth val="0"/>
          <c:extLst xmlns:c16r2="http://schemas.microsoft.com/office/drawing/2015/06/chart">
            <c:ext xmlns:c16="http://schemas.microsoft.com/office/drawing/2014/chart" uri="{C3380CC4-5D6E-409C-BE32-E72D297353CC}">
              <c16:uniqueId val="{00000001-7E57-4A8E-96BE-40A6FAF8DD69}"/>
            </c:ext>
          </c:extLst>
        </c:ser>
        <c:dLbls>
          <c:showLegendKey val="0"/>
          <c:showVal val="0"/>
          <c:showCatName val="0"/>
          <c:showSerName val="0"/>
          <c:showPercent val="0"/>
          <c:showBubbleSize val="0"/>
        </c:dLbls>
        <c:marker val="1"/>
        <c:smooth val="0"/>
        <c:axId val="378104848"/>
        <c:axId val="378106416"/>
      </c:lineChart>
      <c:catAx>
        <c:axId val="378104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6416"/>
        <c:crosses val="autoZero"/>
        <c:auto val="1"/>
        <c:lblAlgn val="ctr"/>
        <c:lblOffset val="100"/>
        <c:tickLblSkip val="1"/>
        <c:noMultiLvlLbl val="1"/>
      </c:catAx>
      <c:valAx>
        <c:axId val="378106416"/>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4848"/>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Русско-Полянская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strRef>
              <c:f>'Контроль очередей месяц'!$A$54</c:f>
              <c:strCache>
                <c:ptCount val="1"/>
                <c:pt idx="0">
                  <c:v>Русско-Полянская СЭС (1 очередь) 15 МВт</c:v>
                </c:pt>
              </c:strCache>
            </c:strRef>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месяц'!$E$54:$CT$54</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38AE-43B2-A946-AC915DE5838D}"/>
            </c:ext>
          </c:extLst>
        </c:ser>
        <c:ser>
          <c:idx val="1"/>
          <c:order val="1"/>
          <c:tx>
            <c:strRef>
              <c:f>'Контроль очередей месяц'!$A$55</c:f>
              <c:strCache>
                <c:ptCount val="1"/>
                <c:pt idx="0">
                  <c:v>Русско-Полянская СЭС (2 очередь) 15 МВт</c:v>
                </c:pt>
              </c:strCache>
            </c:strRef>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месяц'!$E$55:$CT$55</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1-38AE-43B2-A946-AC915DE5838D}"/>
            </c:ext>
          </c:extLst>
        </c:ser>
        <c:dLbls>
          <c:showLegendKey val="0"/>
          <c:showVal val="0"/>
          <c:showCatName val="0"/>
          <c:showSerName val="0"/>
          <c:showPercent val="0"/>
          <c:showBubbleSize val="0"/>
        </c:dLbls>
        <c:marker val="1"/>
        <c:smooth val="0"/>
        <c:axId val="378104064"/>
        <c:axId val="378108768"/>
      </c:lineChart>
      <c:catAx>
        <c:axId val="378104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8768"/>
        <c:crosses val="autoZero"/>
        <c:auto val="1"/>
        <c:lblAlgn val="ctr"/>
        <c:lblOffset val="100"/>
        <c:tickLblSkip val="1"/>
        <c:noMultiLvlLbl val="1"/>
      </c:catAx>
      <c:valAx>
        <c:axId val="378108768"/>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4064"/>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Светлинская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strRef>
              <c:f>'Контроль очередей месяц'!$A$57</c:f>
              <c:strCache>
                <c:ptCount val="1"/>
                <c:pt idx="0">
                  <c:v>Светлинская СЭС (1 очередь) 30 МВт</c:v>
                </c:pt>
              </c:strCache>
            </c:strRef>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месяц'!$E$57:$CT$57</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9290-48BD-AE5F-4B1527E3693E}"/>
            </c:ext>
          </c:extLst>
        </c:ser>
        <c:ser>
          <c:idx val="1"/>
          <c:order val="1"/>
          <c:tx>
            <c:strRef>
              <c:f>'Контроль очередей месяц'!$A$58</c:f>
              <c:strCache>
                <c:ptCount val="1"/>
                <c:pt idx="0">
                  <c:v>Светлинская СЭС (2 очередь) 25 МВт</c:v>
                </c:pt>
              </c:strCache>
            </c:strRef>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месяц'!$E$58:$CT$58</c:f>
              <c:numCache>
                <c:formatCode>0.00%</c:formatCode>
                <c:ptCount val="32"/>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numCache>
            </c:numRef>
          </c:val>
          <c:smooth val="0"/>
          <c:extLst xmlns:c16r2="http://schemas.microsoft.com/office/drawing/2015/06/chart">
            <c:ext xmlns:c16="http://schemas.microsoft.com/office/drawing/2014/chart" uri="{C3380CC4-5D6E-409C-BE32-E72D297353CC}">
              <c16:uniqueId val="{00000001-9290-48BD-AE5F-4B1527E3693E}"/>
            </c:ext>
          </c:extLst>
        </c:ser>
        <c:dLbls>
          <c:showLegendKey val="0"/>
          <c:showVal val="0"/>
          <c:showCatName val="0"/>
          <c:showSerName val="0"/>
          <c:showPercent val="0"/>
          <c:showBubbleSize val="0"/>
        </c:dLbls>
        <c:marker val="1"/>
        <c:smooth val="0"/>
        <c:axId val="378104456"/>
        <c:axId val="378105240"/>
      </c:lineChart>
      <c:catAx>
        <c:axId val="3781044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5240"/>
        <c:crosses val="autoZero"/>
        <c:auto val="1"/>
        <c:lblAlgn val="ctr"/>
        <c:lblOffset val="100"/>
        <c:tickLblSkip val="1"/>
        <c:noMultiLvlLbl val="1"/>
      </c:catAx>
      <c:valAx>
        <c:axId val="378105240"/>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4456"/>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Орловгайская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месяц'!$E$48:$CT$48</c:f>
              <c:numCache>
                <c:formatCode>0.00%</c:formatCode>
                <c:ptCount val="32"/>
                <c:pt idx="0">
                  <c:v>-1.9284374397369677E-4</c:v>
                </c:pt>
                <c:pt idx="1">
                  <c:v>-1.7129001401463345E-3</c:v>
                </c:pt>
                <c:pt idx="2">
                  <c:v>-9.4216553123637815E-4</c:v>
                </c:pt>
                <c:pt idx="3">
                  <c:v>-1.0690296742455328E-2</c:v>
                </c:pt>
                <c:pt idx="4">
                  <c:v>-0.14132857779759242</c:v>
                </c:pt>
                <c:pt idx="5">
                  <c:v>-6.569503764695514E-2</c:v>
                </c:pt>
                <c:pt idx="6">
                  <c:v>0</c:v>
                </c:pt>
                <c:pt idx="7">
                  <c:v>0</c:v>
                </c:pt>
                <c:pt idx="8">
                  <c:v>0</c:v>
                </c:pt>
                <c:pt idx="9">
                  <c:v>0</c:v>
                </c:pt>
                <c:pt idx="10">
                  <c:v>-1.5497741286641666E-3</c:v>
                </c:pt>
                <c:pt idx="11">
                  <c:v>0</c:v>
                </c:pt>
                <c:pt idx="12">
                  <c:v>0</c:v>
                </c:pt>
                <c:pt idx="13">
                  <c:v>-2.1081264875892967E-3</c:v>
                </c:pt>
                <c:pt idx="14">
                  <c:v>0</c:v>
                </c:pt>
                <c:pt idx="15">
                  <c:v>-1.0178117048345477E-3</c:v>
                </c:pt>
                <c:pt idx="16">
                  <c:v>-9.7377448268231356E-3</c:v>
                </c:pt>
                <c:pt idx="17">
                  <c:v>0</c:v>
                </c:pt>
                <c:pt idx="18">
                  <c:v>0</c:v>
                </c:pt>
                <c:pt idx="19">
                  <c:v>-5.6483755384677391E-2</c:v>
                </c:pt>
                <c:pt idx="20">
                  <c:v>-3.8422787274372855E-3</c:v>
                </c:pt>
                <c:pt idx="21">
                  <c:v>0</c:v>
                </c:pt>
                <c:pt idx="22">
                  <c:v>-6.459279120075506E-3</c:v>
                </c:pt>
                <c:pt idx="23">
                  <c:v>0</c:v>
                </c:pt>
                <c:pt idx="24">
                  <c:v>-7.2843822843756599E-5</c:v>
                </c:pt>
                <c:pt idx="25">
                  <c:v>-6.2721680059315433E-3</c:v>
                </c:pt>
                <c:pt idx="26">
                  <c:v>0</c:v>
                </c:pt>
                <c:pt idx="27">
                  <c:v>-8.1901245088293242E-3</c:v>
                </c:pt>
                <c:pt idx="28">
                  <c:v>-5.5346468895284481E-3</c:v>
                </c:pt>
                <c:pt idx="29">
                  <c:v>-1.1070110701106979E-2</c:v>
                </c:pt>
                <c:pt idx="30">
                  <c:v>-2.2664176467618931E-2</c:v>
                </c:pt>
                <c:pt idx="31">
                  <c:v>0</c:v>
                </c:pt>
              </c:numCache>
            </c:numRef>
          </c:val>
          <c:smooth val="0"/>
          <c:extLst xmlns:c16r2="http://schemas.microsoft.com/office/drawing/2015/06/chart">
            <c:ext xmlns:c16="http://schemas.microsoft.com/office/drawing/2014/chart" uri="{C3380CC4-5D6E-409C-BE32-E72D297353CC}">
              <c16:uniqueId val="{00000000-4F23-4A0D-B2EC-41926DBFA0C7}"/>
            </c:ext>
          </c:extLst>
        </c:ser>
        <c:ser>
          <c:idx val="1"/>
          <c:order val="1"/>
          <c:tx>
            <c:v>2 оч. 10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месяц'!$E$49:$CT$49</c:f>
              <c:numCache>
                <c:formatCode>0.00%</c:formatCode>
                <c:ptCount val="32"/>
                <c:pt idx="0">
                  <c:v>0</c:v>
                </c:pt>
                <c:pt idx="1">
                  <c:v>0</c:v>
                </c:pt>
                <c:pt idx="2">
                  <c:v>0</c:v>
                </c:pt>
                <c:pt idx="3">
                  <c:v>0</c:v>
                </c:pt>
                <c:pt idx="4">
                  <c:v>0</c:v>
                </c:pt>
                <c:pt idx="5">
                  <c:v>0</c:v>
                </c:pt>
                <c:pt idx="6">
                  <c:v>-4.4521808991397523E-3</c:v>
                </c:pt>
                <c:pt idx="7">
                  <c:v>-1.644461362771215E-2</c:v>
                </c:pt>
                <c:pt idx="8">
                  <c:v>-6.1719928679193521E-3</c:v>
                </c:pt>
                <c:pt idx="9">
                  <c:v>-2.8083313831033124E-3</c:v>
                </c:pt>
                <c:pt idx="10">
                  <c:v>0</c:v>
                </c:pt>
                <c:pt idx="11">
                  <c:v>-1.9965277777777776E-3</c:v>
                </c:pt>
                <c:pt idx="12">
                  <c:v>-7.7441617847683686E-3</c:v>
                </c:pt>
                <c:pt idx="13">
                  <c:v>0</c:v>
                </c:pt>
                <c:pt idx="14">
                  <c:v>-6.814618260764657E-3</c:v>
                </c:pt>
                <c:pt idx="15">
                  <c:v>0</c:v>
                </c:pt>
                <c:pt idx="16">
                  <c:v>0</c:v>
                </c:pt>
                <c:pt idx="17">
                  <c:v>-1.0107677709476463E-2</c:v>
                </c:pt>
                <c:pt idx="18">
                  <c:v>-1.8983107543067441E-2</c:v>
                </c:pt>
                <c:pt idx="19">
                  <c:v>0</c:v>
                </c:pt>
                <c:pt idx="20">
                  <c:v>0</c:v>
                </c:pt>
                <c:pt idx="21">
                  <c:v>-8.2544413277232352E-3</c:v>
                </c:pt>
                <c:pt idx="22">
                  <c:v>0</c:v>
                </c:pt>
                <c:pt idx="23">
                  <c:v>-6.1675095596482317E-5</c:v>
                </c:pt>
                <c:pt idx="24">
                  <c:v>0</c:v>
                </c:pt>
                <c:pt idx="25">
                  <c:v>0</c:v>
                </c:pt>
                <c:pt idx="26">
                  <c:v>-0.31588872413126162</c:v>
                </c:pt>
                <c:pt idx="27">
                  <c:v>0</c:v>
                </c:pt>
                <c:pt idx="28">
                  <c:v>0</c:v>
                </c:pt>
                <c:pt idx="29">
                  <c:v>0</c:v>
                </c:pt>
                <c:pt idx="30">
                  <c:v>0</c:v>
                </c:pt>
                <c:pt idx="31">
                  <c:v>-9.4313007325282208E-2</c:v>
                </c:pt>
              </c:numCache>
            </c:numRef>
          </c:val>
          <c:smooth val="0"/>
          <c:extLst xmlns:c16r2="http://schemas.microsoft.com/office/drawing/2015/06/chart">
            <c:ext xmlns:c16="http://schemas.microsoft.com/office/drawing/2014/chart" uri="{C3380CC4-5D6E-409C-BE32-E72D297353CC}">
              <c16:uniqueId val="{00000001-4F23-4A0D-B2EC-41926DBFA0C7}"/>
            </c:ext>
          </c:extLst>
        </c:ser>
        <c:dLbls>
          <c:showLegendKey val="0"/>
          <c:showVal val="0"/>
          <c:showCatName val="0"/>
          <c:showSerName val="0"/>
          <c:showPercent val="0"/>
          <c:showBubbleSize val="0"/>
        </c:dLbls>
        <c:marker val="1"/>
        <c:smooth val="0"/>
        <c:axId val="378102104"/>
        <c:axId val="378106024"/>
      </c:lineChart>
      <c:catAx>
        <c:axId val="3781021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6024"/>
        <c:crosses val="autoZero"/>
        <c:auto val="1"/>
        <c:lblAlgn val="ctr"/>
        <c:lblOffset val="100"/>
        <c:tickLblSkip val="1"/>
        <c:noMultiLvlLbl val="1"/>
      </c:catAx>
      <c:valAx>
        <c:axId val="378106024"/>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2104"/>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Торейская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25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месяц'!$E$60:$CT$60</c:f>
              <c:numCache>
                <c:formatCode>0.00%</c:formatCode>
                <c:ptCount val="32"/>
                <c:pt idx="0">
                  <c:v>-0.15442616792336383</c:v>
                </c:pt>
                <c:pt idx="1">
                  <c:v>-4.1156583355203011E-3</c:v>
                </c:pt>
                <c:pt idx="2">
                  <c:v>0</c:v>
                </c:pt>
                <c:pt idx="3">
                  <c:v>0</c:v>
                </c:pt>
                <c:pt idx="4">
                  <c:v>0</c:v>
                </c:pt>
                <c:pt idx="5">
                  <c:v>0</c:v>
                </c:pt>
                <c:pt idx="6">
                  <c:v>0</c:v>
                </c:pt>
                <c:pt idx="7">
                  <c:v>-1.5254210683284315E-2</c:v>
                </c:pt>
                <c:pt idx="8">
                  <c:v>0</c:v>
                </c:pt>
                <c:pt idx="9">
                  <c:v>-0.17801199935138645</c:v>
                </c:pt>
                <c:pt idx="10">
                  <c:v>-5.4806069161590962E-2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E8C4-449D-8842-48915650B97A}"/>
            </c:ext>
          </c:extLst>
        </c:ser>
        <c:ser>
          <c:idx val="1"/>
          <c:order val="1"/>
          <c:tx>
            <c:v>2 оч. 20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месяц'!$E$61:$CT$61</c:f>
              <c:numCache>
                <c:formatCode>0.00%</c:formatCode>
                <c:ptCount val="32"/>
                <c:pt idx="0">
                  <c:v>0</c:v>
                </c:pt>
                <c:pt idx="1">
                  <c:v>0</c:v>
                </c:pt>
                <c:pt idx="2">
                  <c:v>-3.4514655720645195E-2</c:v>
                </c:pt>
                <c:pt idx="3">
                  <c:v>-7.246128256211691E-2</c:v>
                </c:pt>
                <c:pt idx="4">
                  <c:v>-7.9140143477821584E-2</c:v>
                </c:pt>
                <c:pt idx="5">
                  <c:v>-0.15879090925340053</c:v>
                </c:pt>
                <c:pt idx="6">
                  <c:v>-0.1709569774743589</c:v>
                </c:pt>
                <c:pt idx="7">
                  <c:v>0</c:v>
                </c:pt>
                <c:pt idx="8">
                  <c:v>-1.0452247574805309E-2</c:v>
                </c:pt>
                <c:pt idx="9">
                  <c:v>0</c:v>
                </c:pt>
                <c:pt idx="10">
                  <c:v>0</c:v>
                </c:pt>
                <c:pt idx="11">
                  <c:v>-6.1363890297462025E-2</c:v>
                </c:pt>
                <c:pt idx="12">
                  <c:v>-0.11538970944199343</c:v>
                </c:pt>
                <c:pt idx="13">
                  <c:v>-0.16333621449538302</c:v>
                </c:pt>
                <c:pt idx="14">
                  <c:v>-0.16177873152122074</c:v>
                </c:pt>
                <c:pt idx="15">
                  <c:v>-0.17751893742866037</c:v>
                </c:pt>
                <c:pt idx="16">
                  <c:v>-0.17950930523596134</c:v>
                </c:pt>
                <c:pt idx="17">
                  <c:v>-0.17711618227790557</c:v>
                </c:pt>
                <c:pt idx="18">
                  <c:v>-0.17499931158871557</c:v>
                </c:pt>
                <c:pt idx="19">
                  <c:v>-0.17873802831341254</c:v>
                </c:pt>
                <c:pt idx="20">
                  <c:v>-0.17713629896988689</c:v>
                </c:pt>
                <c:pt idx="21">
                  <c:v>-0.17846761755361931</c:v>
                </c:pt>
                <c:pt idx="22">
                  <c:v>-0.18160966369658624</c:v>
                </c:pt>
                <c:pt idx="23">
                  <c:v>-0.18065294861478323</c:v>
                </c:pt>
                <c:pt idx="24">
                  <c:v>-0.16987973928210773</c:v>
                </c:pt>
                <c:pt idx="25">
                  <c:v>-0.18078421137166725</c:v>
                </c:pt>
                <c:pt idx="26">
                  <c:v>-0.16532863307691195</c:v>
                </c:pt>
                <c:pt idx="27">
                  <c:v>-0.17104898975920296</c:v>
                </c:pt>
                <c:pt idx="28">
                  <c:v>-0.15058714307221369</c:v>
                </c:pt>
                <c:pt idx="29">
                  <c:v>-0.18428493941786914</c:v>
                </c:pt>
                <c:pt idx="30">
                  <c:v>-0.16663067687542799</c:v>
                </c:pt>
                <c:pt idx="31">
                  <c:v>-0.17499117359971755</c:v>
                </c:pt>
              </c:numCache>
            </c:numRef>
          </c:val>
          <c:smooth val="0"/>
          <c:extLst xmlns:c16r2="http://schemas.microsoft.com/office/drawing/2015/06/chart">
            <c:ext xmlns:c16="http://schemas.microsoft.com/office/drawing/2014/chart" uri="{C3380CC4-5D6E-409C-BE32-E72D297353CC}">
              <c16:uniqueId val="{00000001-E8C4-449D-8842-48915650B97A}"/>
            </c:ext>
          </c:extLst>
        </c:ser>
        <c:dLbls>
          <c:showLegendKey val="0"/>
          <c:showVal val="0"/>
          <c:showCatName val="0"/>
          <c:showSerName val="0"/>
          <c:showPercent val="0"/>
          <c:showBubbleSize val="0"/>
        </c:dLbls>
        <c:marker val="1"/>
        <c:smooth val="0"/>
        <c:axId val="378107200"/>
        <c:axId val="378107592"/>
      </c:lineChart>
      <c:catAx>
        <c:axId val="378107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107592"/>
        <c:crosses val="autoZero"/>
        <c:auto val="1"/>
        <c:lblAlgn val="ctr"/>
        <c:lblOffset val="100"/>
        <c:tickLblSkip val="1"/>
        <c:noMultiLvlLbl val="1"/>
      </c:catAx>
      <c:valAx>
        <c:axId val="378107592"/>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7200"/>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Усть-Коксинская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10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месяц'!$E$63:$CT$63</c:f>
              <c:numCache>
                <c:formatCode>0.00%</c:formatCode>
                <c:ptCount val="32"/>
                <c:pt idx="0">
                  <c:v>0</c:v>
                </c:pt>
                <c:pt idx="1">
                  <c:v>0</c:v>
                </c:pt>
                <c:pt idx="2">
                  <c:v>-0.23070821529745045</c:v>
                </c:pt>
                <c:pt idx="3">
                  <c:v>-0.11318134767350858</c:v>
                </c:pt>
                <c:pt idx="4">
                  <c:v>-4.8160762942779323E-2</c:v>
                </c:pt>
                <c:pt idx="5">
                  <c:v>-3.5397694611684266E-2</c:v>
                </c:pt>
                <c:pt idx="6">
                  <c:v>-1.4249471458773708E-2</c:v>
                </c:pt>
                <c:pt idx="7">
                  <c:v>-6.0170428673648607E-2</c:v>
                </c:pt>
                <c:pt idx="8">
                  <c:v>-5.2721760906826269E-4</c:v>
                </c:pt>
                <c:pt idx="9">
                  <c:v>0</c:v>
                </c:pt>
                <c:pt idx="10">
                  <c:v>0</c:v>
                </c:pt>
                <c:pt idx="11">
                  <c:v>-7.8470618424429095E-2</c:v>
                </c:pt>
                <c:pt idx="12">
                  <c:v>-1.5660235529942369E-3</c:v>
                </c:pt>
                <c:pt idx="13">
                  <c:v>-5.2860475230300977E-2</c:v>
                </c:pt>
                <c:pt idx="14">
                  <c:v>-1.7458100558651553E-4</c:v>
                </c:pt>
                <c:pt idx="15">
                  <c:v>0</c:v>
                </c:pt>
                <c:pt idx="16">
                  <c:v>0</c:v>
                </c:pt>
                <c:pt idx="17">
                  <c:v>-8.0391843688441197E-3</c:v>
                </c:pt>
                <c:pt idx="18">
                  <c:v>-3.3961934695302953E-2</c:v>
                </c:pt>
                <c:pt idx="19">
                  <c:v>-3.1775597008701376E-2</c:v>
                </c:pt>
                <c:pt idx="20">
                  <c:v>0</c:v>
                </c:pt>
                <c:pt idx="21">
                  <c:v>-3.3818938605619145E-2</c:v>
                </c:pt>
                <c:pt idx="22">
                  <c:v>-2.1295939170202265E-2</c:v>
                </c:pt>
                <c:pt idx="23">
                  <c:v>-4.8678720445061796E-3</c:v>
                </c:pt>
                <c:pt idx="24">
                  <c:v>-3.6354823073194376E-2</c:v>
                </c:pt>
                <c:pt idx="25">
                  <c:v>0</c:v>
                </c:pt>
                <c:pt idx="26">
                  <c:v>0</c:v>
                </c:pt>
                <c:pt idx="27">
                  <c:v>0</c:v>
                </c:pt>
                <c:pt idx="28">
                  <c:v>0</c:v>
                </c:pt>
                <c:pt idx="29">
                  <c:v>-3.4428653329712414E-2</c:v>
                </c:pt>
                <c:pt idx="30">
                  <c:v>0</c:v>
                </c:pt>
                <c:pt idx="31">
                  <c:v>-2.6616915422885122E-3</c:v>
                </c:pt>
              </c:numCache>
            </c:numRef>
          </c:val>
          <c:smooth val="0"/>
          <c:extLst xmlns:c16r2="http://schemas.microsoft.com/office/drawing/2015/06/chart">
            <c:ext xmlns:c16="http://schemas.microsoft.com/office/drawing/2014/chart" uri="{C3380CC4-5D6E-409C-BE32-E72D297353CC}">
              <c16:uniqueId val="{00000000-6509-463C-B7E6-D07C8B9AAAB1}"/>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месяц'!$E$64:$CT$64</c:f>
              <c:numCache>
                <c:formatCode>0.00%</c:formatCode>
                <c:ptCount val="32"/>
                <c:pt idx="0">
                  <c:v>-5.1899787805249904E-2</c:v>
                </c:pt>
                <c:pt idx="1">
                  <c:v>-6.0858914491311339E-2</c:v>
                </c:pt>
                <c:pt idx="2">
                  <c:v>-9.405099150141592E-3</c:v>
                </c:pt>
                <c:pt idx="3">
                  <c:v>-4.8717883982596556E-2</c:v>
                </c:pt>
                <c:pt idx="4">
                  <c:v>-3.9373297002724766E-2</c:v>
                </c:pt>
                <c:pt idx="5">
                  <c:v>-4.958702689619704E-2</c:v>
                </c:pt>
                <c:pt idx="6">
                  <c:v>-2.4524312896405921E-2</c:v>
                </c:pt>
                <c:pt idx="7">
                  <c:v>-3.7880266267698789E-2</c:v>
                </c:pt>
                <c:pt idx="8">
                  <c:v>-3.1479284741443687E-2</c:v>
                </c:pt>
                <c:pt idx="9">
                  <c:v>-2.1325722348715645E-2</c:v>
                </c:pt>
                <c:pt idx="10">
                  <c:v>-3.5490149348586054E-2</c:v>
                </c:pt>
                <c:pt idx="11">
                  <c:v>-6.6290308784535151E-2</c:v>
                </c:pt>
                <c:pt idx="12">
                  <c:v>-1.4950304852585057E-2</c:v>
                </c:pt>
                <c:pt idx="13">
                  <c:v>-4.3279431726828251E-2</c:v>
                </c:pt>
                <c:pt idx="14">
                  <c:v>0</c:v>
                </c:pt>
                <c:pt idx="15">
                  <c:v>-1.567646942096277E-2</c:v>
                </c:pt>
                <c:pt idx="16">
                  <c:v>-2.2217347529937684E-3</c:v>
                </c:pt>
                <c:pt idx="17">
                  <c:v>-1.3345400983158498E-2</c:v>
                </c:pt>
                <c:pt idx="18">
                  <c:v>-2.8694488097316749E-2</c:v>
                </c:pt>
                <c:pt idx="19">
                  <c:v>-2.4251017022972152E-2</c:v>
                </c:pt>
                <c:pt idx="20">
                  <c:v>-3.2960571388497978E-3</c:v>
                </c:pt>
                <c:pt idx="21">
                  <c:v>-2.076210296813839E-2</c:v>
                </c:pt>
                <c:pt idx="22">
                  <c:v>-2.3692765441622125E-2</c:v>
                </c:pt>
                <c:pt idx="23">
                  <c:v>-6.3668675629732593E-2</c:v>
                </c:pt>
                <c:pt idx="24">
                  <c:v>-0.12384876393601556</c:v>
                </c:pt>
                <c:pt idx="25">
                  <c:v>-0.11134697028174458</c:v>
                </c:pt>
                <c:pt idx="26">
                  <c:v>-1.1462093862815857E-2</c:v>
                </c:pt>
                <c:pt idx="27">
                  <c:v>-2.9079159935379087E-3</c:v>
                </c:pt>
                <c:pt idx="28">
                  <c:v>-6.6155506961551296E-3</c:v>
                </c:pt>
                <c:pt idx="29">
                  <c:v>-3.2437162427204971E-2</c:v>
                </c:pt>
                <c:pt idx="30">
                  <c:v>-4.423674145971189E-3</c:v>
                </c:pt>
                <c:pt idx="31">
                  <c:v>-3.0066334991708157E-2</c:v>
                </c:pt>
              </c:numCache>
            </c:numRef>
          </c:val>
          <c:smooth val="0"/>
          <c:extLst xmlns:c16r2="http://schemas.microsoft.com/office/drawing/2015/06/chart">
            <c:ext xmlns:c16="http://schemas.microsoft.com/office/drawing/2014/chart" uri="{C3380CC4-5D6E-409C-BE32-E72D297353CC}">
              <c16:uniqueId val="{00000001-6509-463C-B7E6-D07C8B9AAAB1}"/>
            </c:ext>
          </c:extLst>
        </c:ser>
        <c:ser>
          <c:idx val="2"/>
          <c:order val="2"/>
          <c:tx>
            <c:v>3 оч. 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месяц'!$E$65:$CT$65</c:f>
              <c:numCache>
                <c:formatCode>0.00%</c:formatCode>
                <c:ptCount val="32"/>
                <c:pt idx="0">
                  <c:v>-3.7245454225723659E-2</c:v>
                </c:pt>
                <c:pt idx="1">
                  <c:v>-7.9996937916252009E-2</c:v>
                </c:pt>
                <c:pt idx="2">
                  <c:v>-7.1728045325778991E-2</c:v>
                </c:pt>
                <c:pt idx="3">
                  <c:v>-1.7950465803226515E-2</c:v>
                </c:pt>
                <c:pt idx="4">
                  <c:v>0</c:v>
                </c:pt>
                <c:pt idx="5">
                  <c:v>-7.7753910386350019E-3</c:v>
                </c:pt>
                <c:pt idx="6">
                  <c:v>0</c:v>
                </c:pt>
                <c:pt idx="7">
                  <c:v>-2.3352631236583533E-2</c:v>
                </c:pt>
                <c:pt idx="8">
                  <c:v>-9.0945037564255839E-3</c:v>
                </c:pt>
                <c:pt idx="9">
                  <c:v>-8.3058076516050704E-3</c:v>
                </c:pt>
                <c:pt idx="10">
                  <c:v>-1.7874165872259293E-3</c:v>
                </c:pt>
                <c:pt idx="11">
                  <c:v>-8.4680523479599683E-3</c:v>
                </c:pt>
                <c:pt idx="12">
                  <c:v>0</c:v>
                </c:pt>
                <c:pt idx="13">
                  <c:v>-1.8582216423517466E-3</c:v>
                </c:pt>
                <c:pt idx="14">
                  <c:v>-4.8160277403154043E-5</c:v>
                </c:pt>
                <c:pt idx="15">
                  <c:v>-1.6966305512561019E-2</c:v>
                </c:pt>
                <c:pt idx="16">
                  <c:v>-6.2433558881592533E-4</c:v>
                </c:pt>
                <c:pt idx="17">
                  <c:v>0</c:v>
                </c:pt>
                <c:pt idx="18">
                  <c:v>-4.155753448576948E-3</c:v>
                </c:pt>
                <c:pt idx="19">
                  <c:v>-1.2037474632342645E-2</c:v>
                </c:pt>
                <c:pt idx="20">
                  <c:v>-1.1166674758460852E-3</c:v>
                </c:pt>
                <c:pt idx="21">
                  <c:v>0</c:v>
                </c:pt>
                <c:pt idx="22">
                  <c:v>0</c:v>
                </c:pt>
                <c:pt idx="23">
                  <c:v>0</c:v>
                </c:pt>
                <c:pt idx="24">
                  <c:v>0</c:v>
                </c:pt>
                <c:pt idx="25">
                  <c:v>-4.0717869548436939E-2</c:v>
                </c:pt>
                <c:pt idx="26">
                  <c:v>-1.1913357400721995E-2</c:v>
                </c:pt>
                <c:pt idx="27">
                  <c:v>-1.3385645049618922E-3</c:v>
                </c:pt>
                <c:pt idx="28">
                  <c:v>-2.3528109170426552E-3</c:v>
                </c:pt>
                <c:pt idx="29">
                  <c:v>0</c:v>
                </c:pt>
                <c:pt idx="30">
                  <c:v>-2.7860159971240307E-3</c:v>
                </c:pt>
                <c:pt idx="31">
                  <c:v>0</c:v>
                </c:pt>
              </c:numCache>
            </c:numRef>
          </c:val>
          <c:smooth val="0"/>
          <c:extLst xmlns:c16r2="http://schemas.microsoft.com/office/drawing/2015/06/chart">
            <c:ext xmlns:c16="http://schemas.microsoft.com/office/drawing/2014/chart" uri="{C3380CC4-5D6E-409C-BE32-E72D297353CC}">
              <c16:uniqueId val="{00000002-6509-463C-B7E6-D07C8B9AAAB1}"/>
            </c:ext>
          </c:extLst>
        </c:ser>
        <c:ser>
          <c:idx val="3"/>
          <c:order val="3"/>
          <c:tx>
            <c:v>4 оч. 10 МВт</c:v>
          </c:tx>
          <c:spPr>
            <a:ln w="12700" cap="rnd">
              <a:solidFill>
                <a:srgbClr val="00B0F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месяц'!$E$66:$CT$66</c:f>
              <c:numCache>
                <c:formatCode>0.00%</c:formatCode>
                <c:ptCount val="32"/>
                <c:pt idx="0">
                  <c:v>-5.6167129743607873E-2</c:v>
                </c:pt>
                <c:pt idx="1">
                  <c:v>-0.10556533721197264</c:v>
                </c:pt>
                <c:pt idx="2">
                  <c:v>0</c:v>
                </c:pt>
                <c:pt idx="3">
                  <c:v>0</c:v>
                </c:pt>
                <c:pt idx="4">
                  <c:v>-2.6566757493188629E-3</c:v>
                </c:pt>
                <c:pt idx="5">
                  <c:v>0</c:v>
                </c:pt>
                <c:pt idx="6">
                  <c:v>-1.298097251585616E-2</c:v>
                </c:pt>
                <c:pt idx="7">
                  <c:v>0</c:v>
                </c:pt>
                <c:pt idx="8">
                  <c:v>0</c:v>
                </c:pt>
                <c:pt idx="9">
                  <c:v>-1.8311259340025129E-2</c:v>
                </c:pt>
                <c:pt idx="10">
                  <c:v>-1.2928979980934249E-2</c:v>
                </c:pt>
                <c:pt idx="11">
                  <c:v>0</c:v>
                </c:pt>
                <c:pt idx="12">
                  <c:v>-3.3826108744676089E-3</c:v>
                </c:pt>
                <c:pt idx="13">
                  <c:v>0</c:v>
                </c:pt>
                <c:pt idx="14">
                  <c:v>-7.5069832402234532E-3</c:v>
                </c:pt>
                <c:pt idx="15">
                  <c:v>-3.7355637575901893E-2</c:v>
                </c:pt>
                <c:pt idx="16">
                  <c:v>-8.1163626546074882E-3</c:v>
                </c:pt>
                <c:pt idx="17">
                  <c:v>-8.8643986583612118E-3</c:v>
                </c:pt>
                <c:pt idx="18">
                  <c:v>0</c:v>
                </c:pt>
                <c:pt idx="19">
                  <c:v>0</c:v>
                </c:pt>
                <c:pt idx="20">
                  <c:v>-9.111359259439105E-3</c:v>
                </c:pt>
                <c:pt idx="21">
                  <c:v>-7.0610970715028979E-3</c:v>
                </c:pt>
                <c:pt idx="22">
                  <c:v>-2.947820816573991E-3</c:v>
                </c:pt>
                <c:pt idx="23">
                  <c:v>-7.3018080667593882E-2</c:v>
                </c:pt>
                <c:pt idx="24">
                  <c:v>-8.9675230247212787E-2</c:v>
                </c:pt>
                <c:pt idx="25">
                  <c:v>-0.10102277113083755</c:v>
                </c:pt>
                <c:pt idx="26">
                  <c:v>-2.4939831528279208E-2</c:v>
                </c:pt>
                <c:pt idx="27">
                  <c:v>-9.400723132548713E-3</c:v>
                </c:pt>
                <c:pt idx="28">
                  <c:v>-1.6054474492761647E-2</c:v>
                </c:pt>
                <c:pt idx="29">
                  <c:v>-1.019884734920483E-2</c:v>
                </c:pt>
                <c:pt idx="30">
                  <c:v>-8.2082621850753691E-3</c:v>
                </c:pt>
                <c:pt idx="31">
                  <c:v>-9.4278606965174355E-3</c:v>
                </c:pt>
              </c:numCache>
            </c:numRef>
          </c:val>
          <c:smooth val="0"/>
          <c:extLst xmlns:c16r2="http://schemas.microsoft.com/office/drawing/2015/06/chart">
            <c:ext xmlns:c16="http://schemas.microsoft.com/office/drawing/2014/chart" uri="{C3380CC4-5D6E-409C-BE32-E72D297353CC}">
              <c16:uniqueId val="{00000003-6509-463C-B7E6-D07C8B9AAAB1}"/>
            </c:ext>
          </c:extLst>
        </c:ser>
        <c:dLbls>
          <c:showLegendKey val="0"/>
          <c:showVal val="0"/>
          <c:showCatName val="0"/>
          <c:showSerName val="0"/>
          <c:showPercent val="0"/>
          <c:showBubbleSize val="0"/>
        </c:dLbls>
        <c:marker val="1"/>
        <c:smooth val="0"/>
        <c:axId val="378102888"/>
        <c:axId val="378614696"/>
      </c:lineChart>
      <c:catAx>
        <c:axId val="3781028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14696"/>
        <c:crosses val="autoZero"/>
        <c:auto val="1"/>
        <c:lblAlgn val="ctr"/>
        <c:lblOffset val="100"/>
        <c:tickLblSkip val="1"/>
        <c:noMultiLvlLbl val="1"/>
      </c:catAx>
      <c:valAx>
        <c:axId val="378614696"/>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102888"/>
        <c:crosses val="autoZero"/>
        <c:crossBetween val="midCat"/>
      </c:valAx>
      <c:spPr>
        <a:noFill/>
        <a:ln>
          <a:noFill/>
        </a:ln>
        <a:effectLst/>
      </c:spPr>
    </c:plotArea>
    <c:legend>
      <c:legendPos val="t"/>
      <c:layout>
        <c:manualLayout>
          <c:xMode val="edge"/>
          <c:yMode val="edge"/>
          <c:x val="1.4044884838833351E-2"/>
          <c:y val="0.88394244770042174"/>
          <c:w val="0.98595511516116663"/>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Черновская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strRef>
              <c:f>'Контроль очередей месяц'!$A$73</c:f>
              <c:strCache>
                <c:ptCount val="1"/>
                <c:pt idx="0">
                  <c:v>Черновская СЭС (1 очередь) 15 МВт</c:v>
                </c:pt>
              </c:strCache>
            </c:strRef>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месяц'!$E$73:$CT$73</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091F-4434-A5FF-95899B5838F3}"/>
            </c:ext>
          </c:extLst>
        </c:ser>
        <c:ser>
          <c:idx val="1"/>
          <c:order val="1"/>
          <c:tx>
            <c:strRef>
              <c:f>'Контроль очередей месяц'!$A$74</c:f>
              <c:strCache>
                <c:ptCount val="1"/>
                <c:pt idx="0">
                  <c:v>Черновская СЭС (2 очередь) 20 МВт</c:v>
                </c:pt>
              </c:strCache>
            </c:strRef>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месяц'!$E$74:$CT$74</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1-091F-4434-A5FF-95899B5838F3}"/>
            </c:ext>
          </c:extLst>
        </c:ser>
        <c:dLbls>
          <c:showLegendKey val="0"/>
          <c:showVal val="0"/>
          <c:showCatName val="0"/>
          <c:showSerName val="0"/>
          <c:showPercent val="0"/>
          <c:showBubbleSize val="0"/>
        </c:dLbls>
        <c:marker val="1"/>
        <c:smooth val="0"/>
        <c:axId val="378610776"/>
        <c:axId val="378616656"/>
      </c:lineChart>
      <c:catAx>
        <c:axId val="378610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16656"/>
        <c:crosses val="autoZero"/>
        <c:auto val="1"/>
        <c:lblAlgn val="ctr"/>
        <c:lblOffset val="100"/>
        <c:tickLblSkip val="1"/>
        <c:noMultiLvlLbl val="1"/>
      </c:catAx>
      <c:valAx>
        <c:axId val="378616656"/>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10776"/>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Читинская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strRef>
              <c:f>'Контроль очередей месяц'!$A$75</c:f>
              <c:strCache>
                <c:ptCount val="1"/>
                <c:pt idx="0">
                  <c:v>Читинская СЭС (1 очередь) 20 МВт</c:v>
                </c:pt>
              </c:strCache>
            </c:strRef>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месяц'!$E$75:$CT$75</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0-426A-4FFF-B4A9-55BE421138B5}"/>
            </c:ext>
          </c:extLst>
        </c:ser>
        <c:ser>
          <c:idx val="1"/>
          <c:order val="1"/>
          <c:tx>
            <c:strRef>
              <c:f>'Контроль очередей месяц'!$A$76</c:f>
              <c:strCache>
                <c:ptCount val="1"/>
                <c:pt idx="0">
                  <c:v>Читинская СЭС (2 очередь) 15 МВт</c:v>
                </c:pt>
              </c:strCache>
            </c:strRef>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месяц'!$E$76:$CT$76</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1-426A-4FFF-B4A9-55BE421138B5}"/>
            </c:ext>
          </c:extLst>
        </c:ser>
        <c:dLbls>
          <c:showLegendKey val="0"/>
          <c:showVal val="0"/>
          <c:showCatName val="0"/>
          <c:showSerName val="0"/>
          <c:showPercent val="0"/>
          <c:showBubbleSize val="0"/>
        </c:dLbls>
        <c:marker val="1"/>
        <c:smooth val="0"/>
        <c:axId val="378612736"/>
        <c:axId val="378611560"/>
      </c:lineChart>
      <c:catAx>
        <c:axId val="378612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11560"/>
        <c:crosses val="autoZero"/>
        <c:auto val="1"/>
        <c:lblAlgn val="ctr"/>
        <c:lblOffset val="100"/>
        <c:tickLblSkip val="1"/>
        <c:noMultiLvlLbl val="1"/>
      </c:catAx>
      <c:valAx>
        <c:axId val="378611560"/>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12736"/>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Фунтовская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15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месяц'!$E$67:$CT$67</c:f>
              <c:numCache>
                <c:formatCode>0.00%</c:formatCode>
                <c:ptCount val="32"/>
                <c:pt idx="0">
                  <c:v>-5.9480934169977448E-2</c:v>
                </c:pt>
                <c:pt idx="1">
                  <c:v>0</c:v>
                </c:pt>
                <c:pt idx="2">
                  <c:v>0</c:v>
                </c:pt>
                <c:pt idx="3">
                  <c:v>-2.3960778049469788E-3</c:v>
                </c:pt>
                <c:pt idx="4">
                  <c:v>0</c:v>
                </c:pt>
                <c:pt idx="5">
                  <c:v>0</c:v>
                </c:pt>
                <c:pt idx="6">
                  <c:v>0</c:v>
                </c:pt>
                <c:pt idx="7">
                  <c:v>0</c:v>
                </c:pt>
                <c:pt idx="8">
                  <c:v>-1.3361727003214406E-3</c:v>
                </c:pt>
                <c:pt idx="9">
                  <c:v>-1.3938527519656867E-2</c:v>
                </c:pt>
                <c:pt idx="10">
                  <c:v>0</c:v>
                </c:pt>
                <c:pt idx="11">
                  <c:v>-2.0710365537950567E-3</c:v>
                </c:pt>
                <c:pt idx="12">
                  <c:v>-1.847566772498194E-3</c:v>
                </c:pt>
                <c:pt idx="13">
                  <c:v>0</c:v>
                </c:pt>
                <c:pt idx="14">
                  <c:v>0</c:v>
                </c:pt>
                <c:pt idx="15">
                  <c:v>-2.7521744774762847E-3</c:v>
                </c:pt>
                <c:pt idx="16">
                  <c:v>-4.5645575531169632E-3</c:v>
                </c:pt>
                <c:pt idx="17">
                  <c:v>0</c:v>
                </c:pt>
                <c:pt idx="18">
                  <c:v>0</c:v>
                </c:pt>
                <c:pt idx="19">
                  <c:v>0</c:v>
                </c:pt>
                <c:pt idx="20">
                  <c:v>0</c:v>
                </c:pt>
                <c:pt idx="21">
                  <c:v>0</c:v>
                </c:pt>
                <c:pt idx="22">
                  <c:v>0</c:v>
                </c:pt>
                <c:pt idx="23">
                  <c:v>-1.0557116708345219E-2</c:v>
                </c:pt>
                <c:pt idx="24">
                  <c:v>-9.0845818528151046E-3</c:v>
                </c:pt>
                <c:pt idx="25">
                  <c:v>-7.2704270620818523E-2</c:v>
                </c:pt>
                <c:pt idx="26">
                  <c:v>-6.3489120725397308E-2</c:v>
                </c:pt>
                <c:pt idx="27">
                  <c:v>-5.7201682929012648E-2</c:v>
                </c:pt>
                <c:pt idx="28">
                  <c:v>-5.7913398517245182E-2</c:v>
                </c:pt>
                <c:pt idx="29">
                  <c:v>-7.6453440404818093E-2</c:v>
                </c:pt>
                <c:pt idx="30">
                  <c:v>-6.5423006467531533E-2</c:v>
                </c:pt>
                <c:pt idx="31">
                  <c:v>-8.1542082259329809E-2</c:v>
                </c:pt>
              </c:numCache>
            </c:numRef>
          </c:val>
          <c:smooth val="0"/>
          <c:extLst xmlns:c16r2="http://schemas.microsoft.com/office/drawing/2015/06/chart">
            <c:ext xmlns:c16="http://schemas.microsoft.com/office/drawing/2014/chart" uri="{C3380CC4-5D6E-409C-BE32-E72D297353CC}">
              <c16:uniqueId val="{00000000-2FE1-4C45-91DF-11780A564979}"/>
            </c:ext>
          </c:extLst>
        </c:ser>
        <c:ser>
          <c:idx val="1"/>
          <c:order val="1"/>
          <c:tx>
            <c:v>2 оч. 15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месяц'!$E$68:$CT$68</c:f>
              <c:numCache>
                <c:formatCode>0.00%</c:formatCode>
                <c:ptCount val="32"/>
                <c:pt idx="0">
                  <c:v>-0.14424683473805369</c:v>
                </c:pt>
                <c:pt idx="1">
                  <c:v>-3.6564478571284113E-4</c:v>
                </c:pt>
                <c:pt idx="2">
                  <c:v>-1.9584856216812541E-2</c:v>
                </c:pt>
                <c:pt idx="3">
                  <c:v>-5.9226128306896011E-3</c:v>
                </c:pt>
                <c:pt idx="4">
                  <c:v>-1.648116438356162E-2</c:v>
                </c:pt>
                <c:pt idx="5">
                  <c:v>-5.3582030476944424E-2</c:v>
                </c:pt>
                <c:pt idx="6">
                  <c:v>-7.5790182832120067E-3</c:v>
                </c:pt>
                <c:pt idx="7">
                  <c:v>-0.22547451852881867</c:v>
                </c:pt>
                <c:pt idx="8">
                  <c:v>0</c:v>
                </c:pt>
                <c:pt idx="9">
                  <c:v>-1.679771265189417E-2</c:v>
                </c:pt>
                <c:pt idx="10">
                  <c:v>-1.7410714285714286E-2</c:v>
                </c:pt>
                <c:pt idx="11">
                  <c:v>-1.5066790928859789E-2</c:v>
                </c:pt>
                <c:pt idx="12">
                  <c:v>-1.2466591328992367E-2</c:v>
                </c:pt>
                <c:pt idx="13">
                  <c:v>-9.5580142501303367E-3</c:v>
                </c:pt>
                <c:pt idx="14">
                  <c:v>-4.630963196029206E-3</c:v>
                </c:pt>
                <c:pt idx="15">
                  <c:v>-8.2435414773464298E-3</c:v>
                </c:pt>
                <c:pt idx="16">
                  <c:v>-1.2911510623394859E-2</c:v>
                </c:pt>
                <c:pt idx="17">
                  <c:v>-1.6987250982344489E-3</c:v>
                </c:pt>
                <c:pt idx="18">
                  <c:v>-9.665698528979489E-3</c:v>
                </c:pt>
                <c:pt idx="19">
                  <c:v>-1.159701645039346E-2</c:v>
                </c:pt>
                <c:pt idx="20">
                  <c:v>-1.1697725787885358E-2</c:v>
                </c:pt>
                <c:pt idx="21">
                  <c:v>-7.9462102689486658E-3</c:v>
                </c:pt>
                <c:pt idx="22">
                  <c:v>-1.1426850441129576E-2</c:v>
                </c:pt>
                <c:pt idx="23">
                  <c:v>-1.6795998865657812E-2</c:v>
                </c:pt>
                <c:pt idx="24">
                  <c:v>-9.4692113264222208E-3</c:v>
                </c:pt>
                <c:pt idx="25">
                  <c:v>-1.4588723372730433E-2</c:v>
                </c:pt>
                <c:pt idx="26">
                  <c:v>-3.8090101629784283E-3</c:v>
                </c:pt>
                <c:pt idx="27">
                  <c:v>0</c:v>
                </c:pt>
                <c:pt idx="28">
                  <c:v>-4.9425163855163637E-3</c:v>
                </c:pt>
                <c:pt idx="29">
                  <c:v>-1.3970628678290386E-2</c:v>
                </c:pt>
                <c:pt idx="30">
                  <c:v>-1.0355527309432145E-2</c:v>
                </c:pt>
                <c:pt idx="31">
                  <c:v>-2.0396727557996291E-2</c:v>
                </c:pt>
              </c:numCache>
            </c:numRef>
          </c:val>
          <c:smooth val="0"/>
          <c:extLst xmlns:c16r2="http://schemas.microsoft.com/office/drawing/2015/06/chart">
            <c:ext xmlns:c16="http://schemas.microsoft.com/office/drawing/2014/chart" uri="{C3380CC4-5D6E-409C-BE32-E72D297353CC}">
              <c16:uniqueId val="{00000001-2FE1-4C45-91DF-11780A564979}"/>
            </c:ext>
          </c:extLst>
        </c:ser>
        <c:ser>
          <c:idx val="2"/>
          <c:order val="2"/>
          <c:tx>
            <c:v>3 оч. 15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месяц'!$E$69:$CT$69</c:f>
              <c:numCache>
                <c:formatCode>0.00%</c:formatCode>
                <c:ptCount val="32"/>
                <c:pt idx="0">
                  <c:v>-0.17328184754761825</c:v>
                </c:pt>
                <c:pt idx="1">
                  <c:v>-5.1575159247925452E-3</c:v>
                </c:pt>
                <c:pt idx="2">
                  <c:v>-3.6250373537457151E-2</c:v>
                </c:pt>
                <c:pt idx="3">
                  <c:v>0</c:v>
                </c:pt>
                <c:pt idx="4">
                  <c:v>-4.0525114155251153E-2</c:v>
                </c:pt>
                <c:pt idx="5">
                  <c:v>-6.9550267168019014E-2</c:v>
                </c:pt>
                <c:pt idx="6">
                  <c:v>-1.620599958830031E-2</c:v>
                </c:pt>
                <c:pt idx="7">
                  <c:v>-0.13642494611694361</c:v>
                </c:pt>
                <c:pt idx="8">
                  <c:v>-1.6034072403858141E-2</c:v>
                </c:pt>
                <c:pt idx="9">
                  <c:v>0</c:v>
                </c:pt>
                <c:pt idx="10">
                  <c:v>-2.5863095238095265E-2</c:v>
                </c:pt>
                <c:pt idx="11">
                  <c:v>0</c:v>
                </c:pt>
                <c:pt idx="12">
                  <c:v>0</c:v>
                </c:pt>
                <c:pt idx="13">
                  <c:v>-5.6189538318946334E-3</c:v>
                </c:pt>
                <c:pt idx="14">
                  <c:v>-1.7283020540204577E-3</c:v>
                </c:pt>
                <c:pt idx="15">
                  <c:v>0</c:v>
                </c:pt>
                <c:pt idx="16">
                  <c:v>0</c:v>
                </c:pt>
                <c:pt idx="17">
                  <c:v>-2.2649667976458072E-2</c:v>
                </c:pt>
                <c:pt idx="18">
                  <c:v>-2.3870277389086269E-3</c:v>
                </c:pt>
                <c:pt idx="19">
                  <c:v>-8.9404311842240288E-3</c:v>
                </c:pt>
                <c:pt idx="20">
                  <c:v>-5.0088666272595471E-3</c:v>
                </c:pt>
                <c:pt idx="21">
                  <c:v>-8.1192046869954428E-3</c:v>
                </c:pt>
                <c:pt idx="22">
                  <c:v>-4.0215427133897565E-3</c:v>
                </c:pt>
                <c:pt idx="23">
                  <c:v>0</c:v>
                </c:pt>
                <c:pt idx="24">
                  <c:v>0</c:v>
                </c:pt>
                <c:pt idx="25">
                  <c:v>0</c:v>
                </c:pt>
                <c:pt idx="26">
                  <c:v>0</c:v>
                </c:pt>
                <c:pt idx="27">
                  <c:v>-4.4758750335695713E-4</c:v>
                </c:pt>
                <c:pt idx="28">
                  <c:v>0</c:v>
                </c:pt>
                <c:pt idx="29">
                  <c:v>0</c:v>
                </c:pt>
                <c:pt idx="30">
                  <c:v>0</c:v>
                </c:pt>
                <c:pt idx="31">
                  <c:v>0</c:v>
                </c:pt>
              </c:numCache>
            </c:numRef>
          </c:val>
          <c:smooth val="0"/>
          <c:extLst xmlns:c16r2="http://schemas.microsoft.com/office/drawing/2015/06/chart">
            <c:ext xmlns:c16="http://schemas.microsoft.com/office/drawing/2014/chart" uri="{C3380CC4-5D6E-409C-BE32-E72D297353CC}">
              <c16:uniqueId val="{00000002-2FE1-4C45-91DF-11780A564979}"/>
            </c:ext>
          </c:extLst>
        </c:ser>
        <c:ser>
          <c:idx val="3"/>
          <c:order val="3"/>
          <c:tx>
            <c:v>4 оч. 15 МВт</c:v>
          </c:tx>
          <c:spPr>
            <a:ln w="12700" cap="rnd">
              <a:solidFill>
                <a:srgbClr val="00B0F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месяц'!$E$70:$CT$70</c:f>
              <c:numCache>
                <c:formatCode>0.00%</c:formatCode>
                <c:ptCount val="32"/>
                <c:pt idx="0">
                  <c:v>-0.22224284954021722</c:v>
                </c:pt>
                <c:pt idx="1">
                  <c:v>-2.6422646883359307E-2</c:v>
                </c:pt>
                <c:pt idx="2">
                  <c:v>-5.4869779095694508E-2</c:v>
                </c:pt>
                <c:pt idx="3">
                  <c:v>-1.2840519518818481E-2</c:v>
                </c:pt>
                <c:pt idx="4">
                  <c:v>-6.6923515981735127E-2</c:v>
                </c:pt>
                <c:pt idx="5">
                  <c:v>-0.18031367504452803</c:v>
                </c:pt>
                <c:pt idx="6">
                  <c:v>-2.9567528117222193E-2</c:v>
                </c:pt>
                <c:pt idx="7">
                  <c:v>-2.0496419383994945E-2</c:v>
                </c:pt>
                <c:pt idx="8">
                  <c:v>-3.7788634180967846E-2</c:v>
                </c:pt>
                <c:pt idx="9">
                  <c:v>-4.0028591851322383E-2</c:v>
                </c:pt>
                <c:pt idx="10">
                  <c:v>-4.0148809523809552E-2</c:v>
                </c:pt>
                <c:pt idx="11">
                  <c:v>-1.6361188774981831E-2</c:v>
                </c:pt>
                <c:pt idx="12">
                  <c:v>-4.771386033830146E-3</c:v>
                </c:pt>
                <c:pt idx="13">
                  <c:v>-3.9274749464171775E-2</c:v>
                </c:pt>
                <c:pt idx="14">
                  <c:v>-1.4103387915180123E-2</c:v>
                </c:pt>
                <c:pt idx="15">
                  <c:v>-1.2203037777489172E-2</c:v>
                </c:pt>
                <c:pt idx="16">
                  <c:v>-1.1347186551482638E-2</c:v>
                </c:pt>
                <c:pt idx="17">
                  <c:v>-3.0903069716364483E-2</c:v>
                </c:pt>
                <c:pt idx="18">
                  <c:v>-3.029055889373615E-2</c:v>
                </c:pt>
                <c:pt idx="19">
                  <c:v>-2.4905486870338202E-2</c:v>
                </c:pt>
                <c:pt idx="20">
                  <c:v>-1.7313256385527134E-2</c:v>
                </c:pt>
                <c:pt idx="21">
                  <c:v>-1.4992849564054118E-2</c:v>
                </c:pt>
                <c:pt idx="22">
                  <c:v>-2.3810367430818814E-2</c:v>
                </c:pt>
                <c:pt idx="23">
                  <c:v>-9.9126040887880119E-3</c:v>
                </c:pt>
                <c:pt idx="24">
                  <c:v>-1.3132349170299328E-2</c:v>
                </c:pt>
                <c:pt idx="25">
                  <c:v>-1.2491594387900467E-2</c:v>
                </c:pt>
                <c:pt idx="26">
                  <c:v>-1.2775352670520613E-2</c:v>
                </c:pt>
                <c:pt idx="27">
                  <c:v>-1.9335780145018321E-2</c:v>
                </c:pt>
                <c:pt idx="28">
                  <c:v>-2.8983560760717762E-2</c:v>
                </c:pt>
                <c:pt idx="29">
                  <c:v>-2.0570925691655986E-2</c:v>
                </c:pt>
                <c:pt idx="30">
                  <c:v>-2.1533515271598989E-2</c:v>
                </c:pt>
                <c:pt idx="31">
                  <c:v>-1.6451865964361781E-2</c:v>
                </c:pt>
              </c:numCache>
            </c:numRef>
          </c:val>
          <c:smooth val="0"/>
          <c:extLst xmlns:c16r2="http://schemas.microsoft.com/office/drawing/2015/06/chart">
            <c:ext xmlns:c16="http://schemas.microsoft.com/office/drawing/2014/chart" uri="{C3380CC4-5D6E-409C-BE32-E72D297353CC}">
              <c16:uniqueId val="{00000003-2FE1-4C45-91DF-11780A564979}"/>
            </c:ext>
          </c:extLst>
        </c:ser>
        <c:ser>
          <c:idx val="4"/>
          <c:order val="4"/>
          <c:tx>
            <c:v>Нива 15 МВт</c:v>
          </c:tx>
          <c:spPr>
            <a:ln w="12700" cap="rnd">
              <a:solidFill>
                <a:srgbClr val="D604D1"/>
              </a:solidFill>
            </a:ln>
            <a:effectLst>
              <a:glow rad="139700">
                <a:schemeClr val="accent3">
                  <a:lumMod val="60000"/>
                  <a:satMod val="175000"/>
                  <a:alpha val="14000"/>
                </a:schemeClr>
              </a:glow>
            </a:effectLst>
          </c:spPr>
          <c:marker>
            <c:symbol val="circle"/>
            <c:size val="4"/>
            <c:spPr>
              <a:noFill/>
              <a:ln>
                <a:noFill/>
              </a:ln>
              <a:effectLst>
                <a:glow rad="63500">
                  <a:schemeClr val="accent3">
                    <a:lumMod val="60000"/>
                    <a:satMod val="175000"/>
                    <a:alpha val="25000"/>
                  </a:schemeClr>
                </a:glow>
              </a:effectLst>
            </c:spPr>
          </c:marker>
          <c:val>
            <c:numRef>
              <c:f>'Контроль очередей месяц'!$E$38:$CT$38</c:f>
              <c:numCache>
                <c:formatCode>0.00%</c:formatCode>
                <c:ptCount val="32"/>
                <c:pt idx="0">
                  <c:v>0</c:v>
                </c:pt>
                <c:pt idx="1">
                  <c:v>-3.0290783826953681E-2</c:v>
                </c:pt>
                <c:pt idx="2">
                  <c:v>-8.3488495046318612E-2</c:v>
                </c:pt>
                <c:pt idx="3">
                  <c:v>-1.1992676603221959E-2</c:v>
                </c:pt>
                <c:pt idx="4">
                  <c:v>-5.1441210045662038E-2</c:v>
                </c:pt>
                <c:pt idx="5">
                  <c:v>-1.3308925390856961E-2</c:v>
                </c:pt>
                <c:pt idx="6">
                  <c:v>0</c:v>
                </c:pt>
                <c:pt idx="7">
                  <c:v>0</c:v>
                </c:pt>
                <c:pt idx="8">
                  <c:v>-3.8999540690634257E-2</c:v>
                </c:pt>
                <c:pt idx="9">
                  <c:v>0</c:v>
                </c:pt>
                <c:pt idx="10">
                  <c:v>-5.7976190476190528E-2</c:v>
                </c:pt>
                <c:pt idx="11">
                  <c:v>-1.7448482965724193E-2</c:v>
                </c:pt>
                <c:pt idx="12">
                  <c:v>-2.7785251753394614E-2</c:v>
                </c:pt>
                <c:pt idx="13">
                  <c:v>-7.2467126223715345E-2</c:v>
                </c:pt>
                <c:pt idx="14">
                  <c:v>-7.9845339123883738E-2</c:v>
                </c:pt>
                <c:pt idx="15">
                  <c:v>-4.142541866805128E-2</c:v>
                </c:pt>
                <c:pt idx="16">
                  <c:v>-1.6904039224842474E-2</c:v>
                </c:pt>
                <c:pt idx="17">
                  <c:v>-3.462653786097919E-2</c:v>
                </c:pt>
                <c:pt idx="18">
                  <c:v>-5.5642439706971851E-2</c:v>
                </c:pt>
                <c:pt idx="19">
                  <c:v>-3.2466537243281995E-2</c:v>
                </c:pt>
                <c:pt idx="20">
                  <c:v>-1.9942133590517486E-2</c:v>
                </c:pt>
                <c:pt idx="21">
                  <c:v>-1.6895788162568672E-2</c:v>
                </c:pt>
                <c:pt idx="22">
                  <c:v>-1.9275059348758096E-2</c:v>
                </c:pt>
                <c:pt idx="23">
                  <c:v>-1.2374642295496145E-2</c:v>
                </c:pt>
                <c:pt idx="24">
                  <c:v>-2.1667460346532871E-2</c:v>
                </c:pt>
                <c:pt idx="25">
                  <c:v>-3.3964371602138055E-2</c:v>
                </c:pt>
                <c:pt idx="26">
                  <c:v>-3.984292046584529E-2</c:v>
                </c:pt>
                <c:pt idx="27">
                  <c:v>-2.7302837704771332E-2</c:v>
                </c:pt>
                <c:pt idx="28">
                  <c:v>-5.885355109057696E-2</c:v>
                </c:pt>
                <c:pt idx="29">
                  <c:v>-4.6752103844671759E-3</c:v>
                </c:pt>
                <c:pt idx="30">
                  <c:v>-2.3066282851695322E-2</c:v>
                </c:pt>
                <c:pt idx="31">
                  <c:v>-3.622100190518892E-2</c:v>
                </c:pt>
              </c:numCache>
            </c:numRef>
          </c:val>
          <c:smooth val="0"/>
          <c:extLst xmlns:c16r2="http://schemas.microsoft.com/office/drawing/2015/06/chart">
            <c:ext xmlns:c16="http://schemas.microsoft.com/office/drawing/2014/chart" uri="{C3380CC4-5D6E-409C-BE32-E72D297353CC}">
              <c16:uniqueId val="{00000000-BF50-4059-A5C9-45F5886D259D}"/>
            </c:ext>
          </c:extLst>
        </c:ser>
        <c:dLbls>
          <c:showLegendKey val="0"/>
          <c:showVal val="0"/>
          <c:showCatName val="0"/>
          <c:showSerName val="0"/>
          <c:showPercent val="0"/>
          <c:showBubbleSize val="0"/>
        </c:dLbls>
        <c:marker val="1"/>
        <c:smooth val="0"/>
        <c:axId val="378614304"/>
        <c:axId val="378612344"/>
      </c:lineChart>
      <c:catAx>
        <c:axId val="3786143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12344"/>
        <c:crosses val="autoZero"/>
        <c:auto val="1"/>
        <c:lblAlgn val="ctr"/>
        <c:lblOffset val="100"/>
        <c:tickLblSkip val="1"/>
        <c:noMultiLvlLbl val="1"/>
      </c:catAx>
      <c:valAx>
        <c:axId val="378612344"/>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14304"/>
        <c:crosses val="autoZero"/>
        <c:crossBetween val="midCat"/>
      </c:valAx>
      <c:spPr>
        <a:noFill/>
        <a:ln>
          <a:noFill/>
        </a:ln>
        <a:effectLst/>
      </c:spPr>
    </c:plotArea>
    <c:legend>
      <c:legendPos val="t"/>
      <c:layout>
        <c:manualLayout>
          <c:xMode val="edge"/>
          <c:yMode val="edge"/>
          <c:x val="5.0561207938895304E-3"/>
          <c:y val="0.88394244770042174"/>
          <c:w val="0.9946666666666667"/>
          <c:h val="0.116057701533424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Яшкульская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1 оч. 23,5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месяц'!$E$78:$CT$78</c:f>
              <c:numCache>
                <c:formatCode>0.00%</c:formatCode>
                <c:ptCount val="32"/>
                <c:pt idx="0">
                  <c:v>0</c:v>
                </c:pt>
                <c:pt idx="1">
                  <c:v>-9.9281166860134013E-3</c:v>
                </c:pt>
                <c:pt idx="2">
                  <c:v>-4.6611098925202843E-4</c:v>
                </c:pt>
                <c:pt idx="3">
                  <c:v>-1.0517724998016429E-3</c:v>
                </c:pt>
                <c:pt idx="4">
                  <c:v>0</c:v>
                </c:pt>
                <c:pt idx="5">
                  <c:v>0</c:v>
                </c:pt>
                <c:pt idx="6">
                  <c:v>-7.7167484510769126E-3</c:v>
                </c:pt>
                <c:pt idx="7">
                  <c:v>-1.3739277671510661E-2</c:v>
                </c:pt>
                <c:pt idx="8">
                  <c:v>0</c:v>
                </c:pt>
                <c:pt idx="9">
                  <c:v>0</c:v>
                </c:pt>
                <c:pt idx="10">
                  <c:v>0</c:v>
                </c:pt>
                <c:pt idx="11">
                  <c:v>0</c:v>
                </c:pt>
                <c:pt idx="12">
                  <c:v>-4.251659558784174E-3</c:v>
                </c:pt>
                <c:pt idx="13">
                  <c:v>-1.2998744858916059E-2</c:v>
                </c:pt>
                <c:pt idx="14">
                  <c:v>-5.1286527865746726E-3</c:v>
                </c:pt>
                <c:pt idx="15">
                  <c:v>-4.854581084789816E-3</c:v>
                </c:pt>
                <c:pt idx="16">
                  <c:v>-4.4904912690033142E-4</c:v>
                </c:pt>
                <c:pt idx="17">
                  <c:v>-1.7436589929455345E-2</c:v>
                </c:pt>
                <c:pt idx="18">
                  <c:v>-7.5473972427168353E-3</c:v>
                </c:pt>
                <c:pt idx="19">
                  <c:v>-2.7755374053837064E-3</c:v>
                </c:pt>
                <c:pt idx="20">
                  <c:v>0</c:v>
                </c:pt>
                <c:pt idx="21">
                  <c:v>-2.8624407189100934E-2</c:v>
                </c:pt>
                <c:pt idx="22">
                  <c:v>-3.2172431554340578E-3</c:v>
                </c:pt>
                <c:pt idx="23">
                  <c:v>0</c:v>
                </c:pt>
                <c:pt idx="24">
                  <c:v>-1.0217009219748992E-2</c:v>
                </c:pt>
                <c:pt idx="25">
                  <c:v>-1.4765501143682849E-2</c:v>
                </c:pt>
                <c:pt idx="26">
                  <c:v>0</c:v>
                </c:pt>
                <c:pt idx="27">
                  <c:v>0</c:v>
                </c:pt>
                <c:pt idx="28">
                  <c:v>0</c:v>
                </c:pt>
                <c:pt idx="29">
                  <c:v>-8.3864847161394009E-3</c:v>
                </c:pt>
                <c:pt idx="30">
                  <c:v>0</c:v>
                </c:pt>
                <c:pt idx="31">
                  <c:v>-4.2398309422867424E-2</c:v>
                </c:pt>
              </c:numCache>
            </c:numRef>
          </c:val>
          <c:smooth val="0"/>
          <c:extLst xmlns:c16r2="http://schemas.microsoft.com/office/drawing/2015/06/chart">
            <c:ext xmlns:c16="http://schemas.microsoft.com/office/drawing/2014/chart" uri="{C3380CC4-5D6E-409C-BE32-E72D297353CC}">
              <c16:uniqueId val="{00000000-33B4-47BC-BD82-068BAD31A7C1}"/>
            </c:ext>
          </c:extLst>
        </c:ser>
        <c:ser>
          <c:idx val="1"/>
          <c:order val="1"/>
          <c:tx>
            <c:v>2 оч. 10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месяц'!$E$79:$CT$79</c:f>
              <c:numCache>
                <c:formatCode>0.00%</c:formatCode>
                <c:ptCount val="32"/>
                <c:pt idx="0">
                  <c:v>-9.0724711998373245E-2</c:v>
                </c:pt>
                <c:pt idx="1">
                  <c:v>0</c:v>
                </c:pt>
                <c:pt idx="2">
                  <c:v>0</c:v>
                </c:pt>
                <c:pt idx="3">
                  <c:v>0</c:v>
                </c:pt>
                <c:pt idx="4">
                  <c:v>-6.3778813778813869E-3</c:v>
                </c:pt>
                <c:pt idx="5">
                  <c:v>-6.20247321960882E-2</c:v>
                </c:pt>
                <c:pt idx="6">
                  <c:v>0</c:v>
                </c:pt>
                <c:pt idx="7">
                  <c:v>0</c:v>
                </c:pt>
                <c:pt idx="8">
                  <c:v>-1.5833512121862171E-2</c:v>
                </c:pt>
                <c:pt idx="9">
                  <c:v>-5.0502407368641072E-3</c:v>
                </c:pt>
                <c:pt idx="10">
                  <c:v>-1.1359378725432777E-3</c:v>
                </c:pt>
                <c:pt idx="11">
                  <c:v>-1.5931456103269715E-3</c:v>
                </c:pt>
                <c:pt idx="12">
                  <c:v>0</c:v>
                </c:pt>
                <c:pt idx="13">
                  <c:v>0</c:v>
                </c:pt>
                <c:pt idx="14">
                  <c:v>0</c:v>
                </c:pt>
                <c:pt idx="15">
                  <c:v>0</c:v>
                </c:pt>
                <c:pt idx="16">
                  <c:v>0</c:v>
                </c:pt>
                <c:pt idx="17">
                  <c:v>0</c:v>
                </c:pt>
                <c:pt idx="18">
                  <c:v>0</c:v>
                </c:pt>
                <c:pt idx="19">
                  <c:v>0</c:v>
                </c:pt>
                <c:pt idx="20">
                  <c:v>-6.1648213438906792E-4</c:v>
                </c:pt>
                <c:pt idx="21">
                  <c:v>0</c:v>
                </c:pt>
                <c:pt idx="22">
                  <c:v>0</c:v>
                </c:pt>
                <c:pt idx="23">
                  <c:v>-1.8124361000092172E-3</c:v>
                </c:pt>
                <c:pt idx="24">
                  <c:v>0</c:v>
                </c:pt>
                <c:pt idx="25">
                  <c:v>0</c:v>
                </c:pt>
                <c:pt idx="26">
                  <c:v>-6.3516226821170472E-3</c:v>
                </c:pt>
                <c:pt idx="27">
                  <c:v>-2.5686890209711762E-2</c:v>
                </c:pt>
                <c:pt idx="28">
                  <c:v>-2.9667507238255248E-2</c:v>
                </c:pt>
                <c:pt idx="29">
                  <c:v>0</c:v>
                </c:pt>
                <c:pt idx="30">
                  <c:v>-3.8392763227095865E-3</c:v>
                </c:pt>
                <c:pt idx="31">
                  <c:v>0</c:v>
                </c:pt>
              </c:numCache>
            </c:numRef>
          </c:val>
          <c:smooth val="0"/>
          <c:extLst xmlns:c16r2="http://schemas.microsoft.com/office/drawing/2015/06/chart">
            <c:ext xmlns:c16="http://schemas.microsoft.com/office/drawing/2014/chart" uri="{C3380CC4-5D6E-409C-BE32-E72D297353CC}">
              <c16:uniqueId val="{00000001-33B4-47BC-BD82-068BAD31A7C1}"/>
            </c:ext>
          </c:extLst>
        </c:ser>
        <c:ser>
          <c:idx val="2"/>
          <c:order val="2"/>
          <c:tx>
            <c:v>3 оч. 25 МВт</c:v>
          </c:tx>
          <c:spPr>
            <a:ln w="12700" cap="rnd">
              <a:solidFill>
                <a:srgbClr val="FF0000"/>
              </a:solidFill>
            </a:ln>
            <a:effectLst>
              <a:glow>
                <a:sysClr val="windowText" lastClr="000000">
                  <a:alpha val="50000"/>
                </a:sysClr>
              </a:glow>
            </a:effectLst>
          </c:spPr>
          <c:marker>
            <c:symbol val="circle"/>
            <c:size val="4"/>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месяц'!$E$80:$CT$80</c:f>
              <c:numCache>
                <c:formatCode>0.00%</c:formatCode>
                <c:ptCount val="32"/>
                <c:pt idx="0">
                  <c:v>-0.9083909925999275</c:v>
                </c:pt>
                <c:pt idx="1">
                  <c:v>-0.703080133407052</c:v>
                </c:pt>
                <c:pt idx="2">
                  <c:v>-0.31969501718213061</c:v>
                </c:pt>
                <c:pt idx="3">
                  <c:v>-0.29995939011333844</c:v>
                </c:pt>
                <c:pt idx="4">
                  <c:v>-0.25654545454545452</c:v>
                </c:pt>
                <c:pt idx="5">
                  <c:v>-0.68276785199146106</c:v>
                </c:pt>
                <c:pt idx="6">
                  <c:v>-0.6403745401850407</c:v>
                </c:pt>
                <c:pt idx="7">
                  <c:v>-0.52677852486153975</c:v>
                </c:pt>
                <c:pt idx="8">
                  <c:v>-0.27201642811168658</c:v>
                </c:pt>
                <c:pt idx="9">
                  <c:v>-0.25600879212895122</c:v>
                </c:pt>
                <c:pt idx="10">
                  <c:v>-0.25937259443441535</c:v>
                </c:pt>
                <c:pt idx="11">
                  <c:v>-0.2749560237267335</c:v>
                </c:pt>
                <c:pt idx="12">
                  <c:v>-0.27538546593771124</c:v>
                </c:pt>
                <c:pt idx="13">
                  <c:v>-0.25424236238688175</c:v>
                </c:pt>
                <c:pt idx="14">
                  <c:v>-0.27085610485601092</c:v>
                </c:pt>
                <c:pt idx="15">
                  <c:v>-0.26251745953496008</c:v>
                </c:pt>
                <c:pt idx="16">
                  <c:v>-0.27082970699158687</c:v>
                </c:pt>
                <c:pt idx="17">
                  <c:v>-0.28467527347984622</c:v>
                </c:pt>
                <c:pt idx="18">
                  <c:v>-0.2732331743698232</c:v>
                </c:pt>
                <c:pt idx="19">
                  <c:v>-0.28050237713878934</c:v>
                </c:pt>
                <c:pt idx="20">
                  <c:v>-0.26945093915589374</c:v>
                </c:pt>
                <c:pt idx="21">
                  <c:v>-0.28150175987485343</c:v>
                </c:pt>
                <c:pt idx="22">
                  <c:v>-0.26645810055865926</c:v>
                </c:pt>
                <c:pt idx="23">
                  <c:v>-0.26408603649657647</c:v>
                </c:pt>
                <c:pt idx="24">
                  <c:v>-0.25664960794219061</c:v>
                </c:pt>
                <c:pt idx="25">
                  <c:v>-0.32858583081294096</c:v>
                </c:pt>
                <c:pt idx="26">
                  <c:v>-0.38805816196637843</c:v>
                </c:pt>
                <c:pt idx="27">
                  <c:v>-0.37234944488056521</c:v>
                </c:pt>
                <c:pt idx="28">
                  <c:v>-0.37368450546371529</c:v>
                </c:pt>
                <c:pt idx="29">
                  <c:v>-0.38864394433155702</c:v>
                </c:pt>
                <c:pt idx="30">
                  <c:v>-0.38757126327968866</c:v>
                </c:pt>
                <c:pt idx="31">
                  <c:v>-0.37059099321406541</c:v>
                </c:pt>
              </c:numCache>
            </c:numRef>
          </c:val>
          <c:smooth val="0"/>
          <c:extLst xmlns:c16r2="http://schemas.microsoft.com/office/drawing/2015/06/chart">
            <c:ext xmlns:c16="http://schemas.microsoft.com/office/drawing/2014/chart" uri="{C3380CC4-5D6E-409C-BE32-E72D297353CC}">
              <c16:uniqueId val="{00000002-33B4-47BC-BD82-068BAD31A7C1}"/>
            </c:ext>
          </c:extLst>
        </c:ser>
        <c:dLbls>
          <c:showLegendKey val="0"/>
          <c:showVal val="0"/>
          <c:showCatName val="0"/>
          <c:showSerName val="0"/>
          <c:showPercent val="0"/>
          <c:showBubbleSize val="0"/>
        </c:dLbls>
        <c:marker val="1"/>
        <c:smooth val="0"/>
        <c:axId val="378609600"/>
        <c:axId val="378609992"/>
      </c:lineChart>
      <c:catAx>
        <c:axId val="378609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09992"/>
        <c:crosses val="autoZero"/>
        <c:auto val="1"/>
        <c:lblAlgn val="ctr"/>
        <c:lblOffset val="100"/>
        <c:tickLblSkip val="1"/>
        <c:noMultiLvlLbl val="1"/>
      </c:catAx>
      <c:valAx>
        <c:axId val="378609992"/>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09600"/>
        <c:crosses val="autoZero"/>
        <c:crossBetween val="midCat"/>
      </c:valAx>
      <c:spPr>
        <a:noFill/>
        <a:ln>
          <a:noFill/>
        </a:ln>
        <a:effectLst/>
      </c:spPr>
    </c:plotArea>
    <c:legend>
      <c:legendPos val="t"/>
      <c:layout>
        <c:manualLayout>
          <c:xMode val="edge"/>
          <c:yMode val="edge"/>
          <c:x val="4.9999941018608628E-2"/>
          <c:y val="0.88394244770042174"/>
          <c:w val="0.94118352059925092"/>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 Бурзянская СЭС </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27243058695532052"/>
          <c:w val="0.75594491138045949"/>
          <c:h val="0.6038948506287779"/>
        </c:manualLayout>
      </c:layout>
      <c:lineChart>
        <c:grouping val="standard"/>
        <c:varyColors val="0"/>
        <c:ser>
          <c:idx val="0"/>
          <c:order val="0"/>
          <c:tx>
            <c:v>Верхняя Б. 5 МВт</c:v>
          </c:tx>
          <c:spPr>
            <a:ln w="12700" cap="rnd">
              <a:solidFill>
                <a:srgbClr val="FFFF0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месяц'!$E$106:$CT$106</c:f>
              <c:numCache>
                <c:formatCode>0.00%</c:formatCode>
                <c:ptCount val="32"/>
                <c:pt idx="0">
                  <c:v>-0.80688723835246456</c:v>
                </c:pt>
                <c:pt idx="1">
                  <c:v>-0.63448275862068959</c:v>
                </c:pt>
                <c:pt idx="2">
                  <c:v>-0.54836971166801407</c:v>
                </c:pt>
                <c:pt idx="3">
                  <c:v>-0.58275191581836894</c:v>
                </c:pt>
                <c:pt idx="4">
                  <c:v>-0.57255073096225173</c:v>
                </c:pt>
                <c:pt idx="5">
                  <c:v>-0.6403204272363151</c:v>
                </c:pt>
                <c:pt idx="6">
                  <c:v>-0.57507433102081273</c:v>
                </c:pt>
                <c:pt idx="7">
                  <c:v>-0.57345464276157343</c:v>
                </c:pt>
                <c:pt idx="8">
                  <c:v>-0.33974199950384515</c:v>
                </c:pt>
                <c:pt idx="9">
                  <c:v>-0.875</c:v>
                </c:pt>
                <c:pt idx="10">
                  <c:v>-1</c:v>
                </c:pt>
                <c:pt idx="11">
                  <c:v>-0.92805755395683454</c:v>
                </c:pt>
                <c:pt idx="12">
                  <c:v>-0.13978494623655913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-7.4531903290310578E-3</c:v>
                </c:pt>
                <c:pt idx="29">
                  <c:v>-0.47187500000000004</c:v>
                </c:pt>
                <c:pt idx="30">
                  <c:v>0</c:v>
                </c:pt>
                <c:pt idx="31">
                  <c:v>0</c:v>
                </c:pt>
              </c:numCache>
            </c:numRef>
          </c:val>
          <c:smooth val="0"/>
          <c:extLst xmlns:c16r2="http://schemas.microsoft.com/office/drawing/2015/06/chart">
            <c:ext xmlns:c16="http://schemas.microsoft.com/office/drawing/2014/chart" uri="{C3380CC4-5D6E-409C-BE32-E72D297353CC}">
              <c16:uniqueId val="{00000000-CCC7-4A55-B0FC-2C94E4DAFB58}"/>
            </c:ext>
          </c:extLst>
        </c:ser>
        <c:ser>
          <c:idx val="1"/>
          <c:order val="1"/>
          <c:tx>
            <c:v>Нижняя Б. 5 МВт</c:v>
          </c:tx>
          <c:spPr>
            <a:ln w="12700" cap="rnd">
              <a:solidFill>
                <a:srgbClr val="00B050"/>
              </a:solidFill>
            </a:ln>
            <a:effectLst>
              <a:glow>
                <a:sysClr val="windowText" lastClr="000000">
                  <a:alpha val="50000"/>
                </a:sysClr>
              </a:glow>
            </a:effectLst>
          </c:spPr>
          <c:marker>
            <c:symbol val="circle"/>
            <c:size val="2"/>
            <c:spPr>
              <a:noFill/>
              <a:ln>
                <a:noFill/>
              </a:ln>
              <a:effectLst>
                <a:glow>
                  <a:sysClr val="windowText" lastClr="000000">
                    <a:alpha val="50000"/>
                  </a:sys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'Контроль очередей месяц'!$E$107:$CT$107</c:f>
              <c:numCache>
                <c:formatCode>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-0.14975845410628011</c:v>
                </c:pt>
                <c:pt idx="14">
                  <c:v>-0.78979436405178971</c:v>
                </c:pt>
                <c:pt idx="15">
                  <c:v>-0.76937708036138852</c:v>
                </c:pt>
                <c:pt idx="16">
                  <c:v>-0.61322262905471614</c:v>
                </c:pt>
                <c:pt idx="17">
                  <c:v>-0.14908256880733944</c:v>
                </c:pt>
                <c:pt idx="18">
                  <c:v>-0.56052899287894198</c:v>
                </c:pt>
                <c:pt idx="19">
                  <c:v>-0.65187135602783519</c:v>
                </c:pt>
                <c:pt idx="20">
                  <c:v>-0.68663036902601338</c:v>
                </c:pt>
                <c:pt idx="21">
                  <c:v>-0.62594696969696961</c:v>
                </c:pt>
                <c:pt idx="22">
                  <c:v>-0.43362275072354345</c:v>
                </c:pt>
                <c:pt idx="23">
                  <c:v>-0.29618924947378333</c:v>
                </c:pt>
                <c:pt idx="24">
                  <c:v>-0.11716106216273886</c:v>
                </c:pt>
                <c:pt idx="25">
                  <c:v>-7.0355707334763873E-2</c:v>
                </c:pt>
                <c:pt idx="26">
                  <c:v>-5.8376856687780095E-2</c:v>
                </c:pt>
                <c:pt idx="27">
                  <c:v>-3.2804074295985586E-2</c:v>
                </c:pt>
                <c:pt idx="28">
                  <c:v>0</c:v>
                </c:pt>
                <c:pt idx="29">
                  <c:v>0</c:v>
                </c:pt>
                <c:pt idx="30">
                  <c:v>-0.53942048517520225</c:v>
                </c:pt>
                <c:pt idx="31">
                  <c:v>-0.22730938087984942</c:v>
                </c:pt>
              </c:numCache>
            </c:numRef>
          </c:val>
          <c:smooth val="0"/>
          <c:extLst xmlns:c16r2="http://schemas.microsoft.com/office/drawing/2015/06/chart">
            <c:ext xmlns:c16="http://schemas.microsoft.com/office/drawing/2014/chart" uri="{C3380CC4-5D6E-409C-BE32-E72D297353CC}">
              <c16:uniqueId val="{00000001-CCC7-4A55-B0FC-2C94E4DAFB58}"/>
            </c:ext>
          </c:extLst>
        </c:ser>
        <c:dLbls>
          <c:showLegendKey val="0"/>
          <c:showVal val="0"/>
          <c:showCatName val="0"/>
          <c:showSerName val="0"/>
          <c:showPercent val="0"/>
          <c:showBubbleSize val="0"/>
        </c:dLbls>
        <c:marker val="1"/>
        <c:smooth val="0"/>
        <c:axId val="378610384"/>
        <c:axId val="378611168"/>
      </c:lineChart>
      <c:catAx>
        <c:axId val="378610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high"/>
        <c:spPr>
          <a:noFill/>
          <a:ln>
            <a:noFill/>
          </a:ln>
          <a:effectLst/>
        </c:spPr>
        <c:txPr>
          <a:bodyPr rot="-5400000" spcFirstLastPara="1" vertOverflow="ellipsis" wrap="square" anchor="t" anchorCtr="0"/>
          <a:lstStyle/>
          <a:p>
            <a:pPr>
              <a:defRPr sz="600" b="0" i="0" u="none" strike="noStrike" kern="1200" baseline="0">
                <a:solidFill>
                  <a:schemeClr val="lt1">
                    <a:lumMod val="75000"/>
                  </a:schemeClr>
                </a:solidFill>
                <a:latin typeface="+mn-lt"/>
                <a:ea typeface="+mn-ea"/>
                <a:cs typeface="+mn-cs"/>
              </a:defRPr>
            </a:pPr>
            <a:endParaRPr lang="ru-RU"/>
          </a:p>
        </c:txPr>
        <c:crossAx val="378611168"/>
        <c:crosses val="autoZero"/>
        <c:auto val="1"/>
        <c:lblAlgn val="ctr"/>
        <c:lblOffset val="100"/>
        <c:tickLblSkip val="1"/>
        <c:noMultiLvlLbl val="1"/>
      </c:catAx>
      <c:valAx>
        <c:axId val="378611168"/>
        <c:scaling>
          <c:orientation val="minMax"/>
          <c:max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10384"/>
        <c:crosses val="autoZero"/>
        <c:crossBetween val="midCat"/>
      </c:valAx>
      <c:spPr>
        <a:noFill/>
        <a:ln>
          <a:noFill/>
        </a:ln>
        <a:effectLst/>
      </c:spPr>
    </c:plotArea>
    <c:legend>
      <c:legendPos val="t"/>
      <c:layout>
        <c:manualLayout>
          <c:xMode val="edge"/>
          <c:yMode val="edge"/>
          <c:x val="4.9999941018608628E-2"/>
          <c:y val="0.88394244770042174"/>
          <c:w val="0.9022322097378277"/>
          <c:h val="0.116057552299578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Кош-Агачская СЭС-2 5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дням'!$C$50:$AH$50</c:f>
              <c:numCache>
                <c:formatCode>#,##0</c:formatCode>
                <c:ptCount val="32"/>
                <c:pt idx="0">
                  <c:v>19221</c:v>
                </c:pt>
                <c:pt idx="1">
                  <c:v>11040</c:v>
                </c:pt>
                <c:pt idx="2">
                  <c:v>11737</c:v>
                </c:pt>
                <c:pt idx="3">
                  <c:v>24450</c:v>
                </c:pt>
                <c:pt idx="4">
                  <c:v>21225</c:v>
                </c:pt>
                <c:pt idx="5">
                  <c:v>12133</c:v>
                </c:pt>
                <c:pt idx="6">
                  <c:v>22753</c:v>
                </c:pt>
                <c:pt idx="7">
                  <c:v>28936</c:v>
                </c:pt>
                <c:pt idx="8">
                  <c:v>27476</c:v>
                </c:pt>
                <c:pt idx="9">
                  <c:v>14481</c:v>
                </c:pt>
                <c:pt idx="10">
                  <c:v>25884</c:v>
                </c:pt>
                <c:pt idx="11">
                  <c:v>22959</c:v>
                </c:pt>
                <c:pt idx="12">
                  <c:v>26886</c:v>
                </c:pt>
                <c:pt idx="13">
                  <c:v>30688</c:v>
                </c:pt>
                <c:pt idx="14">
                  <c:v>24533</c:v>
                </c:pt>
                <c:pt idx="15">
                  <c:v>24878</c:v>
                </c:pt>
                <c:pt idx="16">
                  <c:v>31329</c:v>
                </c:pt>
                <c:pt idx="17">
                  <c:v>26442</c:v>
                </c:pt>
                <c:pt idx="18">
                  <c:v>16588</c:v>
                </c:pt>
                <c:pt idx="19">
                  <c:v>24963</c:v>
                </c:pt>
                <c:pt idx="20">
                  <c:v>14527</c:v>
                </c:pt>
                <c:pt idx="21">
                  <c:v>23594</c:v>
                </c:pt>
                <c:pt idx="22">
                  <c:v>32963</c:v>
                </c:pt>
                <c:pt idx="23">
                  <c:v>33262</c:v>
                </c:pt>
                <c:pt idx="24">
                  <c:v>33428</c:v>
                </c:pt>
                <c:pt idx="25">
                  <c:v>29744</c:v>
                </c:pt>
                <c:pt idx="26">
                  <c:v>29019</c:v>
                </c:pt>
                <c:pt idx="27">
                  <c:v>23623</c:v>
                </c:pt>
                <c:pt idx="28">
                  <c:v>32037</c:v>
                </c:pt>
                <c:pt idx="29">
                  <c:v>21357</c:v>
                </c:pt>
                <c:pt idx="30">
                  <c:v>27243</c:v>
                </c:pt>
                <c:pt idx="31">
                  <c:v>34110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дням'!$C$51:$AH$51</c:f>
              <c:numCache>
                <c:formatCode>#,##0</c:formatCode>
                <c:ptCount val="32"/>
                <c:pt idx="0">
                  <c:v>17541</c:v>
                </c:pt>
                <c:pt idx="1">
                  <c:v>10671</c:v>
                </c:pt>
                <c:pt idx="2">
                  <c:v>25199</c:v>
                </c:pt>
                <c:pt idx="3">
                  <c:v>27792</c:v>
                </c:pt>
                <c:pt idx="4">
                  <c:v>23919</c:v>
                </c:pt>
                <c:pt idx="5">
                  <c:v>22583</c:v>
                </c:pt>
                <c:pt idx="6">
                  <c:v>24691</c:v>
                </c:pt>
                <c:pt idx="7">
                  <c:v>9873</c:v>
                </c:pt>
                <c:pt idx="8">
                  <c:v>26701</c:v>
                </c:pt>
                <c:pt idx="9">
                  <c:v>30810</c:v>
                </c:pt>
                <c:pt idx="10">
                  <c:v>29656</c:v>
                </c:pt>
                <c:pt idx="11">
                  <c:v>24422</c:v>
                </c:pt>
                <c:pt idx="12">
                  <c:v>15889</c:v>
                </c:pt>
                <c:pt idx="13">
                  <c:v>17181</c:v>
                </c:pt>
                <c:pt idx="14">
                  <c:v>32183</c:v>
                </c:pt>
                <c:pt idx="15">
                  <c:v>22772</c:v>
                </c:pt>
                <c:pt idx="16">
                  <c:v>31490</c:v>
                </c:pt>
                <c:pt idx="17">
                  <c:v>29848</c:v>
                </c:pt>
                <c:pt idx="18">
                  <c:v>29388</c:v>
                </c:pt>
                <c:pt idx="19">
                  <c:v>32313</c:v>
                </c:pt>
                <c:pt idx="20">
                  <c:v>32703</c:v>
                </c:pt>
                <c:pt idx="21">
                  <c:v>23083</c:v>
                </c:pt>
                <c:pt idx="22">
                  <c:v>31669</c:v>
                </c:pt>
                <c:pt idx="23">
                  <c:v>15994</c:v>
                </c:pt>
                <c:pt idx="24">
                  <c:v>20627</c:v>
                </c:pt>
                <c:pt idx="25">
                  <c:v>23379</c:v>
                </c:pt>
                <c:pt idx="26">
                  <c:v>25107</c:v>
                </c:pt>
                <c:pt idx="27">
                  <c:v>33112</c:v>
                </c:pt>
                <c:pt idx="28">
                  <c:v>29570</c:v>
                </c:pt>
                <c:pt idx="29">
                  <c:v>34229</c:v>
                </c:pt>
                <c:pt idx="30">
                  <c:v>33798</c:v>
                </c:pt>
                <c:pt idx="31">
                  <c:v>29727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8611952"/>
        <c:axId val="37861352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дням'!$C$51:$AH$51</c:f>
              <c:numCache>
                <c:formatCode>0.00%</c:formatCode>
                <c:ptCount val="32"/>
                <c:pt idx="0">
                  <c:v>0.17717059360730594</c:v>
                </c:pt>
                <c:pt idx="1">
                  <c:v>0.17716216894977169</c:v>
                </c:pt>
                <c:pt idx="2">
                  <c:v>0.17746952054794521</c:v>
                </c:pt>
                <c:pt idx="3">
                  <c:v>0.17754582191780821</c:v>
                </c:pt>
                <c:pt idx="4">
                  <c:v>0.17760732876712329</c:v>
                </c:pt>
                <c:pt idx="5">
                  <c:v>0.17784591324200913</c:v>
                </c:pt>
                <c:pt idx="6">
                  <c:v>0.1778901598173516</c:v>
                </c:pt>
                <c:pt idx="7">
                  <c:v>0.17745493150684932</c:v>
                </c:pt>
                <c:pt idx="8">
                  <c:v>0.17743723744292239</c:v>
                </c:pt>
                <c:pt idx="9">
                  <c:v>0.17781004566210046</c:v>
                </c:pt>
                <c:pt idx="10">
                  <c:v>0.17789616438356162</c:v>
                </c:pt>
                <c:pt idx="11">
                  <c:v>0.17792956621004566</c:v>
                </c:pt>
                <c:pt idx="12">
                  <c:v>0.17767849315068493</c:v>
                </c:pt>
                <c:pt idx="13">
                  <c:v>0.17737011415525114</c:v>
                </c:pt>
                <c:pt idx="14">
                  <c:v>0.17754477168949775</c:v>
                </c:pt>
                <c:pt idx="15">
                  <c:v>0.17749668949771688</c:v>
                </c:pt>
                <c:pt idx="16">
                  <c:v>0.17750036529680366</c:v>
                </c:pt>
                <c:pt idx="17">
                  <c:v>0.17757812785388127</c:v>
                </c:pt>
                <c:pt idx="18">
                  <c:v>0.17787036529680364</c:v>
                </c:pt>
                <c:pt idx="19">
                  <c:v>0.17803817351598172</c:v>
                </c:pt>
                <c:pt idx="20">
                  <c:v>0.17845315068493151</c:v>
                </c:pt>
                <c:pt idx="21">
                  <c:v>0.17844148401826485</c:v>
                </c:pt>
                <c:pt idx="22">
                  <c:v>0.17841194063926938</c:v>
                </c:pt>
                <c:pt idx="23">
                  <c:v>0.17801769406392695</c:v>
                </c:pt>
                <c:pt idx="24">
                  <c:v>0.17772543378995434</c:v>
                </c:pt>
                <c:pt idx="25">
                  <c:v>0.17758011415525113</c:v>
                </c:pt>
                <c:pt idx="26">
                  <c:v>0.17749079908675799</c:v>
                </c:pt>
                <c:pt idx="27">
                  <c:v>0.17770744292237442</c:v>
                </c:pt>
                <c:pt idx="28">
                  <c:v>0.17765111872146119</c:v>
                </c:pt>
                <c:pt idx="29">
                  <c:v>0.17794499999999999</c:v>
                </c:pt>
                <c:pt idx="30">
                  <c:v>0.17809465753424658</c:v>
                </c:pt>
                <c:pt idx="31">
                  <c:v>0.17799458904109589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336520"/>
        <c:axId val="379336128"/>
      </c:lineChart>
      <c:catAx>
        <c:axId val="378611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8613520"/>
        <c:crosses val="autoZero"/>
        <c:auto val="1"/>
        <c:lblAlgn val="ctr"/>
        <c:lblOffset val="100"/>
        <c:tickLblSkip val="1"/>
        <c:noMultiLvlLbl val="1"/>
      </c:catAx>
      <c:valAx>
        <c:axId val="378613520"/>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8611952"/>
        <c:crosses val="autoZero"/>
        <c:crossBetween val="midCat"/>
      </c:valAx>
      <c:valAx>
        <c:axId val="37933612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336520"/>
        <c:crosses val="max"/>
        <c:crossBetween val="between"/>
      </c:valAx>
      <c:catAx>
        <c:axId val="379336520"/>
        <c:scaling>
          <c:orientation val="minMax"/>
        </c:scaling>
        <c:delete val="1"/>
        <c:axPos val="b"/>
        <c:numFmt formatCode="[$-419]d\ mmm;@" sourceLinked="1"/>
        <c:majorTickMark val="out"/>
        <c:minorTickMark val="none"/>
        <c:tickLblPos val="nextTo"/>
        <c:crossAx val="37933612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Онгудайская СЭС 5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дням'!$C$78:$AH$78</c:f>
              <c:numCache>
                <c:formatCode>#,##0</c:formatCode>
                <c:ptCount val="32"/>
                <c:pt idx="0">
                  <c:v>7696</c:v>
                </c:pt>
                <c:pt idx="1">
                  <c:v>4328</c:v>
                </c:pt>
                <c:pt idx="2">
                  <c:v>6043</c:v>
                </c:pt>
                <c:pt idx="3">
                  <c:v>9198</c:v>
                </c:pt>
                <c:pt idx="4">
                  <c:v>6180</c:v>
                </c:pt>
                <c:pt idx="5">
                  <c:v>1575</c:v>
                </c:pt>
                <c:pt idx="6">
                  <c:v>21547</c:v>
                </c:pt>
                <c:pt idx="7">
                  <c:v>1154</c:v>
                </c:pt>
                <c:pt idx="8">
                  <c:v>5670</c:v>
                </c:pt>
                <c:pt idx="9">
                  <c:v>6926</c:v>
                </c:pt>
                <c:pt idx="10">
                  <c:v>13276</c:v>
                </c:pt>
                <c:pt idx="11">
                  <c:v>19069</c:v>
                </c:pt>
                <c:pt idx="12">
                  <c:v>27311</c:v>
                </c:pt>
                <c:pt idx="13">
                  <c:v>25159</c:v>
                </c:pt>
                <c:pt idx="14">
                  <c:v>7511</c:v>
                </c:pt>
                <c:pt idx="15">
                  <c:v>6943</c:v>
                </c:pt>
                <c:pt idx="16">
                  <c:v>27427</c:v>
                </c:pt>
                <c:pt idx="17">
                  <c:v>6032</c:v>
                </c:pt>
                <c:pt idx="18">
                  <c:v>15726</c:v>
                </c:pt>
                <c:pt idx="19">
                  <c:v>10484</c:v>
                </c:pt>
                <c:pt idx="20">
                  <c:v>8712</c:v>
                </c:pt>
                <c:pt idx="21">
                  <c:v>16103</c:v>
                </c:pt>
                <c:pt idx="22">
                  <c:v>30444</c:v>
                </c:pt>
                <c:pt idx="23">
                  <c:v>31652</c:v>
                </c:pt>
                <c:pt idx="24">
                  <c:v>31488</c:v>
                </c:pt>
                <c:pt idx="25">
                  <c:v>14661</c:v>
                </c:pt>
                <c:pt idx="26">
                  <c:v>10253</c:v>
                </c:pt>
                <c:pt idx="27">
                  <c:v>11090</c:v>
                </c:pt>
                <c:pt idx="28">
                  <c:v>24139</c:v>
                </c:pt>
                <c:pt idx="29">
                  <c:v>3606</c:v>
                </c:pt>
                <c:pt idx="30">
                  <c:v>19976</c:v>
                </c:pt>
                <c:pt idx="31">
                  <c:v>30962</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дням'!$C$79:$AH$79</c:f>
              <c:numCache>
                <c:formatCode>#,##0</c:formatCode>
                <c:ptCount val="32"/>
                <c:pt idx="0">
                  <c:v>3935</c:v>
                </c:pt>
                <c:pt idx="1">
                  <c:v>9245</c:v>
                </c:pt>
                <c:pt idx="2">
                  <c:v>9808</c:v>
                </c:pt>
                <c:pt idx="3">
                  <c:v>4124</c:v>
                </c:pt>
                <c:pt idx="4">
                  <c:v>6969</c:v>
                </c:pt>
                <c:pt idx="5">
                  <c:v>6171</c:v>
                </c:pt>
                <c:pt idx="6">
                  <c:v>13183</c:v>
                </c:pt>
                <c:pt idx="7">
                  <c:v>7069</c:v>
                </c:pt>
                <c:pt idx="8">
                  <c:v>6426</c:v>
                </c:pt>
                <c:pt idx="9">
                  <c:v>8269</c:v>
                </c:pt>
                <c:pt idx="10">
                  <c:v>12991</c:v>
                </c:pt>
                <c:pt idx="11">
                  <c:v>6659</c:v>
                </c:pt>
                <c:pt idx="12">
                  <c:v>6203</c:v>
                </c:pt>
                <c:pt idx="13">
                  <c:v>21012</c:v>
                </c:pt>
                <c:pt idx="14">
                  <c:v>23262</c:v>
                </c:pt>
                <c:pt idx="15">
                  <c:v>12944</c:v>
                </c:pt>
                <c:pt idx="16">
                  <c:v>28352</c:v>
                </c:pt>
                <c:pt idx="17">
                  <c:v>9123</c:v>
                </c:pt>
                <c:pt idx="18">
                  <c:v>24711</c:v>
                </c:pt>
                <c:pt idx="19">
                  <c:v>25645</c:v>
                </c:pt>
                <c:pt idx="20">
                  <c:v>28989</c:v>
                </c:pt>
                <c:pt idx="21">
                  <c:v>5874</c:v>
                </c:pt>
                <c:pt idx="22">
                  <c:v>24298</c:v>
                </c:pt>
                <c:pt idx="23">
                  <c:v>1777</c:v>
                </c:pt>
                <c:pt idx="24">
                  <c:v>1143</c:v>
                </c:pt>
                <c:pt idx="25">
                  <c:v>4272</c:v>
                </c:pt>
                <c:pt idx="26">
                  <c:v>29733</c:v>
                </c:pt>
                <c:pt idx="27">
                  <c:v>30070</c:v>
                </c:pt>
                <c:pt idx="28">
                  <c:v>17209</c:v>
                </c:pt>
                <c:pt idx="29">
                  <c:v>32492</c:v>
                </c:pt>
                <c:pt idx="30">
                  <c:v>31724</c:v>
                </c:pt>
                <c:pt idx="31">
                  <c:v>13556</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336912"/>
        <c:axId val="3793373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дням'!$C$79:$AH$79</c:f>
              <c:numCache>
                <c:formatCode>0.00%</c:formatCode>
                <c:ptCount val="32"/>
                <c:pt idx="0">
                  <c:v>0.14290867579908675</c:v>
                </c:pt>
                <c:pt idx="1">
                  <c:v>0.14302093607305935</c:v>
                </c:pt>
                <c:pt idx="2">
                  <c:v>0.14310689497716897</c:v>
                </c:pt>
                <c:pt idx="3">
                  <c:v>0.14299105022831049</c:v>
                </c:pt>
                <c:pt idx="4">
                  <c:v>0.14300906392694063</c:v>
                </c:pt>
                <c:pt idx="5">
                  <c:v>0.14311399543378994</c:v>
                </c:pt>
                <c:pt idx="6">
                  <c:v>0.14292303652968039</c:v>
                </c:pt>
                <c:pt idx="7">
                  <c:v>0.14305808219178084</c:v>
                </c:pt>
                <c:pt idx="8">
                  <c:v>0.1430753424657534</c:v>
                </c:pt>
                <c:pt idx="9">
                  <c:v>0.14310600456621006</c:v>
                </c:pt>
                <c:pt idx="10">
                  <c:v>0.14309949771689498</c:v>
                </c:pt>
                <c:pt idx="11">
                  <c:v>0.14281616438356165</c:v>
                </c:pt>
                <c:pt idx="12">
                  <c:v>0.14233424657534247</c:v>
                </c:pt>
                <c:pt idx="13">
                  <c:v>0.14223956621004566</c:v>
                </c:pt>
                <c:pt idx="14">
                  <c:v>0.14259917808219177</c:v>
                </c:pt>
                <c:pt idx="15">
                  <c:v>0.14273618721461187</c:v>
                </c:pt>
                <c:pt idx="16">
                  <c:v>0.14275730593607308</c:v>
                </c:pt>
                <c:pt idx="17">
                  <c:v>0.14282787671232877</c:v>
                </c:pt>
                <c:pt idx="18">
                  <c:v>0.14303301369863014</c:v>
                </c:pt>
                <c:pt idx="19">
                  <c:v>0.14337915525114153</c:v>
                </c:pt>
                <c:pt idx="20">
                  <c:v>0.14384210045662099</c:v>
                </c:pt>
                <c:pt idx="21">
                  <c:v>0.14360856164383562</c:v>
                </c:pt>
                <c:pt idx="22">
                  <c:v>0.14346824200913241</c:v>
                </c:pt>
                <c:pt idx="23">
                  <c:v>0.14278616438356162</c:v>
                </c:pt>
                <c:pt idx="24">
                  <c:v>0.14209335616438357</c:v>
                </c:pt>
                <c:pt idx="25">
                  <c:v>0.14185616438356166</c:v>
                </c:pt>
                <c:pt idx="26">
                  <c:v>0.14230091324200914</c:v>
                </c:pt>
                <c:pt idx="27">
                  <c:v>0.14273424657534248</c:v>
                </c:pt>
                <c:pt idx="28">
                  <c:v>0.14257602739726025</c:v>
                </c:pt>
                <c:pt idx="29">
                  <c:v>0.14323552511415527</c:v>
                </c:pt>
                <c:pt idx="30">
                  <c:v>0.14350374429223742</c:v>
                </c:pt>
                <c:pt idx="31">
                  <c:v>0.14310634703196348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330640"/>
        <c:axId val="379334952"/>
      </c:lineChart>
      <c:catAx>
        <c:axId val="379336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337304"/>
        <c:crosses val="autoZero"/>
        <c:auto val="1"/>
        <c:lblAlgn val="ctr"/>
        <c:lblOffset val="100"/>
        <c:tickLblSkip val="1"/>
        <c:noMultiLvlLbl val="1"/>
      </c:catAx>
      <c:valAx>
        <c:axId val="379337304"/>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336912"/>
        <c:crosses val="autoZero"/>
        <c:crossBetween val="midCat"/>
      </c:valAx>
      <c:valAx>
        <c:axId val="37933495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330640"/>
        <c:crosses val="max"/>
        <c:crossBetween val="between"/>
      </c:valAx>
      <c:catAx>
        <c:axId val="379330640"/>
        <c:scaling>
          <c:orientation val="minMax"/>
        </c:scaling>
        <c:delete val="1"/>
        <c:axPos val="b"/>
        <c:numFmt formatCode="[$-419]d\ mmm;@" sourceLinked="1"/>
        <c:majorTickMark val="out"/>
        <c:minorTickMark val="none"/>
        <c:tickLblPos val="nextTo"/>
        <c:crossAx val="37933495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Усть-Канская СЭС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дням'!$C$114:$AH$114</c:f>
              <c:numCache>
                <c:formatCode>#,##0</c:formatCode>
                <c:ptCount val="32"/>
                <c:pt idx="0">
                  <c:v>14336</c:v>
                </c:pt>
                <c:pt idx="1">
                  <c:v>6420</c:v>
                </c:pt>
                <c:pt idx="2">
                  <c:v>10869</c:v>
                </c:pt>
                <c:pt idx="3">
                  <c:v>9016</c:v>
                </c:pt>
                <c:pt idx="4">
                  <c:v>6831</c:v>
                </c:pt>
                <c:pt idx="5">
                  <c:v>571</c:v>
                </c:pt>
                <c:pt idx="6">
                  <c:v>1229</c:v>
                </c:pt>
                <c:pt idx="7">
                  <c:v>1672</c:v>
                </c:pt>
                <c:pt idx="8">
                  <c:v>1612</c:v>
                </c:pt>
                <c:pt idx="9">
                  <c:v>4369</c:v>
                </c:pt>
                <c:pt idx="10">
                  <c:v>19046</c:v>
                </c:pt>
                <c:pt idx="11">
                  <c:v>12895</c:v>
                </c:pt>
                <c:pt idx="12">
                  <c:v>25146</c:v>
                </c:pt>
                <c:pt idx="13">
                  <c:v>25649</c:v>
                </c:pt>
                <c:pt idx="14">
                  <c:v>10008</c:v>
                </c:pt>
                <c:pt idx="15">
                  <c:v>12573</c:v>
                </c:pt>
                <c:pt idx="16">
                  <c:v>23484</c:v>
                </c:pt>
                <c:pt idx="17">
                  <c:v>11579</c:v>
                </c:pt>
                <c:pt idx="18">
                  <c:v>15004</c:v>
                </c:pt>
                <c:pt idx="19">
                  <c:v>11224</c:v>
                </c:pt>
                <c:pt idx="20">
                  <c:v>19903</c:v>
                </c:pt>
                <c:pt idx="21">
                  <c:v>22103</c:v>
                </c:pt>
                <c:pt idx="22">
                  <c:v>32388</c:v>
                </c:pt>
                <c:pt idx="23">
                  <c:v>32558</c:v>
                </c:pt>
                <c:pt idx="24">
                  <c:v>31913</c:v>
                </c:pt>
                <c:pt idx="25">
                  <c:v>17635</c:v>
                </c:pt>
                <c:pt idx="26">
                  <c:v>14331</c:v>
                </c:pt>
                <c:pt idx="27">
                  <c:v>17182</c:v>
                </c:pt>
                <c:pt idx="28">
                  <c:v>27226</c:v>
                </c:pt>
                <c:pt idx="29">
                  <c:v>10376</c:v>
                </c:pt>
                <c:pt idx="30">
                  <c:v>26518</c:v>
                </c:pt>
                <c:pt idx="31">
                  <c:v>32104</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дням'!$C$115:$AH$115</c:f>
              <c:numCache>
                <c:formatCode>#,##0</c:formatCode>
                <c:ptCount val="32"/>
                <c:pt idx="0">
                  <c:v>7562</c:v>
                </c:pt>
                <c:pt idx="1">
                  <c:v>13491</c:v>
                </c:pt>
                <c:pt idx="2">
                  <c:v>15729</c:v>
                </c:pt>
                <c:pt idx="3">
                  <c:v>9699</c:v>
                </c:pt>
                <c:pt idx="4">
                  <c:v>5623</c:v>
                </c:pt>
                <c:pt idx="5">
                  <c:v>12445</c:v>
                </c:pt>
                <c:pt idx="6">
                  <c:v>12952</c:v>
                </c:pt>
                <c:pt idx="7">
                  <c:v>10004</c:v>
                </c:pt>
                <c:pt idx="8">
                  <c:v>13676</c:v>
                </c:pt>
                <c:pt idx="9">
                  <c:v>17611</c:v>
                </c:pt>
                <c:pt idx="10">
                  <c:v>12412</c:v>
                </c:pt>
                <c:pt idx="11">
                  <c:v>7432</c:v>
                </c:pt>
                <c:pt idx="12">
                  <c:v>9173</c:v>
                </c:pt>
                <c:pt idx="13">
                  <c:v>25442</c:v>
                </c:pt>
                <c:pt idx="14">
                  <c:v>22135</c:v>
                </c:pt>
                <c:pt idx="15">
                  <c:v>16596</c:v>
                </c:pt>
                <c:pt idx="16">
                  <c:v>23990</c:v>
                </c:pt>
                <c:pt idx="17">
                  <c:v>8992</c:v>
                </c:pt>
                <c:pt idx="18">
                  <c:v>23269</c:v>
                </c:pt>
                <c:pt idx="19">
                  <c:v>25511</c:v>
                </c:pt>
                <c:pt idx="20">
                  <c:v>29321</c:v>
                </c:pt>
                <c:pt idx="21">
                  <c:v>8060</c:v>
                </c:pt>
                <c:pt idx="22">
                  <c:v>25709</c:v>
                </c:pt>
                <c:pt idx="23">
                  <c:v>3853</c:v>
                </c:pt>
                <c:pt idx="24">
                  <c:v>8648</c:v>
                </c:pt>
                <c:pt idx="25">
                  <c:v>13760</c:v>
                </c:pt>
                <c:pt idx="26">
                  <c:v>28773</c:v>
                </c:pt>
                <c:pt idx="27">
                  <c:v>32919</c:v>
                </c:pt>
                <c:pt idx="28">
                  <c:v>19805</c:v>
                </c:pt>
                <c:pt idx="29">
                  <c:v>34077</c:v>
                </c:pt>
                <c:pt idx="30">
                  <c:v>32467</c:v>
                </c:pt>
                <c:pt idx="31">
                  <c:v>6913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333776"/>
        <c:axId val="37933103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дням'!$C$115:$AH$115</c:f>
              <c:numCache>
                <c:formatCode>0.00%</c:formatCode>
                <c:ptCount val="32"/>
                <c:pt idx="0">
                  <c:v>0.1511239497716895</c:v>
                </c:pt>
                <c:pt idx="1">
                  <c:v>0.15128538812785389</c:v>
                </c:pt>
                <c:pt idx="2">
                  <c:v>0.15139634703196347</c:v>
                </c:pt>
                <c:pt idx="3">
                  <c:v>0.15141194063926941</c:v>
                </c:pt>
                <c:pt idx="4">
                  <c:v>0.15138436073059361</c:v>
                </c:pt>
                <c:pt idx="5">
                  <c:v>0.15165545662100458</c:v>
                </c:pt>
                <c:pt idx="6">
                  <c:v>0.15192310502283105</c:v>
                </c:pt>
                <c:pt idx="7">
                  <c:v>0.15211333333333332</c:v>
                </c:pt>
                <c:pt idx="8">
                  <c:v>0.15238876712328767</c:v>
                </c:pt>
                <c:pt idx="9">
                  <c:v>0.15269109589041097</c:v>
                </c:pt>
                <c:pt idx="10">
                  <c:v>0.15253963470319634</c:v>
                </c:pt>
                <c:pt idx="11">
                  <c:v>0.1524149086757991</c:v>
                </c:pt>
                <c:pt idx="12">
                  <c:v>0.15205022831050227</c:v>
                </c:pt>
                <c:pt idx="13">
                  <c:v>0.15204550228310501</c:v>
                </c:pt>
                <c:pt idx="14">
                  <c:v>0.15232237442922375</c:v>
                </c:pt>
                <c:pt idx="15">
                  <c:v>0.15241422374429223</c:v>
                </c:pt>
                <c:pt idx="16">
                  <c:v>0.15242577625570777</c:v>
                </c:pt>
                <c:pt idx="17">
                  <c:v>0.15236671232876714</c:v>
                </c:pt>
                <c:pt idx="18">
                  <c:v>0.1525554109589041</c:v>
                </c:pt>
                <c:pt idx="19">
                  <c:v>0.15288159817351599</c:v>
                </c:pt>
                <c:pt idx="20">
                  <c:v>0.1530966210045662</c:v>
                </c:pt>
                <c:pt idx="21">
                  <c:v>0.15277600456621004</c:v>
                </c:pt>
                <c:pt idx="22">
                  <c:v>0.15262351598173515</c:v>
                </c:pt>
                <c:pt idx="23">
                  <c:v>0.1519681506849315</c:v>
                </c:pt>
                <c:pt idx="24">
                  <c:v>0.15143698630136984</c:v>
                </c:pt>
                <c:pt idx="25">
                  <c:v>0.15134851598173515</c:v>
                </c:pt>
                <c:pt idx="26">
                  <c:v>0.15167824200913241</c:v>
                </c:pt>
                <c:pt idx="27">
                  <c:v>0.15203753424657535</c:v>
                </c:pt>
                <c:pt idx="28">
                  <c:v>0.15186810502283107</c:v>
                </c:pt>
                <c:pt idx="29">
                  <c:v>0.15240922374429225</c:v>
                </c:pt>
                <c:pt idx="30">
                  <c:v>0.15254504566210045</c:v>
                </c:pt>
                <c:pt idx="31">
                  <c:v>0.1519699086757991</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329856"/>
        <c:axId val="379331424"/>
      </c:lineChart>
      <c:catAx>
        <c:axId val="379333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331032"/>
        <c:crosses val="autoZero"/>
        <c:auto val="1"/>
        <c:lblAlgn val="ctr"/>
        <c:lblOffset val="100"/>
        <c:tickLblSkip val="1"/>
        <c:noMultiLvlLbl val="1"/>
      </c:catAx>
      <c:valAx>
        <c:axId val="379331032"/>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333776"/>
        <c:crosses val="autoZero"/>
        <c:crossBetween val="midCat"/>
      </c:valAx>
      <c:valAx>
        <c:axId val="37933142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329856"/>
        <c:crosses val="max"/>
        <c:crossBetween val="between"/>
      </c:valAx>
      <c:catAx>
        <c:axId val="379329856"/>
        <c:scaling>
          <c:orientation val="minMax"/>
        </c:scaling>
        <c:delete val="1"/>
        <c:axPos val="b"/>
        <c:numFmt formatCode="[$-419]d\ mmm;@" sourceLinked="1"/>
        <c:majorTickMark val="out"/>
        <c:minorTickMark val="none"/>
        <c:tickLblPos val="nextTo"/>
        <c:crossAx val="37933142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Майминская СЭС (1 очередь) 10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дням'!$C$56:$AH$56</c:f>
              <c:numCache>
                <c:formatCode>#,##0</c:formatCode>
                <c:ptCount val="32"/>
                <c:pt idx="0">
                  <c:v>19399</c:v>
                </c:pt>
                <c:pt idx="1">
                  <c:v>7025</c:v>
                </c:pt>
                <c:pt idx="2">
                  <c:v>12122</c:v>
                </c:pt>
                <c:pt idx="3">
                  <c:v>21430</c:v>
                </c:pt>
                <c:pt idx="4">
                  <c:v>11068</c:v>
                </c:pt>
                <c:pt idx="5">
                  <c:v>827</c:v>
                </c:pt>
                <c:pt idx="6">
                  <c:v>11192</c:v>
                </c:pt>
                <c:pt idx="7">
                  <c:v>29218</c:v>
                </c:pt>
                <c:pt idx="8">
                  <c:v>39870</c:v>
                </c:pt>
                <c:pt idx="9">
                  <c:v>10388</c:v>
                </c:pt>
                <c:pt idx="10">
                  <c:v>9608</c:v>
                </c:pt>
                <c:pt idx="11">
                  <c:v>10798</c:v>
                </c:pt>
                <c:pt idx="12">
                  <c:v>43186</c:v>
                </c:pt>
                <c:pt idx="13">
                  <c:v>49044</c:v>
                </c:pt>
                <c:pt idx="14">
                  <c:v>16943</c:v>
                </c:pt>
                <c:pt idx="15">
                  <c:v>21663</c:v>
                </c:pt>
                <c:pt idx="16">
                  <c:v>36488</c:v>
                </c:pt>
                <c:pt idx="17">
                  <c:v>20526</c:v>
                </c:pt>
                <c:pt idx="18">
                  <c:v>28438</c:v>
                </c:pt>
                <c:pt idx="19">
                  <c:v>9183</c:v>
                </c:pt>
                <c:pt idx="20">
                  <c:v>10012</c:v>
                </c:pt>
                <c:pt idx="21">
                  <c:v>8738</c:v>
                </c:pt>
                <c:pt idx="22">
                  <c:v>35454</c:v>
                </c:pt>
                <c:pt idx="23">
                  <c:v>48188</c:v>
                </c:pt>
                <c:pt idx="24">
                  <c:v>60253</c:v>
                </c:pt>
                <c:pt idx="25">
                  <c:v>27391</c:v>
                </c:pt>
                <c:pt idx="26">
                  <c:v>24205</c:v>
                </c:pt>
                <c:pt idx="27">
                  <c:v>34529</c:v>
                </c:pt>
                <c:pt idx="28">
                  <c:v>27861</c:v>
                </c:pt>
                <c:pt idx="29">
                  <c:v>36449</c:v>
                </c:pt>
                <c:pt idx="30">
                  <c:v>27719</c:v>
                </c:pt>
                <c:pt idx="31">
                  <c:v>45885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дням'!$C$57:$AH$57</c:f>
              <c:numCache>
                <c:formatCode>#,##0</c:formatCode>
                <c:ptCount val="32"/>
                <c:pt idx="0">
                  <c:v>90</c:v>
                </c:pt>
                <c:pt idx="1">
                  <c:v>1933</c:v>
                </c:pt>
                <c:pt idx="2">
                  <c:v>10201</c:v>
                </c:pt>
                <c:pt idx="3">
                  <c:v>19325</c:v>
                </c:pt>
                <c:pt idx="4">
                  <c:v>770</c:v>
                </c:pt>
                <c:pt idx="5">
                  <c:v>1033</c:v>
                </c:pt>
                <c:pt idx="6">
                  <c:v>435</c:v>
                </c:pt>
                <c:pt idx="7">
                  <c:v>772</c:v>
                </c:pt>
                <c:pt idx="8">
                  <c:v>223</c:v>
                </c:pt>
                <c:pt idx="9">
                  <c:v>6649</c:v>
                </c:pt>
                <c:pt idx="10">
                  <c:v>14150</c:v>
                </c:pt>
                <c:pt idx="11">
                  <c:v>7338</c:v>
                </c:pt>
                <c:pt idx="12">
                  <c:v>7554</c:v>
                </c:pt>
                <c:pt idx="13">
                  <c:v>3548</c:v>
                </c:pt>
                <c:pt idx="14">
                  <c:v>23140</c:v>
                </c:pt>
                <c:pt idx="15">
                  <c:v>21535</c:v>
                </c:pt>
                <c:pt idx="16">
                  <c:v>30940</c:v>
                </c:pt>
                <c:pt idx="17">
                  <c:v>24135</c:v>
                </c:pt>
                <c:pt idx="18">
                  <c:v>43075</c:v>
                </c:pt>
                <c:pt idx="19">
                  <c:v>43709</c:v>
                </c:pt>
                <c:pt idx="20">
                  <c:v>54730</c:v>
                </c:pt>
                <c:pt idx="21">
                  <c:v>2174</c:v>
                </c:pt>
                <c:pt idx="22">
                  <c:v>9205</c:v>
                </c:pt>
                <c:pt idx="23">
                  <c:v>2075</c:v>
                </c:pt>
                <c:pt idx="24">
                  <c:v>17809</c:v>
                </c:pt>
                <c:pt idx="25">
                  <c:v>19331</c:v>
                </c:pt>
                <c:pt idx="26">
                  <c:v>42715</c:v>
                </c:pt>
                <c:pt idx="27">
                  <c:v>59327</c:v>
                </c:pt>
                <c:pt idx="28">
                  <c:v>25597</c:v>
                </c:pt>
                <c:pt idx="29">
                  <c:v>50323</c:v>
                </c:pt>
                <c:pt idx="30">
                  <c:v>65374</c:v>
                </c:pt>
                <c:pt idx="31">
                  <c:v>20510</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335736"/>
        <c:axId val="37933024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дням'!$C$57:$AH$57</c:f>
              <c:numCache>
                <c:formatCode>0.00%</c:formatCode>
                <c:ptCount val="32"/>
                <c:pt idx="0">
                  <c:v>0.11576060502283107</c:v>
                </c:pt>
                <c:pt idx="1">
                  <c:v>0.11570247716894977</c:v>
                </c:pt>
                <c:pt idx="2">
                  <c:v>0.11568054794520548</c:v>
                </c:pt>
                <c:pt idx="3">
                  <c:v>0.11565651826484019</c:v>
                </c:pt>
                <c:pt idx="4">
                  <c:v>0.11553896118721461</c:v>
                </c:pt>
                <c:pt idx="5">
                  <c:v>0.11554131278538814</c:v>
                </c:pt>
                <c:pt idx="6">
                  <c:v>0.11541851598173515</c:v>
                </c:pt>
                <c:pt idx="7">
                  <c:v>0.1150937899543379</c:v>
                </c:pt>
                <c:pt idx="8">
                  <c:v>0.11464119863013698</c:v>
                </c:pt>
                <c:pt idx="9">
                  <c:v>0.11459851598173516</c:v>
                </c:pt>
                <c:pt idx="10">
                  <c:v>0.11465036529680366</c:v>
                </c:pt>
                <c:pt idx="11">
                  <c:v>0.11461086757990868</c:v>
                </c:pt>
                <c:pt idx="12">
                  <c:v>0.11420410958904111</c:v>
                </c:pt>
                <c:pt idx="13">
                  <c:v>0.11368474885844748</c:v>
                </c:pt>
                <c:pt idx="14">
                  <c:v>0.11375549086757991</c:v>
                </c:pt>
                <c:pt idx="15">
                  <c:v>0.1137540296803653</c:v>
                </c:pt>
                <c:pt idx="16">
                  <c:v>0.11369069634703198</c:v>
                </c:pt>
                <c:pt idx="17">
                  <c:v>0.11373189497716896</c:v>
                </c:pt>
                <c:pt idx="18">
                  <c:v>0.11389898401826483</c:v>
                </c:pt>
                <c:pt idx="19">
                  <c:v>0.11429311643835616</c:v>
                </c:pt>
                <c:pt idx="20">
                  <c:v>0.11480359589041095</c:v>
                </c:pt>
                <c:pt idx="21">
                  <c:v>0.11472866438356165</c:v>
                </c:pt>
                <c:pt idx="22">
                  <c:v>0.11442901826484018</c:v>
                </c:pt>
                <c:pt idx="23">
                  <c:v>0.11390261415525114</c:v>
                </c:pt>
                <c:pt idx="24">
                  <c:v>0.11341809360730593</c:v>
                </c:pt>
                <c:pt idx="25">
                  <c:v>0.11332608447488585</c:v>
                </c:pt>
                <c:pt idx="26">
                  <c:v>0.11353738584474886</c:v>
                </c:pt>
                <c:pt idx="27">
                  <c:v>0.11382046803652969</c:v>
                </c:pt>
                <c:pt idx="28">
                  <c:v>0.11379462328767122</c:v>
                </c:pt>
                <c:pt idx="29">
                  <c:v>0.11395300228310502</c:v>
                </c:pt>
                <c:pt idx="30">
                  <c:v>0.11438285388127854</c:v>
                </c:pt>
                <c:pt idx="31">
                  <c:v>0.11409318493150684</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334168"/>
        <c:axId val="379332208"/>
      </c:lineChart>
      <c:catAx>
        <c:axId val="379335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330248"/>
        <c:crosses val="autoZero"/>
        <c:auto val="1"/>
        <c:lblAlgn val="ctr"/>
        <c:lblOffset val="100"/>
        <c:tickLblSkip val="1"/>
        <c:noMultiLvlLbl val="1"/>
      </c:catAx>
      <c:valAx>
        <c:axId val="379330248"/>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335736"/>
        <c:crosses val="autoZero"/>
        <c:crossBetween val="midCat"/>
      </c:valAx>
      <c:valAx>
        <c:axId val="37933220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334168"/>
        <c:crosses val="max"/>
        <c:crossBetween val="between"/>
      </c:valAx>
      <c:catAx>
        <c:axId val="379334168"/>
        <c:scaling>
          <c:orientation val="minMax"/>
        </c:scaling>
        <c:delete val="1"/>
        <c:axPos val="b"/>
        <c:numFmt formatCode="[$-419]d\ mmm;@" sourceLinked="1"/>
        <c:majorTickMark val="out"/>
        <c:minorTickMark val="none"/>
        <c:tickLblPos val="nextTo"/>
        <c:crossAx val="37933220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Майминская СЭС (2 очередь) 10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дням'!$C$58:$AH$58</c:f>
              <c:numCache>
                <c:formatCode>#,##0</c:formatCode>
                <c:ptCount val="32"/>
                <c:pt idx="0">
                  <c:v>18408</c:v>
                </c:pt>
                <c:pt idx="1">
                  <c:v>7811</c:v>
                </c:pt>
                <c:pt idx="2">
                  <c:v>12283</c:v>
                </c:pt>
                <c:pt idx="3">
                  <c:v>22331</c:v>
                </c:pt>
                <c:pt idx="4">
                  <c:v>9707</c:v>
                </c:pt>
                <c:pt idx="5">
                  <c:v>234</c:v>
                </c:pt>
                <c:pt idx="6">
                  <c:v>11059</c:v>
                </c:pt>
                <c:pt idx="7">
                  <c:v>30052</c:v>
                </c:pt>
                <c:pt idx="8">
                  <c:v>40965</c:v>
                </c:pt>
                <c:pt idx="9">
                  <c:v>10419</c:v>
                </c:pt>
                <c:pt idx="10">
                  <c:v>10200</c:v>
                </c:pt>
                <c:pt idx="11">
                  <c:v>12551</c:v>
                </c:pt>
                <c:pt idx="12">
                  <c:v>44975</c:v>
                </c:pt>
                <c:pt idx="13">
                  <c:v>49454</c:v>
                </c:pt>
                <c:pt idx="14">
                  <c:v>16793</c:v>
                </c:pt>
                <c:pt idx="15">
                  <c:v>25308</c:v>
                </c:pt>
                <c:pt idx="16">
                  <c:v>36966</c:v>
                </c:pt>
                <c:pt idx="17">
                  <c:v>19689</c:v>
                </c:pt>
                <c:pt idx="18">
                  <c:v>35930</c:v>
                </c:pt>
                <c:pt idx="19">
                  <c:v>10008</c:v>
                </c:pt>
                <c:pt idx="20">
                  <c:v>19093</c:v>
                </c:pt>
                <c:pt idx="21">
                  <c:v>14956</c:v>
                </c:pt>
                <c:pt idx="22">
                  <c:v>53786</c:v>
                </c:pt>
                <c:pt idx="23">
                  <c:v>56645</c:v>
                </c:pt>
                <c:pt idx="24">
                  <c:v>60130</c:v>
                </c:pt>
                <c:pt idx="25">
                  <c:v>26398</c:v>
                </c:pt>
                <c:pt idx="26">
                  <c:v>23962</c:v>
                </c:pt>
                <c:pt idx="27">
                  <c:v>32588</c:v>
                </c:pt>
                <c:pt idx="28">
                  <c:v>26118</c:v>
                </c:pt>
                <c:pt idx="29">
                  <c:v>35272</c:v>
                </c:pt>
                <c:pt idx="30">
                  <c:v>32028</c:v>
                </c:pt>
                <c:pt idx="31">
                  <c:v>47972</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дням'!$C$59:$AH$59</c:f>
              <c:numCache>
                <c:formatCode>#,##0</c:formatCode>
                <c:ptCount val="32"/>
                <c:pt idx="0">
                  <c:v>0</c:v>
                </c:pt>
                <c:pt idx="1">
                  <c:v>1787</c:v>
                </c:pt>
                <c:pt idx="2">
                  <c:v>7436</c:v>
                </c:pt>
                <c:pt idx="3">
                  <c:v>16813</c:v>
                </c:pt>
                <c:pt idx="4">
                  <c:v>797</c:v>
                </c:pt>
                <c:pt idx="5">
                  <c:v>848</c:v>
                </c:pt>
                <c:pt idx="6">
                  <c:v>342</c:v>
                </c:pt>
                <c:pt idx="7">
                  <c:v>351</c:v>
                </c:pt>
                <c:pt idx="8">
                  <c:v>86</c:v>
                </c:pt>
                <c:pt idx="9">
                  <c:v>590</c:v>
                </c:pt>
                <c:pt idx="10">
                  <c:v>425</c:v>
                </c:pt>
                <c:pt idx="11">
                  <c:v>402</c:v>
                </c:pt>
                <c:pt idx="12">
                  <c:v>2519</c:v>
                </c:pt>
                <c:pt idx="13">
                  <c:v>110</c:v>
                </c:pt>
                <c:pt idx="14">
                  <c:v>2416</c:v>
                </c:pt>
                <c:pt idx="15">
                  <c:v>6538</c:v>
                </c:pt>
                <c:pt idx="16">
                  <c:v>12979</c:v>
                </c:pt>
                <c:pt idx="17">
                  <c:v>11405</c:v>
                </c:pt>
                <c:pt idx="18">
                  <c:v>25515</c:v>
                </c:pt>
                <c:pt idx="19">
                  <c:v>32816</c:v>
                </c:pt>
                <c:pt idx="20">
                  <c:v>45809</c:v>
                </c:pt>
                <c:pt idx="21">
                  <c:v>1875</c:v>
                </c:pt>
                <c:pt idx="22">
                  <c:v>4104</c:v>
                </c:pt>
                <c:pt idx="23">
                  <c:v>3920</c:v>
                </c:pt>
                <c:pt idx="24">
                  <c:v>15375</c:v>
                </c:pt>
                <c:pt idx="25">
                  <c:v>12233</c:v>
                </c:pt>
                <c:pt idx="26">
                  <c:v>30004</c:v>
                </c:pt>
                <c:pt idx="27">
                  <c:v>47548</c:v>
                </c:pt>
                <c:pt idx="28">
                  <c:v>21587</c:v>
                </c:pt>
                <c:pt idx="29">
                  <c:v>47496</c:v>
                </c:pt>
                <c:pt idx="30">
                  <c:v>60404</c:v>
                </c:pt>
                <c:pt idx="31">
                  <c:v>19090</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332992"/>
        <c:axId val="37933338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дням'!$C$59:$AH$59</c:f>
              <c:numCache>
                <c:formatCode>0.00%</c:formatCode>
                <c:ptCount val="32"/>
                <c:pt idx="0">
                  <c:v>0.12209131278538814</c:v>
                </c:pt>
                <c:pt idx="1">
                  <c:v>0.12202254566210047</c:v>
                </c:pt>
                <c:pt idx="2">
                  <c:v>0.12196721461187215</c:v>
                </c:pt>
                <c:pt idx="3">
                  <c:v>0.12190422374429222</c:v>
                </c:pt>
                <c:pt idx="4">
                  <c:v>0.12180251141552512</c:v>
                </c:pt>
                <c:pt idx="5">
                  <c:v>0.12180952054794519</c:v>
                </c:pt>
                <c:pt idx="6">
                  <c:v>0.12168718036529681</c:v>
                </c:pt>
                <c:pt idx="7">
                  <c:v>0.12134812785388127</c:v>
                </c:pt>
                <c:pt idx="8">
                  <c:v>0.12088147260273974</c:v>
                </c:pt>
                <c:pt idx="9">
                  <c:v>0.12076926940639271</c:v>
                </c:pt>
                <c:pt idx="10">
                  <c:v>0.12065768264840182</c:v>
                </c:pt>
                <c:pt idx="11">
                  <c:v>0.12051899543378995</c:v>
                </c:pt>
                <c:pt idx="12">
                  <c:v>0.12003433789954338</c:v>
                </c:pt>
                <c:pt idx="13">
                  <c:v>0.11947105022831052</c:v>
                </c:pt>
                <c:pt idx="14">
                  <c:v>0.11930692922374429</c:v>
                </c:pt>
                <c:pt idx="15">
                  <c:v>0.11909265981735161</c:v>
                </c:pt>
                <c:pt idx="16">
                  <c:v>0.11881883561643836</c:v>
                </c:pt>
                <c:pt idx="17">
                  <c:v>0.11872426940639269</c:v>
                </c:pt>
                <c:pt idx="18">
                  <c:v>0.11860537671232875</c:v>
                </c:pt>
                <c:pt idx="19">
                  <c:v>0.11886574200913241</c:v>
                </c:pt>
                <c:pt idx="20">
                  <c:v>0.1191707191780822</c:v>
                </c:pt>
                <c:pt idx="21">
                  <c:v>0.11902139269406391</c:v>
                </c:pt>
                <c:pt idx="22">
                  <c:v>0.11845424657534248</c:v>
                </c:pt>
                <c:pt idx="23">
                  <c:v>0.11785236301369863</c:v>
                </c:pt>
                <c:pt idx="24">
                  <c:v>0.11734146118721461</c:v>
                </c:pt>
                <c:pt idx="25">
                  <c:v>0.1171797602739726</c:v>
                </c:pt>
                <c:pt idx="26">
                  <c:v>0.11724873287671232</c:v>
                </c:pt>
                <c:pt idx="27">
                  <c:v>0.11741950913242009</c:v>
                </c:pt>
                <c:pt idx="28">
                  <c:v>0.11736778538812785</c:v>
                </c:pt>
                <c:pt idx="29">
                  <c:v>0.11750732876712329</c:v>
                </c:pt>
                <c:pt idx="30">
                  <c:v>0.11783125570776255</c:v>
                </c:pt>
                <c:pt idx="31">
                  <c:v>0.11750155251141552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562840"/>
        <c:axId val="379561664"/>
      </c:lineChart>
      <c:catAx>
        <c:axId val="379332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333384"/>
        <c:crosses val="autoZero"/>
        <c:auto val="1"/>
        <c:lblAlgn val="ctr"/>
        <c:lblOffset val="100"/>
        <c:tickLblSkip val="1"/>
        <c:noMultiLvlLbl val="1"/>
      </c:catAx>
      <c:valAx>
        <c:axId val="379333384"/>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332992"/>
        <c:crosses val="autoZero"/>
        <c:crossBetween val="midCat"/>
      </c:valAx>
      <c:valAx>
        <c:axId val="37956166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562840"/>
        <c:crosses val="max"/>
        <c:crossBetween val="between"/>
      </c:valAx>
      <c:catAx>
        <c:axId val="379562840"/>
        <c:scaling>
          <c:orientation val="minMax"/>
        </c:scaling>
        <c:delete val="1"/>
        <c:axPos val="b"/>
        <c:numFmt formatCode="[$-419]d\ mmm;@" sourceLinked="1"/>
        <c:majorTickMark val="out"/>
        <c:minorTickMark val="none"/>
        <c:tickLblPos val="nextTo"/>
        <c:crossAx val="37956166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Майминская СЭС (3 очередь) 5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дням'!$C$60:$AH$60</c:f>
              <c:numCache>
                <c:formatCode>#,##0</c:formatCode>
                <c:ptCount val="32"/>
                <c:pt idx="0">
                  <c:v>9498</c:v>
                </c:pt>
                <c:pt idx="1">
                  <c:v>4688</c:v>
                </c:pt>
                <c:pt idx="2">
                  <c:v>5539</c:v>
                </c:pt>
                <c:pt idx="3">
                  <c:v>10228</c:v>
                </c:pt>
                <c:pt idx="4">
                  <c:v>4988</c:v>
                </c:pt>
                <c:pt idx="5">
                  <c:v>3747</c:v>
                </c:pt>
                <c:pt idx="6">
                  <c:v>10031</c:v>
                </c:pt>
                <c:pt idx="7">
                  <c:v>14885</c:v>
                </c:pt>
                <c:pt idx="8">
                  <c:v>19331</c:v>
                </c:pt>
                <c:pt idx="9">
                  <c:v>5048</c:v>
                </c:pt>
                <c:pt idx="10">
                  <c:v>4836</c:v>
                </c:pt>
                <c:pt idx="11">
                  <c:v>6330</c:v>
                </c:pt>
                <c:pt idx="12">
                  <c:v>19733</c:v>
                </c:pt>
                <c:pt idx="13">
                  <c:v>21617</c:v>
                </c:pt>
                <c:pt idx="14">
                  <c:v>7620</c:v>
                </c:pt>
                <c:pt idx="15">
                  <c:v>11794</c:v>
                </c:pt>
                <c:pt idx="16">
                  <c:v>16490</c:v>
                </c:pt>
                <c:pt idx="17">
                  <c:v>8533</c:v>
                </c:pt>
                <c:pt idx="18">
                  <c:v>17183</c:v>
                </c:pt>
                <c:pt idx="19">
                  <c:v>4799</c:v>
                </c:pt>
                <c:pt idx="20">
                  <c:v>10263</c:v>
                </c:pt>
                <c:pt idx="21">
                  <c:v>6617</c:v>
                </c:pt>
                <c:pt idx="22">
                  <c:v>24599</c:v>
                </c:pt>
                <c:pt idx="23">
                  <c:v>25030</c:v>
                </c:pt>
                <c:pt idx="24">
                  <c:v>26908</c:v>
                </c:pt>
                <c:pt idx="25">
                  <c:v>11880</c:v>
                </c:pt>
                <c:pt idx="26">
                  <c:v>10923</c:v>
                </c:pt>
                <c:pt idx="27">
                  <c:v>14447</c:v>
                </c:pt>
                <c:pt idx="28">
                  <c:v>11621</c:v>
                </c:pt>
                <c:pt idx="29">
                  <c:v>15858</c:v>
                </c:pt>
                <c:pt idx="30">
                  <c:v>14454</c:v>
                </c:pt>
                <c:pt idx="31">
                  <c:v>21739</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дням'!$C$61:$AH$61</c:f>
              <c:numCache>
                <c:formatCode>#,##0</c:formatCode>
                <c:ptCount val="32"/>
                <c:pt idx="0">
                  <c:v>21</c:v>
                </c:pt>
                <c:pt idx="1">
                  <c:v>386</c:v>
                </c:pt>
                <c:pt idx="2">
                  <c:v>5850</c:v>
                </c:pt>
                <c:pt idx="3">
                  <c:v>8024</c:v>
                </c:pt>
                <c:pt idx="4">
                  <c:v>77</c:v>
                </c:pt>
                <c:pt idx="5">
                  <c:v>246</c:v>
                </c:pt>
                <c:pt idx="6">
                  <c:v>276</c:v>
                </c:pt>
                <c:pt idx="7">
                  <c:v>138</c:v>
                </c:pt>
                <c:pt idx="8">
                  <c:v>0</c:v>
                </c:pt>
                <c:pt idx="9">
                  <c:v>244</c:v>
                </c:pt>
                <c:pt idx="10">
                  <c:v>207</c:v>
                </c:pt>
                <c:pt idx="11">
                  <c:v>158</c:v>
                </c:pt>
                <c:pt idx="12">
                  <c:v>845</c:v>
                </c:pt>
                <c:pt idx="13">
                  <c:v>24</c:v>
                </c:pt>
                <c:pt idx="14">
                  <c:v>812</c:v>
                </c:pt>
                <c:pt idx="15">
                  <c:v>1619</c:v>
                </c:pt>
                <c:pt idx="16">
                  <c:v>4306</c:v>
                </c:pt>
                <c:pt idx="17">
                  <c:v>5069</c:v>
                </c:pt>
                <c:pt idx="18">
                  <c:v>12476</c:v>
                </c:pt>
                <c:pt idx="19">
                  <c:v>16817</c:v>
                </c:pt>
                <c:pt idx="20">
                  <c:v>23972</c:v>
                </c:pt>
                <c:pt idx="21">
                  <c:v>4244</c:v>
                </c:pt>
                <c:pt idx="22">
                  <c:v>9502</c:v>
                </c:pt>
                <c:pt idx="23">
                  <c:v>5518</c:v>
                </c:pt>
                <c:pt idx="24">
                  <c:v>15835</c:v>
                </c:pt>
                <c:pt idx="25">
                  <c:v>11589</c:v>
                </c:pt>
                <c:pt idx="26">
                  <c:v>21654</c:v>
                </c:pt>
                <c:pt idx="27">
                  <c:v>26079</c:v>
                </c:pt>
                <c:pt idx="28">
                  <c:v>11648</c:v>
                </c:pt>
                <c:pt idx="29">
                  <c:v>24828</c:v>
                </c:pt>
                <c:pt idx="30">
                  <c:v>28529</c:v>
                </c:pt>
                <c:pt idx="31">
                  <c:v>9264</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564016"/>
        <c:axId val="37956597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дням'!$C$61:$AH$61</c:f>
              <c:numCache>
                <c:formatCode>0.00%</c:formatCode>
                <c:ptCount val="32"/>
                <c:pt idx="0">
                  <c:v>0.11852753424657536</c:v>
                </c:pt>
                <c:pt idx="1">
                  <c:v>0.11842931506849314</c:v>
                </c:pt>
                <c:pt idx="2">
                  <c:v>0.11843641552511418</c:v>
                </c:pt>
                <c:pt idx="3">
                  <c:v>0.11838609589041094</c:v>
                </c:pt>
                <c:pt idx="4">
                  <c:v>0.11827397260273971</c:v>
                </c:pt>
                <c:pt idx="5">
                  <c:v>0.11819404109589043</c:v>
                </c:pt>
                <c:pt idx="6">
                  <c:v>0.11797132420091326</c:v>
                </c:pt>
                <c:pt idx="7">
                  <c:v>0.11763463470319634</c:v>
                </c:pt>
                <c:pt idx="8">
                  <c:v>0.11719328767123288</c:v>
                </c:pt>
                <c:pt idx="9">
                  <c:v>0.11708360730593607</c:v>
                </c:pt>
                <c:pt idx="10">
                  <c:v>0.11697792237442922</c:v>
                </c:pt>
                <c:pt idx="11">
                  <c:v>0.11683700913242008</c:v>
                </c:pt>
                <c:pt idx="12">
                  <c:v>0.11640577625570776</c:v>
                </c:pt>
                <c:pt idx="13">
                  <c:v>0.11591278538812784</c:v>
                </c:pt>
                <c:pt idx="14">
                  <c:v>0.11575735159817351</c:v>
                </c:pt>
                <c:pt idx="15">
                  <c:v>0.11552504566210046</c:v>
                </c:pt>
                <c:pt idx="16">
                  <c:v>0.11524687214611871</c:v>
                </c:pt>
                <c:pt idx="17">
                  <c:v>0.11516778538812787</c:v>
                </c:pt>
                <c:pt idx="18">
                  <c:v>0.1150603196347032</c:v>
                </c:pt>
                <c:pt idx="19">
                  <c:v>0.11533470319634703</c:v>
                </c:pt>
                <c:pt idx="20">
                  <c:v>0.11564769406392693</c:v>
                </c:pt>
                <c:pt idx="21">
                  <c:v>0.11559351598173516</c:v>
                </c:pt>
                <c:pt idx="22">
                  <c:v>0.11524883561643838</c:v>
                </c:pt>
                <c:pt idx="23">
                  <c:v>0.11480335616438354</c:v>
                </c:pt>
                <c:pt idx="24">
                  <c:v>0.11455054794520547</c:v>
                </c:pt>
                <c:pt idx="25">
                  <c:v>0.11454390410958905</c:v>
                </c:pt>
                <c:pt idx="26">
                  <c:v>0.11478890410958904</c:v>
                </c:pt>
                <c:pt idx="27">
                  <c:v>0.11505447488584476</c:v>
                </c:pt>
                <c:pt idx="28">
                  <c:v>0.1150550913242009</c:v>
                </c:pt>
                <c:pt idx="29">
                  <c:v>0.11525988584474885</c:v>
                </c:pt>
                <c:pt idx="30">
                  <c:v>0.11558123287671233</c:v>
                </c:pt>
                <c:pt idx="31">
                  <c:v>0.11529641552511416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560096"/>
        <c:axId val="379563624"/>
      </c:lineChart>
      <c:catAx>
        <c:axId val="379564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565976"/>
        <c:crosses val="autoZero"/>
        <c:auto val="1"/>
        <c:lblAlgn val="ctr"/>
        <c:lblOffset val="100"/>
        <c:tickLblSkip val="1"/>
        <c:noMultiLvlLbl val="1"/>
      </c:catAx>
      <c:valAx>
        <c:axId val="379565976"/>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564016"/>
        <c:crosses val="autoZero"/>
        <c:crossBetween val="midCat"/>
      </c:valAx>
      <c:valAx>
        <c:axId val="37956362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560096"/>
        <c:crosses val="max"/>
        <c:crossBetween val="between"/>
      </c:valAx>
      <c:catAx>
        <c:axId val="379560096"/>
        <c:scaling>
          <c:orientation val="minMax"/>
        </c:scaling>
        <c:delete val="1"/>
        <c:axPos val="b"/>
        <c:numFmt formatCode="[$-419]d\ mmm;@" sourceLinked="1"/>
        <c:majorTickMark val="out"/>
        <c:minorTickMark val="none"/>
        <c:tickLblPos val="nextTo"/>
        <c:crossAx val="37956362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Ининская СЭС  (1 очередь) 10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дням'!$C$42:$AH$42</c:f>
              <c:numCache>
                <c:formatCode>#,##0</c:formatCode>
                <c:ptCount val="32"/>
                <c:pt idx="0">
                  <c:v>15052</c:v>
                </c:pt>
                <c:pt idx="1">
                  <c:v>8579</c:v>
                </c:pt>
                <c:pt idx="2">
                  <c:v>10617</c:v>
                </c:pt>
                <c:pt idx="3">
                  <c:v>29168</c:v>
                </c:pt>
                <c:pt idx="4">
                  <c:v>10928</c:v>
                </c:pt>
                <c:pt idx="5">
                  <c:v>6796</c:v>
                </c:pt>
                <c:pt idx="6">
                  <c:v>42895</c:v>
                </c:pt>
                <c:pt idx="7">
                  <c:v>12914</c:v>
                </c:pt>
                <c:pt idx="8">
                  <c:v>25219</c:v>
                </c:pt>
                <c:pt idx="9">
                  <c:v>12745</c:v>
                </c:pt>
                <c:pt idx="10">
                  <c:v>25900</c:v>
                </c:pt>
                <c:pt idx="11">
                  <c:v>33703</c:v>
                </c:pt>
                <c:pt idx="12">
                  <c:v>51205</c:v>
                </c:pt>
                <c:pt idx="13">
                  <c:v>50809</c:v>
                </c:pt>
                <c:pt idx="14">
                  <c:v>17434</c:v>
                </c:pt>
                <c:pt idx="15">
                  <c:v>19004</c:v>
                </c:pt>
                <c:pt idx="16">
                  <c:v>49731</c:v>
                </c:pt>
                <c:pt idx="17">
                  <c:v>17819</c:v>
                </c:pt>
                <c:pt idx="18">
                  <c:v>38438</c:v>
                </c:pt>
                <c:pt idx="19">
                  <c:v>21983</c:v>
                </c:pt>
                <c:pt idx="20">
                  <c:v>11941</c:v>
                </c:pt>
                <c:pt idx="21">
                  <c:v>16068</c:v>
                </c:pt>
                <c:pt idx="22">
                  <c:v>52572</c:v>
                </c:pt>
                <c:pt idx="23">
                  <c:v>57737</c:v>
                </c:pt>
                <c:pt idx="24">
                  <c:v>57516</c:v>
                </c:pt>
                <c:pt idx="25">
                  <c:v>32733</c:v>
                </c:pt>
                <c:pt idx="26">
                  <c:v>24276</c:v>
                </c:pt>
                <c:pt idx="27">
                  <c:v>15530</c:v>
                </c:pt>
                <c:pt idx="28">
                  <c:v>51675</c:v>
                </c:pt>
                <c:pt idx="29">
                  <c:v>3899</c:v>
                </c:pt>
                <c:pt idx="30">
                  <c:v>41296</c:v>
                </c:pt>
                <c:pt idx="31">
                  <c:v>60422</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дням'!$C$43:$AH$43</c:f>
              <c:numCache>
                <c:formatCode>#,##0</c:formatCode>
                <c:ptCount val="32"/>
                <c:pt idx="0">
                  <c:v>6533</c:v>
                </c:pt>
                <c:pt idx="1">
                  <c:v>19914</c:v>
                </c:pt>
                <c:pt idx="2">
                  <c:v>22483</c:v>
                </c:pt>
                <c:pt idx="3">
                  <c:v>25373</c:v>
                </c:pt>
                <c:pt idx="4">
                  <c:v>24381</c:v>
                </c:pt>
                <c:pt idx="5">
                  <c:v>10832</c:v>
                </c:pt>
                <c:pt idx="6">
                  <c:v>32422</c:v>
                </c:pt>
                <c:pt idx="7">
                  <c:v>8385</c:v>
                </c:pt>
                <c:pt idx="8">
                  <c:v>9543</c:v>
                </c:pt>
                <c:pt idx="9">
                  <c:v>27166</c:v>
                </c:pt>
                <c:pt idx="10">
                  <c:v>27144</c:v>
                </c:pt>
                <c:pt idx="11">
                  <c:v>21035</c:v>
                </c:pt>
                <c:pt idx="12">
                  <c:v>20848</c:v>
                </c:pt>
                <c:pt idx="13">
                  <c:v>28812</c:v>
                </c:pt>
                <c:pt idx="14">
                  <c:v>57369</c:v>
                </c:pt>
                <c:pt idx="15">
                  <c:v>19622</c:v>
                </c:pt>
                <c:pt idx="16">
                  <c:v>55115</c:v>
                </c:pt>
                <c:pt idx="17">
                  <c:v>26282</c:v>
                </c:pt>
                <c:pt idx="18">
                  <c:v>51619</c:v>
                </c:pt>
                <c:pt idx="19">
                  <c:v>44900</c:v>
                </c:pt>
                <c:pt idx="20">
                  <c:v>59756</c:v>
                </c:pt>
                <c:pt idx="21">
                  <c:v>23056</c:v>
                </c:pt>
                <c:pt idx="22">
                  <c:v>53845</c:v>
                </c:pt>
                <c:pt idx="23">
                  <c:v>13382</c:v>
                </c:pt>
                <c:pt idx="24">
                  <c:v>32756</c:v>
                </c:pt>
                <c:pt idx="25">
                  <c:v>39580</c:v>
                </c:pt>
                <c:pt idx="26">
                  <c:v>59919</c:v>
                </c:pt>
                <c:pt idx="27">
                  <c:v>62753</c:v>
                </c:pt>
                <c:pt idx="28">
                  <c:v>39755</c:v>
                </c:pt>
                <c:pt idx="29">
                  <c:v>64869</c:v>
                </c:pt>
                <c:pt idx="30">
                  <c:v>63534</c:v>
                </c:pt>
                <c:pt idx="31">
                  <c:v>31199</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562056"/>
        <c:axId val="37956323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дням'!$C$43:$AH$43</c:f>
              <c:numCache>
                <c:formatCode>0.00%</c:formatCode>
                <c:ptCount val="32"/>
                <c:pt idx="0">
                  <c:v>0.15140220319634703</c:v>
                </c:pt>
                <c:pt idx="1">
                  <c:v>0.15153159817351597</c:v>
                </c:pt>
                <c:pt idx="2">
                  <c:v>0.15166705479452056</c:v>
                </c:pt>
                <c:pt idx="3">
                  <c:v>0.15162373287671232</c:v>
                </c:pt>
                <c:pt idx="4">
                  <c:v>0.15177730593607305</c:v>
                </c:pt>
                <c:pt idx="5">
                  <c:v>0.1518233789954338</c:v>
                </c:pt>
                <c:pt idx="6">
                  <c:v>0.15170382420091322</c:v>
                </c:pt>
                <c:pt idx="7">
                  <c:v>0.15165212328767125</c:v>
                </c:pt>
                <c:pt idx="8">
                  <c:v>0.15147317351598175</c:v>
                </c:pt>
                <c:pt idx="9">
                  <c:v>0.15163779680365297</c:v>
                </c:pt>
                <c:pt idx="10">
                  <c:v>0.151651997716895</c:v>
                </c:pt>
                <c:pt idx="11">
                  <c:v>0.15150738584474885</c:v>
                </c:pt>
                <c:pt idx="12">
                  <c:v>0.15116084474885846</c:v>
                </c:pt>
                <c:pt idx="13">
                  <c:v>0.15090973744292238</c:v>
                </c:pt>
                <c:pt idx="14">
                  <c:v>0.15136561643835617</c:v>
                </c:pt>
                <c:pt idx="15">
                  <c:v>0.1513726712328767</c:v>
                </c:pt>
                <c:pt idx="16">
                  <c:v>0.15143413242009132</c:v>
                </c:pt>
                <c:pt idx="17">
                  <c:v>0.15153074200913244</c:v>
                </c:pt>
                <c:pt idx="18">
                  <c:v>0.1516812100456621</c:v>
                </c:pt>
                <c:pt idx="19">
                  <c:v>0.15194281963470319</c:v>
                </c:pt>
                <c:pt idx="20">
                  <c:v>0.15248865296803654</c:v>
                </c:pt>
                <c:pt idx="21">
                  <c:v>0.15256842465753426</c:v>
                </c:pt>
                <c:pt idx="22">
                  <c:v>0.15258295662100457</c:v>
                </c:pt>
                <c:pt idx="23">
                  <c:v>0.1520766210045662</c:v>
                </c:pt>
                <c:pt idx="24">
                  <c:v>0.15179397260273972</c:v>
                </c:pt>
                <c:pt idx="25">
                  <c:v>0.15187213470319633</c:v>
                </c:pt>
                <c:pt idx="26">
                  <c:v>0.15227901826484017</c:v>
                </c:pt>
                <c:pt idx="27">
                  <c:v>0.15281809360730594</c:v>
                </c:pt>
                <c:pt idx="28">
                  <c:v>0.15268202054794519</c:v>
                </c:pt>
                <c:pt idx="29">
                  <c:v>0.15337802511415524</c:v>
                </c:pt>
                <c:pt idx="30">
                  <c:v>0.15363188356164384</c:v>
                </c:pt>
                <c:pt idx="31">
                  <c:v>0.15329828767123288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562448"/>
        <c:axId val="379566368"/>
      </c:lineChart>
      <c:catAx>
        <c:axId val="379562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563232"/>
        <c:crosses val="autoZero"/>
        <c:auto val="1"/>
        <c:lblAlgn val="ctr"/>
        <c:lblOffset val="100"/>
        <c:tickLblSkip val="1"/>
        <c:noMultiLvlLbl val="1"/>
      </c:catAx>
      <c:valAx>
        <c:axId val="379563232"/>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562056"/>
        <c:crosses val="autoZero"/>
        <c:crossBetween val="midCat"/>
      </c:valAx>
      <c:valAx>
        <c:axId val="37956636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562448"/>
        <c:crosses val="max"/>
        <c:crossBetween val="between"/>
      </c:valAx>
      <c:catAx>
        <c:axId val="379562448"/>
        <c:scaling>
          <c:orientation val="minMax"/>
        </c:scaling>
        <c:delete val="1"/>
        <c:axPos val="b"/>
        <c:numFmt formatCode="[$-419]d\ mmm;@" sourceLinked="1"/>
        <c:majorTickMark val="out"/>
        <c:minorTickMark val="none"/>
        <c:tickLblPos val="nextTo"/>
        <c:crossAx val="37956636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Ининская СЭС  (2 очередь) 15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дням'!$C$44:$AH$44</c:f>
              <c:numCache>
                <c:formatCode>#,##0</c:formatCode>
                <c:ptCount val="32"/>
                <c:pt idx="0">
                  <c:v>25260</c:v>
                </c:pt>
                <c:pt idx="1">
                  <c:v>13429</c:v>
                </c:pt>
                <c:pt idx="2">
                  <c:v>17321</c:v>
                </c:pt>
                <c:pt idx="3">
                  <c:v>43066</c:v>
                </c:pt>
                <c:pt idx="4">
                  <c:v>16133</c:v>
                </c:pt>
                <c:pt idx="5">
                  <c:v>7272</c:v>
                </c:pt>
                <c:pt idx="6">
                  <c:v>60832</c:v>
                </c:pt>
                <c:pt idx="7">
                  <c:v>19880</c:v>
                </c:pt>
                <c:pt idx="8">
                  <c:v>37903</c:v>
                </c:pt>
                <c:pt idx="9">
                  <c:v>19165</c:v>
                </c:pt>
                <c:pt idx="10">
                  <c:v>37957</c:v>
                </c:pt>
                <c:pt idx="11">
                  <c:v>47521</c:v>
                </c:pt>
                <c:pt idx="12">
                  <c:v>72584</c:v>
                </c:pt>
                <c:pt idx="13">
                  <c:v>71169</c:v>
                </c:pt>
                <c:pt idx="14">
                  <c:v>24700</c:v>
                </c:pt>
                <c:pt idx="15">
                  <c:v>23206</c:v>
                </c:pt>
                <c:pt idx="16">
                  <c:v>65360</c:v>
                </c:pt>
                <c:pt idx="17">
                  <c:v>23989</c:v>
                </c:pt>
                <c:pt idx="18">
                  <c:v>55078</c:v>
                </c:pt>
                <c:pt idx="19">
                  <c:v>30272</c:v>
                </c:pt>
                <c:pt idx="20">
                  <c:v>17829</c:v>
                </c:pt>
                <c:pt idx="21">
                  <c:v>26484</c:v>
                </c:pt>
                <c:pt idx="22">
                  <c:v>70372</c:v>
                </c:pt>
                <c:pt idx="23">
                  <c:v>75615</c:v>
                </c:pt>
                <c:pt idx="24">
                  <c:v>75170</c:v>
                </c:pt>
                <c:pt idx="25">
                  <c:v>44849</c:v>
                </c:pt>
                <c:pt idx="26">
                  <c:v>34994</c:v>
                </c:pt>
                <c:pt idx="27">
                  <c:v>24004</c:v>
                </c:pt>
                <c:pt idx="28">
                  <c:v>67796</c:v>
                </c:pt>
                <c:pt idx="29">
                  <c:v>6745</c:v>
                </c:pt>
                <c:pt idx="30">
                  <c:v>58347</c:v>
                </c:pt>
                <c:pt idx="31">
                  <c:v>79951</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дням'!$C$45:$AH$45</c:f>
              <c:numCache>
                <c:formatCode>#,##0</c:formatCode>
                <c:ptCount val="32"/>
                <c:pt idx="0">
                  <c:v>10186</c:v>
                </c:pt>
                <c:pt idx="1">
                  <c:v>30079</c:v>
                </c:pt>
                <c:pt idx="2">
                  <c:v>34245</c:v>
                </c:pt>
                <c:pt idx="3">
                  <c:v>39377</c:v>
                </c:pt>
                <c:pt idx="4">
                  <c:v>35244</c:v>
                </c:pt>
                <c:pt idx="5">
                  <c:v>16671</c:v>
                </c:pt>
                <c:pt idx="6">
                  <c:v>49346</c:v>
                </c:pt>
                <c:pt idx="7">
                  <c:v>14083</c:v>
                </c:pt>
                <c:pt idx="8">
                  <c:v>15020</c:v>
                </c:pt>
                <c:pt idx="9">
                  <c:v>39111</c:v>
                </c:pt>
                <c:pt idx="10">
                  <c:v>40987</c:v>
                </c:pt>
                <c:pt idx="11">
                  <c:v>32245</c:v>
                </c:pt>
                <c:pt idx="12">
                  <c:v>32924</c:v>
                </c:pt>
                <c:pt idx="13">
                  <c:v>45513</c:v>
                </c:pt>
                <c:pt idx="14">
                  <c:v>87397</c:v>
                </c:pt>
                <c:pt idx="15">
                  <c:v>31483</c:v>
                </c:pt>
                <c:pt idx="16">
                  <c:v>82977</c:v>
                </c:pt>
                <c:pt idx="17">
                  <c:v>37339</c:v>
                </c:pt>
                <c:pt idx="18">
                  <c:v>76558</c:v>
                </c:pt>
                <c:pt idx="19">
                  <c:v>68763</c:v>
                </c:pt>
                <c:pt idx="20">
                  <c:v>88839</c:v>
                </c:pt>
                <c:pt idx="21">
                  <c:v>35444</c:v>
                </c:pt>
                <c:pt idx="22">
                  <c:v>79193</c:v>
                </c:pt>
                <c:pt idx="23">
                  <c:v>20027</c:v>
                </c:pt>
                <c:pt idx="24">
                  <c:v>49149</c:v>
                </c:pt>
                <c:pt idx="25">
                  <c:v>59433</c:v>
                </c:pt>
                <c:pt idx="26">
                  <c:v>91390</c:v>
                </c:pt>
                <c:pt idx="27">
                  <c:v>93840</c:v>
                </c:pt>
                <c:pt idx="28">
                  <c:v>57712</c:v>
                </c:pt>
                <c:pt idx="29">
                  <c:v>97163</c:v>
                </c:pt>
                <c:pt idx="30">
                  <c:v>94758</c:v>
                </c:pt>
                <c:pt idx="31">
                  <c:v>43895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560488"/>
        <c:axId val="37956519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дням'!$C$45:$AH$45</c:f>
              <c:numCache>
                <c:formatCode>0.00%</c:formatCode>
                <c:ptCount val="32"/>
                <c:pt idx="0">
                  <c:v>0.12348442922374429</c:v>
                </c:pt>
                <c:pt idx="1">
                  <c:v>0.12361114155251145</c:v>
                </c:pt>
                <c:pt idx="2">
                  <c:v>0.1237399391171994</c:v>
                </c:pt>
                <c:pt idx="3">
                  <c:v>0.12371186453576866</c:v>
                </c:pt>
                <c:pt idx="4">
                  <c:v>0.12385730593607307</c:v>
                </c:pt>
                <c:pt idx="5">
                  <c:v>0.12392883561643836</c:v>
                </c:pt>
                <c:pt idx="6">
                  <c:v>0.12384142313546424</c:v>
                </c:pt>
                <c:pt idx="7">
                  <c:v>0.12379730593607306</c:v>
                </c:pt>
                <c:pt idx="8">
                  <c:v>0.12362315829528157</c:v>
                </c:pt>
                <c:pt idx="9">
                  <c:v>0.12377495433789955</c:v>
                </c:pt>
                <c:pt idx="10">
                  <c:v>0.12379801369863012</c:v>
                </c:pt>
                <c:pt idx="11">
                  <c:v>0.12368175799086757</c:v>
                </c:pt>
                <c:pt idx="12">
                  <c:v>0.1233799315068493</c:v>
                </c:pt>
                <c:pt idx="13">
                  <c:v>0.1231846803652968</c:v>
                </c:pt>
                <c:pt idx="14">
                  <c:v>0.12366182648401829</c:v>
                </c:pt>
                <c:pt idx="15">
                  <c:v>0.12372481735159818</c:v>
                </c:pt>
                <c:pt idx="16">
                  <c:v>0.12385888888888889</c:v>
                </c:pt>
                <c:pt idx="17">
                  <c:v>0.12396048706240485</c:v>
                </c:pt>
                <c:pt idx="18">
                  <c:v>0.12412395738203959</c:v>
                </c:pt>
                <c:pt idx="19">
                  <c:v>0.12441688736681887</c:v>
                </c:pt>
                <c:pt idx="20">
                  <c:v>0.12495729832572298</c:v>
                </c:pt>
                <c:pt idx="21">
                  <c:v>0.12502548706240488</c:v>
                </c:pt>
                <c:pt idx="22">
                  <c:v>0.12509261796042617</c:v>
                </c:pt>
                <c:pt idx="23">
                  <c:v>0.12466957382039573</c:v>
                </c:pt>
                <c:pt idx="24">
                  <c:v>0.12447154490106545</c:v>
                </c:pt>
                <c:pt idx="25">
                  <c:v>0.12458253424657535</c:v>
                </c:pt>
                <c:pt idx="26">
                  <c:v>0.12501172754946729</c:v>
                </c:pt>
                <c:pt idx="27">
                  <c:v>0.12554320395738203</c:v>
                </c:pt>
                <c:pt idx="28">
                  <c:v>0.12546646118721463</c:v>
                </c:pt>
                <c:pt idx="29">
                  <c:v>0.12615457382039572</c:v>
                </c:pt>
                <c:pt idx="30">
                  <c:v>0.12643167427701674</c:v>
                </c:pt>
                <c:pt idx="31">
                  <c:v>0.12615727549467273</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79566760"/>
        <c:axId val="379565584"/>
      </c:lineChart>
      <c:catAx>
        <c:axId val="3795604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565192"/>
        <c:crosses val="autoZero"/>
        <c:auto val="1"/>
        <c:lblAlgn val="ctr"/>
        <c:lblOffset val="100"/>
        <c:tickLblSkip val="1"/>
        <c:noMultiLvlLbl val="1"/>
      </c:catAx>
      <c:valAx>
        <c:axId val="379565192"/>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560488"/>
        <c:crosses val="autoZero"/>
        <c:crossBetween val="midCat"/>
      </c:valAx>
      <c:valAx>
        <c:axId val="37956558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79566760"/>
        <c:crosses val="max"/>
        <c:crossBetween val="between"/>
      </c:valAx>
      <c:catAx>
        <c:axId val="379566760"/>
        <c:scaling>
          <c:orientation val="minMax"/>
        </c:scaling>
        <c:delete val="1"/>
        <c:axPos val="b"/>
        <c:numFmt formatCode="[$-419]d\ mmm;@" sourceLinked="1"/>
        <c:majorTickMark val="out"/>
        <c:minorTickMark val="none"/>
        <c:tickLblPos val="nextTo"/>
        <c:crossAx val="37956558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Усть-Коксинская СЭС (1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дням'!$C$116:$AH$116</c:f>
              <c:numCache>
                <c:formatCode>#,##0</c:formatCode>
                <c:ptCount val="32"/>
                <c:pt idx="0">
                  <c:v>22468</c:v>
                </c:pt>
                <c:pt idx="1">
                  <c:v>11724</c:v>
                </c:pt>
                <c:pt idx="2">
                  <c:v>21353</c:v>
                </c:pt>
                <c:pt idx="3">
                  <c:v>36446</c:v>
                </c:pt>
                <c:pt idx="4">
                  <c:v>18844</c:v>
                </c:pt>
                <c:pt idx="5">
                  <c:v>12914</c:v>
                </c:pt>
                <c:pt idx="6">
                  <c:v>13499</c:v>
                </c:pt>
                <c:pt idx="7">
                  <c:v>24991</c:v>
                </c:pt>
                <c:pt idx="8">
                  <c:v>28766</c:v>
                </c:pt>
                <c:pt idx="9">
                  <c:v>19026</c:v>
                </c:pt>
                <c:pt idx="10">
                  <c:v>30478</c:v>
                </c:pt>
                <c:pt idx="11">
                  <c:v>34422</c:v>
                </c:pt>
                <c:pt idx="12">
                  <c:v>45993</c:v>
                </c:pt>
                <c:pt idx="13">
                  <c:v>47938</c:v>
                </c:pt>
                <c:pt idx="14">
                  <c:v>20432</c:v>
                </c:pt>
                <c:pt idx="15">
                  <c:v>14334</c:v>
                </c:pt>
                <c:pt idx="16">
                  <c:v>48475</c:v>
                </c:pt>
                <c:pt idx="17">
                  <c:v>29315</c:v>
                </c:pt>
                <c:pt idx="18">
                  <c:v>30242</c:v>
                </c:pt>
                <c:pt idx="19">
                  <c:v>18117</c:v>
                </c:pt>
                <c:pt idx="20">
                  <c:v>34504</c:v>
                </c:pt>
                <c:pt idx="21">
                  <c:v>37710</c:v>
                </c:pt>
                <c:pt idx="22">
                  <c:v>59901</c:v>
                </c:pt>
                <c:pt idx="23">
                  <c:v>60315</c:v>
                </c:pt>
                <c:pt idx="24">
                  <c:v>57481</c:v>
                </c:pt>
                <c:pt idx="25">
                  <c:v>24873</c:v>
                </c:pt>
                <c:pt idx="26">
                  <c:v>31578</c:v>
                </c:pt>
                <c:pt idx="27">
                  <c:v>31402</c:v>
                </c:pt>
                <c:pt idx="28">
                  <c:v>53879</c:v>
                </c:pt>
                <c:pt idx="29">
                  <c:v>5929</c:v>
                </c:pt>
                <c:pt idx="30">
                  <c:v>52633</c:v>
                </c:pt>
                <c:pt idx="31">
                  <c:v>61635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дням'!$C$117:$AH$117</c:f>
              <c:numCache>
                <c:formatCode>#,##0</c:formatCode>
                <c:ptCount val="32"/>
                <c:pt idx="0">
                  <c:v>28433</c:v>
                </c:pt>
                <c:pt idx="1">
                  <c:v>13063</c:v>
                </c:pt>
                <c:pt idx="2">
                  <c:v>6789</c:v>
                </c:pt>
                <c:pt idx="3">
                  <c:v>35126</c:v>
                </c:pt>
                <c:pt idx="4">
                  <c:v>13973</c:v>
                </c:pt>
                <c:pt idx="5">
                  <c:v>31883</c:v>
                </c:pt>
                <c:pt idx="6">
                  <c:v>23313</c:v>
                </c:pt>
                <c:pt idx="7">
                  <c:v>14448</c:v>
                </c:pt>
                <c:pt idx="8">
                  <c:v>30332</c:v>
                </c:pt>
                <c:pt idx="9">
                  <c:v>31183</c:v>
                </c:pt>
                <c:pt idx="10">
                  <c:v>33568</c:v>
                </c:pt>
                <c:pt idx="11">
                  <c:v>17956</c:v>
                </c:pt>
                <c:pt idx="12">
                  <c:v>15939</c:v>
                </c:pt>
                <c:pt idx="13">
                  <c:v>47912</c:v>
                </c:pt>
                <c:pt idx="14">
                  <c:v>55361</c:v>
                </c:pt>
                <c:pt idx="15">
                  <c:v>33596</c:v>
                </c:pt>
                <c:pt idx="16">
                  <c:v>59263</c:v>
                </c:pt>
                <c:pt idx="17">
                  <c:v>37264</c:v>
                </c:pt>
                <c:pt idx="18">
                  <c:v>55325</c:v>
                </c:pt>
                <c:pt idx="19">
                  <c:v>34828</c:v>
                </c:pt>
                <c:pt idx="20">
                  <c:v>61791</c:v>
                </c:pt>
                <c:pt idx="21">
                  <c:v>12999</c:v>
                </c:pt>
                <c:pt idx="22">
                  <c:v>35525</c:v>
                </c:pt>
                <c:pt idx="23">
                  <c:v>4293</c:v>
                </c:pt>
                <c:pt idx="24">
                  <c:v>7952</c:v>
                </c:pt>
                <c:pt idx="25">
                  <c:v>20728</c:v>
                </c:pt>
                <c:pt idx="26">
                  <c:v>66480</c:v>
                </c:pt>
                <c:pt idx="27">
                  <c:v>64995</c:v>
                </c:pt>
                <c:pt idx="28">
                  <c:v>36127</c:v>
                </c:pt>
                <c:pt idx="29">
                  <c:v>64000</c:v>
                </c:pt>
                <c:pt idx="30">
                  <c:v>66762</c:v>
                </c:pt>
                <c:pt idx="31">
                  <c:v>40093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79559312"/>
        <c:axId val="37956127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дням'!$C$117:$AH$117</c:f>
              <c:numCache>
                <c:formatCode>0.00%</c:formatCode>
                <c:ptCount val="32"/>
                <c:pt idx="0">
                  <c:v>0.14478123287671232</c:v>
                </c:pt>
                <c:pt idx="1">
                  <c:v>0.14479651826484019</c:v>
                </c:pt>
                <c:pt idx="2">
                  <c:v>0.14463026255707762</c:v>
                </c:pt>
                <c:pt idx="3">
                  <c:v>0.14461519406392695</c:v>
                </c:pt>
                <c:pt idx="4">
                  <c:v>0.14455958904109589</c:v>
                </c:pt>
                <c:pt idx="5">
                  <c:v>0.14477613013698629</c:v>
                </c:pt>
                <c:pt idx="6">
                  <c:v>0.1448881621004566</c:v>
                </c:pt>
                <c:pt idx="7">
                  <c:v>0.14476780821917809</c:v>
                </c:pt>
                <c:pt idx="8">
                  <c:v>0.14478568493150684</c:v>
                </c:pt>
                <c:pt idx="9">
                  <c:v>0.14492446347031962</c:v>
                </c:pt>
                <c:pt idx="10">
                  <c:v>0.14495973744292237</c:v>
                </c:pt>
                <c:pt idx="11">
                  <c:v>0.14477176940639266</c:v>
                </c:pt>
                <c:pt idx="12">
                  <c:v>0.14442868721461186</c:v>
                </c:pt>
                <c:pt idx="13">
                  <c:v>0.14442839041095892</c:v>
                </c:pt>
                <c:pt idx="14">
                  <c:v>0.14482712328767125</c:v>
                </c:pt>
                <c:pt idx="15">
                  <c:v>0.14504700913242011</c:v>
                </c:pt>
                <c:pt idx="16">
                  <c:v>0.14517015981735162</c:v>
                </c:pt>
                <c:pt idx="17">
                  <c:v>0.14526090182648402</c:v>
                </c:pt>
                <c:pt idx="18">
                  <c:v>0.14554723744292236</c:v>
                </c:pt>
                <c:pt idx="19">
                  <c:v>0.14573800228310502</c:v>
                </c:pt>
                <c:pt idx="20">
                  <c:v>0.14604949771689496</c:v>
                </c:pt>
                <c:pt idx="21">
                  <c:v>0.1457674086757991</c:v>
                </c:pt>
                <c:pt idx="22">
                  <c:v>0.14548914383561642</c:v>
                </c:pt>
                <c:pt idx="23">
                  <c:v>0.14484962328767123</c:v>
                </c:pt>
                <c:pt idx="24">
                  <c:v>0.14428422374429226</c:v>
                </c:pt>
                <c:pt idx="25">
                  <c:v>0.14423690639269407</c:v>
                </c:pt>
                <c:pt idx="26">
                  <c:v>0.1446353310502283</c:v>
                </c:pt>
                <c:pt idx="27">
                  <c:v>0.14501881278538811</c:v>
                </c:pt>
                <c:pt idx="28">
                  <c:v>0.14481616438356165</c:v>
                </c:pt>
                <c:pt idx="29">
                  <c:v>0.14547907534246576</c:v>
                </c:pt>
                <c:pt idx="30">
                  <c:v>0.14564036529680366</c:v>
                </c:pt>
                <c:pt idx="31">
                  <c:v>0.14539445205479454</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328520"/>
        <c:axId val="380324600"/>
      </c:lineChart>
      <c:catAx>
        <c:axId val="379559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79561272"/>
        <c:crosses val="autoZero"/>
        <c:auto val="1"/>
        <c:lblAlgn val="ctr"/>
        <c:lblOffset val="100"/>
        <c:tickLblSkip val="1"/>
        <c:noMultiLvlLbl val="1"/>
      </c:catAx>
      <c:valAx>
        <c:axId val="379561272"/>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79559312"/>
        <c:crosses val="autoZero"/>
        <c:crossBetween val="midCat"/>
      </c:valAx>
      <c:valAx>
        <c:axId val="38032460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328520"/>
        <c:crosses val="max"/>
        <c:crossBetween val="between"/>
      </c:valAx>
      <c:catAx>
        <c:axId val="380328520"/>
        <c:scaling>
          <c:orientation val="minMax"/>
        </c:scaling>
        <c:delete val="1"/>
        <c:axPos val="b"/>
        <c:numFmt formatCode="[$-419]d\ mmm;@" sourceLinked="1"/>
        <c:majorTickMark val="out"/>
        <c:minorTickMark val="none"/>
        <c:tickLblPos val="nextTo"/>
        <c:crossAx val="38032460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Усть-Коксинская СЭС (2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дням'!$C$118:$AH$118</c:f>
              <c:numCache>
                <c:formatCode>#,##0</c:formatCode>
                <c:ptCount val="32"/>
                <c:pt idx="0">
                  <c:v>32606</c:v>
                </c:pt>
                <c:pt idx="1">
                  <c:v>17150</c:v>
                </c:pt>
                <c:pt idx="2">
                  <c:v>31040</c:v>
                </c:pt>
                <c:pt idx="3">
                  <c:v>52818</c:v>
                </c:pt>
                <c:pt idx="4">
                  <c:v>27335</c:v>
                </c:pt>
                <c:pt idx="5">
                  <c:v>18729</c:v>
                </c:pt>
                <c:pt idx="6">
                  <c:v>25747</c:v>
                </c:pt>
                <c:pt idx="7">
                  <c:v>35270</c:v>
                </c:pt>
                <c:pt idx="8">
                  <c:v>41848</c:v>
                </c:pt>
                <c:pt idx="9">
                  <c:v>27777</c:v>
                </c:pt>
                <c:pt idx="10">
                  <c:v>44941</c:v>
                </c:pt>
                <c:pt idx="11">
                  <c:v>49778</c:v>
                </c:pt>
                <c:pt idx="12">
                  <c:v>68091</c:v>
                </c:pt>
                <c:pt idx="13">
                  <c:v>70663</c:v>
                </c:pt>
                <c:pt idx="14">
                  <c:v>29309</c:v>
                </c:pt>
                <c:pt idx="15">
                  <c:v>21410</c:v>
                </c:pt>
                <c:pt idx="16">
                  <c:v>71128</c:v>
                </c:pt>
                <c:pt idx="17">
                  <c:v>42862</c:v>
                </c:pt>
                <c:pt idx="18">
                  <c:v>44870</c:v>
                </c:pt>
                <c:pt idx="19">
                  <c:v>28116</c:v>
                </c:pt>
                <c:pt idx="20">
                  <c:v>50155</c:v>
                </c:pt>
                <c:pt idx="21">
                  <c:v>54215</c:v>
                </c:pt>
                <c:pt idx="22">
                  <c:v>88485</c:v>
                </c:pt>
                <c:pt idx="23">
                  <c:v>88950</c:v>
                </c:pt>
                <c:pt idx="24">
                  <c:v>84776</c:v>
                </c:pt>
                <c:pt idx="25">
                  <c:v>35376</c:v>
                </c:pt>
                <c:pt idx="26">
                  <c:v>45881</c:v>
                </c:pt>
                <c:pt idx="27">
                  <c:v>45683</c:v>
                </c:pt>
                <c:pt idx="28">
                  <c:v>79881</c:v>
                </c:pt>
                <c:pt idx="29">
                  <c:v>8671</c:v>
                </c:pt>
                <c:pt idx="30">
                  <c:v>77744</c:v>
                </c:pt>
                <c:pt idx="31">
                  <c:v>90960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дням'!$C$119:$AH$119</c:f>
              <c:numCache>
                <c:formatCode>#,##0</c:formatCode>
                <c:ptCount val="32"/>
                <c:pt idx="0">
                  <c:v>40436</c:v>
                </c:pt>
                <c:pt idx="1">
                  <c:v>18402</c:v>
                </c:pt>
                <c:pt idx="2">
                  <c:v>13113</c:v>
                </c:pt>
                <c:pt idx="3">
                  <c:v>56519</c:v>
                </c:pt>
                <c:pt idx="4">
                  <c:v>21153</c:v>
                </c:pt>
                <c:pt idx="5">
                  <c:v>47121</c:v>
                </c:pt>
                <c:pt idx="6">
                  <c:v>34605</c:v>
                </c:pt>
                <c:pt idx="7">
                  <c:v>22186</c:v>
                </c:pt>
                <c:pt idx="8">
                  <c:v>44089</c:v>
                </c:pt>
                <c:pt idx="9">
                  <c:v>45777</c:v>
                </c:pt>
                <c:pt idx="10">
                  <c:v>48565</c:v>
                </c:pt>
                <c:pt idx="11">
                  <c:v>27290</c:v>
                </c:pt>
                <c:pt idx="12">
                  <c:v>23588</c:v>
                </c:pt>
                <c:pt idx="13">
                  <c:v>72595</c:v>
                </c:pt>
                <c:pt idx="14">
                  <c:v>83056</c:v>
                </c:pt>
                <c:pt idx="15">
                  <c:v>49604</c:v>
                </c:pt>
                <c:pt idx="16">
                  <c:v>88697</c:v>
                </c:pt>
                <c:pt idx="17">
                  <c:v>55597</c:v>
                </c:pt>
                <c:pt idx="18">
                  <c:v>83440</c:v>
                </c:pt>
                <c:pt idx="19">
                  <c:v>52648</c:v>
                </c:pt>
                <c:pt idx="20">
                  <c:v>92381</c:v>
                </c:pt>
                <c:pt idx="21">
                  <c:v>19762</c:v>
                </c:pt>
                <c:pt idx="22">
                  <c:v>53157</c:v>
                </c:pt>
                <c:pt idx="23">
                  <c:v>6059</c:v>
                </c:pt>
                <c:pt idx="24">
                  <c:v>10845</c:v>
                </c:pt>
                <c:pt idx="25">
                  <c:v>27630</c:v>
                </c:pt>
                <c:pt idx="26">
                  <c:v>98577</c:v>
                </c:pt>
                <c:pt idx="27">
                  <c:v>97209</c:v>
                </c:pt>
                <c:pt idx="28">
                  <c:v>53832</c:v>
                </c:pt>
                <c:pt idx="29">
                  <c:v>96198</c:v>
                </c:pt>
                <c:pt idx="30">
                  <c:v>99700</c:v>
                </c:pt>
                <c:pt idx="31">
                  <c:v>58487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322248"/>
        <c:axId val="38032303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дням'!$C$119:$AH$119</c:f>
              <c:numCache>
                <c:formatCode>0.00%</c:formatCode>
                <c:ptCount val="32"/>
                <c:pt idx="0">
                  <c:v>0.14747955098934551</c:v>
                </c:pt>
                <c:pt idx="1">
                  <c:v>0.14748907914764078</c:v>
                </c:pt>
                <c:pt idx="2">
                  <c:v>0.14735264840182646</c:v>
                </c:pt>
                <c:pt idx="3">
                  <c:v>0.14738081430745814</c:v>
                </c:pt>
                <c:pt idx="4">
                  <c:v>0.14733376712328769</c:v>
                </c:pt>
                <c:pt idx="5">
                  <c:v>0.14754984018264838</c:v>
                </c:pt>
                <c:pt idx="6">
                  <c:v>0.14761725266362249</c:v>
                </c:pt>
                <c:pt idx="7">
                  <c:v>0.14751767884322678</c:v>
                </c:pt>
                <c:pt idx="8">
                  <c:v>0.14753473363774733</c:v>
                </c:pt>
                <c:pt idx="9">
                  <c:v>0.14767171993911718</c:v>
                </c:pt>
                <c:pt idx="10">
                  <c:v>0.14769929984779298</c:v>
                </c:pt>
                <c:pt idx="11">
                  <c:v>0.1475281582952816</c:v>
                </c:pt>
                <c:pt idx="12">
                  <c:v>0.14718947488584475</c:v>
                </c:pt>
                <c:pt idx="13">
                  <c:v>0.1472041780821918</c:v>
                </c:pt>
                <c:pt idx="14">
                  <c:v>0.14761321156773213</c:v>
                </c:pt>
                <c:pt idx="15">
                  <c:v>0.14782777777777778</c:v>
                </c:pt>
                <c:pt idx="16">
                  <c:v>0.14796148401826484</c:v>
                </c:pt>
                <c:pt idx="17">
                  <c:v>0.14805840182648403</c:v>
                </c:pt>
                <c:pt idx="18">
                  <c:v>0.14835193302891933</c:v>
                </c:pt>
                <c:pt idx="19">
                  <c:v>0.14853863013698629</c:v>
                </c:pt>
                <c:pt idx="20">
                  <c:v>0.14885998477929988</c:v>
                </c:pt>
                <c:pt idx="21">
                  <c:v>0.14859778538812785</c:v>
                </c:pt>
                <c:pt idx="22">
                  <c:v>0.14832892694063926</c:v>
                </c:pt>
                <c:pt idx="23">
                  <c:v>0.14769809741248097</c:v>
                </c:pt>
                <c:pt idx="24">
                  <c:v>0.14713545662100455</c:v>
                </c:pt>
                <c:pt idx="25">
                  <c:v>0.14707650684931509</c:v>
                </c:pt>
                <c:pt idx="26">
                  <c:v>0.14747754185692544</c:v>
                </c:pt>
                <c:pt idx="27">
                  <c:v>0.14786967275494672</c:v>
                </c:pt>
                <c:pt idx="28">
                  <c:v>0.14767143074581432</c:v>
                </c:pt>
                <c:pt idx="29">
                  <c:v>0.14833754185692541</c:v>
                </c:pt>
                <c:pt idx="30">
                  <c:v>0.14850463470319633</c:v>
                </c:pt>
                <c:pt idx="31">
                  <c:v>0.14825750380517505</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323816"/>
        <c:axId val="380322640"/>
      </c:lineChart>
      <c:catAx>
        <c:axId val="380322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323032"/>
        <c:crosses val="autoZero"/>
        <c:auto val="1"/>
        <c:lblAlgn val="ctr"/>
        <c:lblOffset val="100"/>
        <c:tickLblSkip val="1"/>
        <c:noMultiLvlLbl val="1"/>
      </c:catAx>
      <c:valAx>
        <c:axId val="380323032"/>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322248"/>
        <c:crosses val="autoZero"/>
        <c:crossBetween val="midCat"/>
      </c:valAx>
      <c:valAx>
        <c:axId val="38032264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323816"/>
        <c:crosses val="max"/>
        <c:crossBetween val="between"/>
      </c:valAx>
      <c:catAx>
        <c:axId val="380323816"/>
        <c:scaling>
          <c:orientation val="minMax"/>
        </c:scaling>
        <c:delete val="1"/>
        <c:axPos val="b"/>
        <c:numFmt formatCode="[$-419]d\ mmm;@" sourceLinked="1"/>
        <c:majorTickMark val="out"/>
        <c:minorTickMark val="none"/>
        <c:tickLblPos val="nextTo"/>
        <c:crossAx val="38032264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Усть-Коксинская СЭС (3 очередь)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дням'!$C$120:$AH$120</c:f>
              <c:numCache>
                <c:formatCode>#,##0</c:formatCode>
                <c:ptCount val="32"/>
                <c:pt idx="0">
                  <c:v>11285</c:v>
                </c:pt>
                <c:pt idx="1">
                  <c:v>5967</c:v>
                </c:pt>
                <c:pt idx="2">
                  <c:v>10795</c:v>
                </c:pt>
                <c:pt idx="3">
                  <c:v>18152</c:v>
                </c:pt>
                <c:pt idx="4">
                  <c:v>9390</c:v>
                </c:pt>
                <c:pt idx="5">
                  <c:v>6437</c:v>
                </c:pt>
                <c:pt idx="6">
                  <c:v>10025</c:v>
                </c:pt>
                <c:pt idx="7">
                  <c:v>11242</c:v>
                </c:pt>
                <c:pt idx="8">
                  <c:v>14447</c:v>
                </c:pt>
                <c:pt idx="9">
                  <c:v>9655</c:v>
                </c:pt>
                <c:pt idx="10">
                  <c:v>15643</c:v>
                </c:pt>
                <c:pt idx="11">
                  <c:v>17299</c:v>
                </c:pt>
                <c:pt idx="12">
                  <c:v>22993</c:v>
                </c:pt>
                <c:pt idx="13">
                  <c:v>23927</c:v>
                </c:pt>
                <c:pt idx="14">
                  <c:v>9966</c:v>
                </c:pt>
                <c:pt idx="15">
                  <c:v>5363</c:v>
                </c:pt>
                <c:pt idx="16">
                  <c:v>16108</c:v>
                </c:pt>
                <c:pt idx="17">
                  <c:v>14767</c:v>
                </c:pt>
                <c:pt idx="18">
                  <c:v>11874</c:v>
                </c:pt>
                <c:pt idx="19">
                  <c:v>8504</c:v>
                </c:pt>
                <c:pt idx="20">
                  <c:v>17060</c:v>
                </c:pt>
                <c:pt idx="21">
                  <c:v>18195</c:v>
                </c:pt>
                <c:pt idx="22">
                  <c:v>30138</c:v>
                </c:pt>
                <c:pt idx="23">
                  <c:v>30324</c:v>
                </c:pt>
                <c:pt idx="24">
                  <c:v>28906</c:v>
                </c:pt>
                <c:pt idx="25">
                  <c:v>12253</c:v>
                </c:pt>
                <c:pt idx="26">
                  <c:v>15910</c:v>
                </c:pt>
                <c:pt idx="27">
                  <c:v>15743</c:v>
                </c:pt>
                <c:pt idx="28">
                  <c:v>27188</c:v>
                </c:pt>
                <c:pt idx="29">
                  <c:v>3006</c:v>
                </c:pt>
                <c:pt idx="30">
                  <c:v>26679</c:v>
                </c:pt>
                <c:pt idx="31">
                  <c:v>20535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дням'!$C$121:$AH$121</c:f>
              <c:numCache>
                <c:formatCode>#,##0</c:formatCode>
                <c:ptCount val="32"/>
                <c:pt idx="0">
                  <c:v>13687</c:v>
                </c:pt>
                <c:pt idx="1">
                  <c:v>6009</c:v>
                </c:pt>
                <c:pt idx="2">
                  <c:v>4096</c:v>
                </c:pt>
                <c:pt idx="3">
                  <c:v>19449</c:v>
                </c:pt>
                <c:pt idx="4">
                  <c:v>7340</c:v>
                </c:pt>
                <c:pt idx="5">
                  <c:v>16398</c:v>
                </c:pt>
                <c:pt idx="6">
                  <c:v>11825</c:v>
                </c:pt>
                <c:pt idx="7">
                  <c:v>7507</c:v>
                </c:pt>
                <c:pt idx="8">
                  <c:v>15036</c:v>
                </c:pt>
                <c:pt idx="9">
                  <c:v>15462</c:v>
                </c:pt>
                <c:pt idx="10">
                  <c:v>16754</c:v>
                </c:pt>
                <c:pt idx="11">
                  <c:v>9660</c:v>
                </c:pt>
                <c:pt idx="12">
                  <c:v>7982</c:v>
                </c:pt>
                <c:pt idx="13">
                  <c:v>25246</c:v>
                </c:pt>
                <c:pt idx="14">
                  <c:v>27684</c:v>
                </c:pt>
                <c:pt idx="15">
                  <c:v>16513</c:v>
                </c:pt>
                <c:pt idx="16">
                  <c:v>29613</c:v>
                </c:pt>
                <c:pt idx="17">
                  <c:v>18783</c:v>
                </c:pt>
                <c:pt idx="18">
                  <c:v>28516</c:v>
                </c:pt>
                <c:pt idx="19">
                  <c:v>17769</c:v>
                </c:pt>
                <c:pt idx="20">
                  <c:v>30861</c:v>
                </c:pt>
                <c:pt idx="21">
                  <c:v>6727</c:v>
                </c:pt>
                <c:pt idx="22">
                  <c:v>18149</c:v>
                </c:pt>
                <c:pt idx="23">
                  <c:v>2157</c:v>
                </c:pt>
                <c:pt idx="24">
                  <c:v>4126</c:v>
                </c:pt>
                <c:pt idx="25">
                  <c:v>9942</c:v>
                </c:pt>
                <c:pt idx="26">
                  <c:v>32844</c:v>
                </c:pt>
                <c:pt idx="27">
                  <c:v>32454</c:v>
                </c:pt>
                <c:pt idx="28">
                  <c:v>18021</c:v>
                </c:pt>
                <c:pt idx="29">
                  <c:v>33141</c:v>
                </c:pt>
                <c:pt idx="30">
                  <c:v>33288</c:v>
                </c:pt>
                <c:pt idx="31">
                  <c:v>20100</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325384"/>
        <c:axId val="3803293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дням'!$C$121:$AH$121</c:f>
              <c:numCache>
                <c:formatCode>0.00%</c:formatCode>
                <c:ptCount val="32"/>
                <c:pt idx="0">
                  <c:v>0.14532009132420093</c:v>
                </c:pt>
                <c:pt idx="1">
                  <c:v>0.14532105022831052</c:v>
                </c:pt>
                <c:pt idx="2">
                  <c:v>0.14516810502283106</c:v>
                </c:pt>
                <c:pt idx="3">
                  <c:v>0.14519771689497715</c:v>
                </c:pt>
                <c:pt idx="4">
                  <c:v>0.14515091324200913</c:v>
                </c:pt>
                <c:pt idx="5">
                  <c:v>0.14537833333333336</c:v>
                </c:pt>
                <c:pt idx="6">
                  <c:v>0.14541942922374429</c:v>
                </c:pt>
                <c:pt idx="7">
                  <c:v>0.14533415525114157</c:v>
                </c:pt>
                <c:pt idx="8">
                  <c:v>0.14534760273972605</c:v>
                </c:pt>
                <c:pt idx="9">
                  <c:v>0.14548018264840182</c:v>
                </c:pt>
                <c:pt idx="10">
                  <c:v>0.14550554794520548</c:v>
                </c:pt>
                <c:pt idx="11">
                  <c:v>0.14533114155251139</c:v>
                </c:pt>
                <c:pt idx="12">
                  <c:v>0.14498842465753425</c:v>
                </c:pt>
                <c:pt idx="13">
                  <c:v>0.1450185388127854</c:v>
                </c:pt>
                <c:pt idx="14">
                  <c:v>0.14542305936073061</c:v>
                </c:pt>
                <c:pt idx="15">
                  <c:v>0.14567762557077626</c:v>
                </c:pt>
                <c:pt idx="16">
                  <c:v>0.14598595890410959</c:v>
                </c:pt>
                <c:pt idx="17">
                  <c:v>0.14607764840182649</c:v>
                </c:pt>
                <c:pt idx="18">
                  <c:v>0.14645760273972602</c:v>
                </c:pt>
                <c:pt idx="19">
                  <c:v>0.14666913242009133</c:v>
                </c:pt>
                <c:pt idx="20">
                  <c:v>0.14698422374429224</c:v>
                </c:pt>
                <c:pt idx="21">
                  <c:v>0.14672239726027397</c:v>
                </c:pt>
                <c:pt idx="22">
                  <c:v>0.14644867579908674</c:v>
                </c:pt>
                <c:pt idx="23">
                  <c:v>0.14580559360730594</c:v>
                </c:pt>
                <c:pt idx="24">
                  <c:v>0.14523984018264838</c:v>
                </c:pt>
                <c:pt idx="25">
                  <c:v>0.14518707762557079</c:v>
                </c:pt>
                <c:pt idx="26">
                  <c:v>0.145573698630137</c:v>
                </c:pt>
                <c:pt idx="27">
                  <c:v>0.14595522831050228</c:v>
                </c:pt>
                <c:pt idx="28">
                  <c:v>0.14574593607305933</c:v>
                </c:pt>
                <c:pt idx="29">
                  <c:v>0.14643394977168947</c:v>
                </c:pt>
                <c:pt idx="30">
                  <c:v>0.14658484018264842</c:v>
                </c:pt>
                <c:pt idx="31">
                  <c:v>0.14657490867579909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324992"/>
        <c:axId val="380326560"/>
      </c:lineChart>
      <c:catAx>
        <c:axId val="380325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329304"/>
        <c:crosses val="autoZero"/>
        <c:auto val="1"/>
        <c:lblAlgn val="ctr"/>
        <c:lblOffset val="100"/>
        <c:tickLblSkip val="1"/>
        <c:noMultiLvlLbl val="1"/>
      </c:catAx>
      <c:valAx>
        <c:axId val="380329304"/>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325384"/>
        <c:crosses val="autoZero"/>
        <c:crossBetween val="midCat"/>
      </c:valAx>
      <c:valAx>
        <c:axId val="38032656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324992"/>
        <c:crosses val="max"/>
        <c:crossBetween val="between"/>
      </c:valAx>
      <c:catAx>
        <c:axId val="380324992"/>
        <c:scaling>
          <c:orientation val="minMax"/>
        </c:scaling>
        <c:delete val="1"/>
        <c:axPos val="b"/>
        <c:numFmt formatCode="[$-419]d\ mmm;@" sourceLinked="1"/>
        <c:majorTickMark val="out"/>
        <c:minorTickMark val="none"/>
        <c:tickLblPos val="nextTo"/>
        <c:crossAx val="38032656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Усть-Коксинская СЭС (4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дням'!$C$122:$AH$122</c:f>
              <c:numCache>
                <c:formatCode>#,##0</c:formatCode>
                <c:ptCount val="32"/>
                <c:pt idx="0">
                  <c:v>20907</c:v>
                </c:pt>
                <c:pt idx="1">
                  <c:v>11165</c:v>
                </c:pt>
                <c:pt idx="2">
                  <c:v>20557</c:v>
                </c:pt>
                <c:pt idx="3">
                  <c:v>34480</c:v>
                </c:pt>
                <c:pt idx="4">
                  <c:v>17787</c:v>
                </c:pt>
                <c:pt idx="5">
                  <c:v>12222</c:v>
                </c:pt>
                <c:pt idx="6">
                  <c:v>19493</c:v>
                </c:pt>
                <c:pt idx="7">
                  <c:v>21936</c:v>
                </c:pt>
                <c:pt idx="8">
                  <c:v>27237</c:v>
                </c:pt>
                <c:pt idx="9">
                  <c:v>18258</c:v>
                </c:pt>
                <c:pt idx="10">
                  <c:v>29263</c:v>
                </c:pt>
                <c:pt idx="11">
                  <c:v>32919</c:v>
                </c:pt>
                <c:pt idx="12">
                  <c:v>44401</c:v>
                </c:pt>
                <c:pt idx="13">
                  <c:v>46328</c:v>
                </c:pt>
                <c:pt idx="14">
                  <c:v>18816</c:v>
                </c:pt>
                <c:pt idx="15">
                  <c:v>15283</c:v>
                </c:pt>
                <c:pt idx="16">
                  <c:v>46333</c:v>
                </c:pt>
                <c:pt idx="17">
                  <c:v>27819</c:v>
                </c:pt>
                <c:pt idx="18">
                  <c:v>20604</c:v>
                </c:pt>
                <c:pt idx="19">
                  <c:v>15552</c:v>
                </c:pt>
                <c:pt idx="20">
                  <c:v>32082</c:v>
                </c:pt>
                <c:pt idx="21">
                  <c:v>34086</c:v>
                </c:pt>
                <c:pt idx="22">
                  <c:v>58411</c:v>
                </c:pt>
                <c:pt idx="23">
                  <c:v>58755</c:v>
                </c:pt>
                <c:pt idx="24">
                  <c:v>56054</c:v>
                </c:pt>
                <c:pt idx="25">
                  <c:v>23150</c:v>
                </c:pt>
                <c:pt idx="26">
                  <c:v>30264</c:v>
                </c:pt>
                <c:pt idx="27">
                  <c:v>29976</c:v>
                </c:pt>
                <c:pt idx="28">
                  <c:v>52412</c:v>
                </c:pt>
                <c:pt idx="29">
                  <c:v>5692</c:v>
                </c:pt>
                <c:pt idx="30">
                  <c:v>51417</c:v>
                </c:pt>
                <c:pt idx="31">
                  <c:v>60140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дням'!$C$123:$AH$123</c:f>
              <c:numCache>
                <c:formatCode>#,##0</c:formatCode>
                <c:ptCount val="32"/>
                <c:pt idx="0">
                  <c:v>26836</c:v>
                </c:pt>
                <c:pt idx="1">
                  <c:v>11684</c:v>
                </c:pt>
                <c:pt idx="2">
                  <c:v>8825</c:v>
                </c:pt>
                <c:pt idx="3">
                  <c:v>39609</c:v>
                </c:pt>
                <c:pt idx="4">
                  <c:v>14641</c:v>
                </c:pt>
                <c:pt idx="5">
                  <c:v>33053</c:v>
                </c:pt>
                <c:pt idx="6">
                  <c:v>23343</c:v>
                </c:pt>
                <c:pt idx="7">
                  <c:v>15373</c:v>
                </c:pt>
                <c:pt idx="8">
                  <c:v>30348</c:v>
                </c:pt>
                <c:pt idx="9">
                  <c:v>30612</c:v>
                </c:pt>
                <c:pt idx="10">
                  <c:v>33134</c:v>
                </c:pt>
                <c:pt idx="11">
                  <c:v>19485</c:v>
                </c:pt>
                <c:pt idx="12">
                  <c:v>15910</c:v>
                </c:pt>
                <c:pt idx="13">
                  <c:v>50586</c:v>
                </c:pt>
                <c:pt idx="14">
                  <c:v>54955</c:v>
                </c:pt>
                <c:pt idx="15">
                  <c:v>32341</c:v>
                </c:pt>
                <c:pt idx="16">
                  <c:v>58782</c:v>
                </c:pt>
                <c:pt idx="17">
                  <c:v>37233</c:v>
                </c:pt>
                <c:pt idx="18">
                  <c:v>57270</c:v>
                </c:pt>
                <c:pt idx="19">
                  <c:v>35971</c:v>
                </c:pt>
                <c:pt idx="20">
                  <c:v>61228</c:v>
                </c:pt>
                <c:pt idx="21">
                  <c:v>13359</c:v>
                </c:pt>
                <c:pt idx="22">
                  <c:v>36191</c:v>
                </c:pt>
                <c:pt idx="23">
                  <c:v>3999</c:v>
                </c:pt>
                <c:pt idx="24">
                  <c:v>7512</c:v>
                </c:pt>
                <c:pt idx="25">
                  <c:v>18634</c:v>
                </c:pt>
                <c:pt idx="26">
                  <c:v>64822</c:v>
                </c:pt>
                <c:pt idx="27">
                  <c:v>64384</c:v>
                </c:pt>
                <c:pt idx="28">
                  <c:v>35547</c:v>
                </c:pt>
                <c:pt idx="29">
                  <c:v>65606</c:v>
                </c:pt>
                <c:pt idx="30">
                  <c:v>66214</c:v>
                </c:pt>
                <c:pt idx="31">
                  <c:v>39821</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328912"/>
        <c:axId val="38032695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дням'!$C$123:$AH$123</c:f>
              <c:numCache>
                <c:formatCode>0.00%</c:formatCode>
                <c:ptCount val="32"/>
                <c:pt idx="0">
                  <c:v>0.14598928082191781</c:v>
                </c:pt>
                <c:pt idx="1">
                  <c:v>0.14599520547945208</c:v>
                </c:pt>
                <c:pt idx="2">
                  <c:v>0.14586127853881278</c:v>
                </c:pt>
                <c:pt idx="3">
                  <c:v>0.14591982876712328</c:v>
                </c:pt>
                <c:pt idx="4">
                  <c:v>0.14588391552511415</c:v>
                </c:pt>
                <c:pt idx="5">
                  <c:v>0.14612171232876711</c:v>
                </c:pt>
                <c:pt idx="6">
                  <c:v>0.14616566210045662</c:v>
                </c:pt>
                <c:pt idx="7">
                  <c:v>0.14609074200913244</c:v>
                </c:pt>
                <c:pt idx="8">
                  <c:v>0.14612625570776255</c:v>
                </c:pt>
                <c:pt idx="9">
                  <c:v>0.14626728310502282</c:v>
                </c:pt>
                <c:pt idx="10">
                  <c:v>0.14631147260273972</c:v>
                </c:pt>
                <c:pt idx="11">
                  <c:v>0.14615811643835616</c:v>
                </c:pt>
                <c:pt idx="12">
                  <c:v>0.14583287671232875</c:v>
                </c:pt>
                <c:pt idx="13">
                  <c:v>0.14588148401826484</c:v>
                </c:pt>
                <c:pt idx="14">
                  <c:v>0.14629402968036528</c:v>
                </c:pt>
                <c:pt idx="15">
                  <c:v>0.14648875570776257</c:v>
                </c:pt>
                <c:pt idx="16">
                  <c:v>0.14663086757990867</c:v>
                </c:pt>
                <c:pt idx="17">
                  <c:v>0.14673833333333333</c:v>
                </c:pt>
                <c:pt idx="18">
                  <c:v>0.14715689497716894</c:v>
                </c:pt>
                <c:pt idx="19">
                  <c:v>0.14738998858447486</c:v>
                </c:pt>
                <c:pt idx="20">
                  <c:v>0.14772270547945204</c:v>
                </c:pt>
                <c:pt idx="21">
                  <c:v>0.14748609589041098</c:v>
                </c:pt>
                <c:pt idx="22">
                  <c:v>0.14723244292237445</c:v>
                </c:pt>
                <c:pt idx="23">
                  <c:v>0.14660737442922375</c:v>
                </c:pt>
                <c:pt idx="24">
                  <c:v>0.14605324200913242</c:v>
                </c:pt>
                <c:pt idx="25">
                  <c:v>0.14600168949771689</c:v>
                </c:pt>
                <c:pt idx="26">
                  <c:v>0.14639618721461189</c:v>
                </c:pt>
                <c:pt idx="27">
                  <c:v>0.14678897260273974</c:v>
                </c:pt>
                <c:pt idx="28">
                  <c:v>0.14659644977168948</c:v>
                </c:pt>
                <c:pt idx="29">
                  <c:v>0.14728039954337899</c:v>
                </c:pt>
                <c:pt idx="30">
                  <c:v>0.14744931506849315</c:v>
                </c:pt>
                <c:pt idx="31">
                  <c:v>0.14721736301369862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325776"/>
        <c:axId val="380323424"/>
      </c:lineChart>
      <c:catAx>
        <c:axId val="3803289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326952"/>
        <c:crosses val="autoZero"/>
        <c:auto val="1"/>
        <c:lblAlgn val="ctr"/>
        <c:lblOffset val="100"/>
        <c:tickLblSkip val="1"/>
        <c:noMultiLvlLbl val="1"/>
      </c:catAx>
      <c:valAx>
        <c:axId val="380326952"/>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328912"/>
        <c:crosses val="autoZero"/>
        <c:crossBetween val="midCat"/>
      </c:valAx>
      <c:valAx>
        <c:axId val="38032342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325776"/>
        <c:crosses val="max"/>
        <c:crossBetween val="between"/>
      </c:valAx>
      <c:catAx>
        <c:axId val="380325776"/>
        <c:scaling>
          <c:orientation val="minMax"/>
        </c:scaling>
        <c:delete val="1"/>
        <c:axPos val="b"/>
        <c:numFmt formatCode="[$-419]d\ mmm;@" sourceLinked="1"/>
        <c:majorTickMark val="out"/>
        <c:minorTickMark val="none"/>
        <c:tickLblPos val="nextTo"/>
        <c:crossAx val="38032342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Чемальская СЭС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дням'!$C$134:$AH$134</c:f>
              <c:numCache>
                <c:formatCode>#,##0</c:formatCode>
                <c:ptCount val="32"/>
                <c:pt idx="0">
                  <c:v>21819</c:v>
                </c:pt>
                <c:pt idx="1">
                  <c:v>8659</c:v>
                </c:pt>
                <c:pt idx="2">
                  <c:v>11899</c:v>
                </c:pt>
                <c:pt idx="3">
                  <c:v>15100</c:v>
                </c:pt>
                <c:pt idx="4">
                  <c:v>8870</c:v>
                </c:pt>
                <c:pt idx="5">
                  <c:v>3213</c:v>
                </c:pt>
                <c:pt idx="6">
                  <c:v>9821</c:v>
                </c:pt>
                <c:pt idx="7">
                  <c:v>18472</c:v>
                </c:pt>
                <c:pt idx="8">
                  <c:v>32611</c:v>
                </c:pt>
                <c:pt idx="9">
                  <c:v>12941</c:v>
                </c:pt>
                <c:pt idx="10">
                  <c:v>17733</c:v>
                </c:pt>
                <c:pt idx="11">
                  <c:v>22318</c:v>
                </c:pt>
                <c:pt idx="12">
                  <c:v>43608</c:v>
                </c:pt>
                <c:pt idx="13">
                  <c:v>45495</c:v>
                </c:pt>
                <c:pt idx="14">
                  <c:v>14744</c:v>
                </c:pt>
                <c:pt idx="15">
                  <c:v>13682</c:v>
                </c:pt>
                <c:pt idx="16">
                  <c:v>36787</c:v>
                </c:pt>
                <c:pt idx="17">
                  <c:v>13767</c:v>
                </c:pt>
                <c:pt idx="18">
                  <c:v>23631</c:v>
                </c:pt>
                <c:pt idx="19">
                  <c:v>18039</c:v>
                </c:pt>
                <c:pt idx="20">
                  <c:v>32310</c:v>
                </c:pt>
                <c:pt idx="21">
                  <c:v>17387</c:v>
                </c:pt>
                <c:pt idx="22">
                  <c:v>49596</c:v>
                </c:pt>
                <c:pt idx="23">
                  <c:v>52246</c:v>
                </c:pt>
                <c:pt idx="24">
                  <c:v>52293</c:v>
                </c:pt>
                <c:pt idx="25">
                  <c:v>23598</c:v>
                </c:pt>
                <c:pt idx="26">
                  <c:v>23038</c:v>
                </c:pt>
                <c:pt idx="27">
                  <c:v>17082</c:v>
                </c:pt>
                <c:pt idx="28">
                  <c:v>20774</c:v>
                </c:pt>
                <c:pt idx="29">
                  <c:v>16908</c:v>
                </c:pt>
                <c:pt idx="30">
                  <c:v>52428</c:v>
                </c:pt>
                <c:pt idx="31">
                  <c:v>49431</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дням'!$C$135:$AH$135</c:f>
              <c:numCache>
                <c:formatCode>#,##0</c:formatCode>
                <c:ptCount val="32"/>
                <c:pt idx="0">
                  <c:v>14260</c:v>
                </c:pt>
                <c:pt idx="1">
                  <c:v>13256</c:v>
                </c:pt>
                <c:pt idx="2">
                  <c:v>6536</c:v>
                </c:pt>
                <c:pt idx="3">
                  <c:v>5332</c:v>
                </c:pt>
                <c:pt idx="4">
                  <c:v>3907</c:v>
                </c:pt>
                <c:pt idx="5">
                  <c:v>5014</c:v>
                </c:pt>
                <c:pt idx="6">
                  <c:v>3628</c:v>
                </c:pt>
                <c:pt idx="7">
                  <c:v>3804</c:v>
                </c:pt>
                <c:pt idx="8">
                  <c:v>6479</c:v>
                </c:pt>
                <c:pt idx="9">
                  <c:v>8221</c:v>
                </c:pt>
                <c:pt idx="10">
                  <c:v>9863</c:v>
                </c:pt>
                <c:pt idx="11">
                  <c:v>4291</c:v>
                </c:pt>
                <c:pt idx="12">
                  <c:v>17777</c:v>
                </c:pt>
                <c:pt idx="13">
                  <c:v>12753</c:v>
                </c:pt>
                <c:pt idx="14">
                  <c:v>31465</c:v>
                </c:pt>
                <c:pt idx="15">
                  <c:v>25541</c:v>
                </c:pt>
                <c:pt idx="16">
                  <c:v>43018</c:v>
                </c:pt>
                <c:pt idx="17">
                  <c:v>21584</c:v>
                </c:pt>
                <c:pt idx="18">
                  <c:v>46795</c:v>
                </c:pt>
                <c:pt idx="19">
                  <c:v>50176</c:v>
                </c:pt>
                <c:pt idx="20">
                  <c:v>53405</c:v>
                </c:pt>
                <c:pt idx="21">
                  <c:v>5664</c:v>
                </c:pt>
                <c:pt idx="22">
                  <c:v>37399</c:v>
                </c:pt>
                <c:pt idx="23">
                  <c:v>3640</c:v>
                </c:pt>
                <c:pt idx="24">
                  <c:v>9066</c:v>
                </c:pt>
                <c:pt idx="25">
                  <c:v>10398</c:v>
                </c:pt>
                <c:pt idx="26">
                  <c:v>34662</c:v>
                </c:pt>
                <c:pt idx="27">
                  <c:v>61620</c:v>
                </c:pt>
                <c:pt idx="28">
                  <c:v>27940</c:v>
                </c:pt>
                <c:pt idx="29">
                  <c:v>50134</c:v>
                </c:pt>
                <c:pt idx="30">
                  <c:v>59716</c:v>
                </c:pt>
                <c:pt idx="31">
                  <c:v>14254</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327736"/>
        <c:axId val="38032812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дням'!$C$135:$AH$135</c:f>
              <c:numCache>
                <c:formatCode>0.00%</c:formatCode>
                <c:ptCount val="32"/>
                <c:pt idx="0">
                  <c:v>0.12223996575342465</c:v>
                </c:pt>
                <c:pt idx="1">
                  <c:v>0.12229244292237441</c:v>
                </c:pt>
                <c:pt idx="2">
                  <c:v>0.12223122146118721</c:v>
                </c:pt>
                <c:pt idx="3">
                  <c:v>0.12211971461187215</c:v>
                </c:pt>
                <c:pt idx="4">
                  <c:v>0.1220630593607306</c:v>
                </c:pt>
                <c:pt idx="5">
                  <c:v>0.12208361872146117</c:v>
                </c:pt>
                <c:pt idx="6">
                  <c:v>0.12201292237442923</c:v>
                </c:pt>
                <c:pt idx="7">
                  <c:v>0.1218454794520548</c:v>
                </c:pt>
                <c:pt idx="8">
                  <c:v>0.12154716894977168</c:v>
                </c:pt>
                <c:pt idx="9">
                  <c:v>0.12149328767123287</c:v>
                </c:pt>
                <c:pt idx="10">
                  <c:v>0.12140344748858446</c:v>
                </c:pt>
                <c:pt idx="11">
                  <c:v>0.1211976598173516</c:v>
                </c:pt>
                <c:pt idx="12">
                  <c:v>0.12090278538812786</c:v>
                </c:pt>
                <c:pt idx="13">
                  <c:v>0.12052901826484018</c:v>
                </c:pt>
                <c:pt idx="14">
                  <c:v>0.12071989726027398</c:v>
                </c:pt>
                <c:pt idx="15">
                  <c:v>0.12085527397260275</c:v>
                </c:pt>
                <c:pt idx="16">
                  <c:v>0.12092640410958905</c:v>
                </c:pt>
                <c:pt idx="17">
                  <c:v>0.12101563926940639</c:v>
                </c:pt>
                <c:pt idx="18">
                  <c:v>0.12128006849315066</c:v>
                </c:pt>
                <c:pt idx="19">
                  <c:v>0.12164692922374432</c:v>
                </c:pt>
                <c:pt idx="20">
                  <c:v>0.1218877397260274</c:v>
                </c:pt>
                <c:pt idx="21">
                  <c:v>0.12175391552511416</c:v>
                </c:pt>
                <c:pt idx="22">
                  <c:v>0.12161468036529678</c:v>
                </c:pt>
                <c:pt idx="23">
                  <c:v>0.12105981735159817</c:v>
                </c:pt>
                <c:pt idx="24">
                  <c:v>0.12056635844748859</c:v>
                </c:pt>
                <c:pt idx="25">
                  <c:v>0.12041567351598174</c:v>
                </c:pt>
                <c:pt idx="26">
                  <c:v>0.12054836757990867</c:v>
                </c:pt>
                <c:pt idx="27">
                  <c:v>0.12105679223744292</c:v>
                </c:pt>
                <c:pt idx="28">
                  <c:v>0.12113859589041094</c:v>
                </c:pt>
                <c:pt idx="29">
                  <c:v>0.1215178881278539</c:v>
                </c:pt>
                <c:pt idx="30">
                  <c:v>0.12160108447488584</c:v>
                </c:pt>
                <c:pt idx="31">
                  <c:v>0.12119952054794519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476112"/>
        <c:axId val="380472976"/>
      </c:lineChart>
      <c:catAx>
        <c:axId val="3803277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328128"/>
        <c:crosses val="autoZero"/>
        <c:auto val="1"/>
        <c:lblAlgn val="ctr"/>
        <c:lblOffset val="100"/>
        <c:tickLblSkip val="1"/>
        <c:noMultiLvlLbl val="1"/>
      </c:catAx>
      <c:valAx>
        <c:axId val="380328128"/>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327736"/>
        <c:crosses val="autoZero"/>
        <c:crossBetween val="midCat"/>
      </c:valAx>
      <c:valAx>
        <c:axId val="38047297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476112"/>
        <c:crosses val="max"/>
        <c:crossBetween val="between"/>
      </c:valAx>
      <c:catAx>
        <c:axId val="380476112"/>
        <c:scaling>
          <c:orientation val="minMax"/>
        </c:scaling>
        <c:delete val="1"/>
        <c:axPos val="b"/>
        <c:numFmt formatCode="[$-419]d\ mmm;@" sourceLinked="1"/>
        <c:majorTickMark val="out"/>
        <c:minorTickMark val="none"/>
        <c:tickLblPos val="nextTo"/>
        <c:crossAx val="38047297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Кош-Агачская СЭС-1 5 МВт</a:t>
            </a:r>
          </a:p>
        </c:rich>
      </c:tx>
      <c:layout/>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дням'!$C$48:$AH$48</c:f>
              <c:numCache>
                <c:formatCode>#,##0</c:formatCode>
                <c:ptCount val="32"/>
                <c:pt idx="0">
                  <c:v>18741</c:v>
                </c:pt>
                <c:pt idx="1">
                  <c:v>10824</c:v>
                </c:pt>
                <c:pt idx="2">
                  <c:v>11683</c:v>
                </c:pt>
                <c:pt idx="3">
                  <c:v>23937</c:v>
                </c:pt>
                <c:pt idx="4">
                  <c:v>20795</c:v>
                </c:pt>
                <c:pt idx="5">
                  <c:v>11894</c:v>
                </c:pt>
                <c:pt idx="6">
                  <c:v>22485</c:v>
                </c:pt>
                <c:pt idx="7">
                  <c:v>28378</c:v>
                </c:pt>
                <c:pt idx="8">
                  <c:v>26897</c:v>
                </c:pt>
                <c:pt idx="9">
                  <c:v>14226</c:v>
                </c:pt>
                <c:pt idx="10">
                  <c:v>25518</c:v>
                </c:pt>
                <c:pt idx="11">
                  <c:v>22464</c:v>
                </c:pt>
                <c:pt idx="12">
                  <c:v>26546</c:v>
                </c:pt>
                <c:pt idx="13">
                  <c:v>30024</c:v>
                </c:pt>
                <c:pt idx="14">
                  <c:v>23945</c:v>
                </c:pt>
                <c:pt idx="15">
                  <c:v>24467</c:v>
                </c:pt>
                <c:pt idx="16">
                  <c:v>30709</c:v>
                </c:pt>
                <c:pt idx="17">
                  <c:v>25926</c:v>
                </c:pt>
                <c:pt idx="18">
                  <c:v>16405</c:v>
                </c:pt>
                <c:pt idx="19">
                  <c:v>24498</c:v>
                </c:pt>
                <c:pt idx="20">
                  <c:v>14480</c:v>
                </c:pt>
                <c:pt idx="21">
                  <c:v>23267</c:v>
                </c:pt>
                <c:pt idx="22">
                  <c:v>32361</c:v>
                </c:pt>
                <c:pt idx="23">
                  <c:v>32633</c:v>
                </c:pt>
                <c:pt idx="24">
                  <c:v>32758</c:v>
                </c:pt>
                <c:pt idx="25">
                  <c:v>29138</c:v>
                </c:pt>
                <c:pt idx="26">
                  <c:v>28414</c:v>
                </c:pt>
                <c:pt idx="27">
                  <c:v>23114</c:v>
                </c:pt>
                <c:pt idx="28">
                  <c:v>31359</c:v>
                </c:pt>
                <c:pt idx="29">
                  <c:v>21013</c:v>
                </c:pt>
                <c:pt idx="30">
                  <c:v>26831</c:v>
                </c:pt>
                <c:pt idx="31">
                  <c:v>33443</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дням'!$C$49:$AH$49</c:f>
              <c:numCache>
                <c:formatCode>#,##0</c:formatCode>
                <c:ptCount val="32"/>
                <c:pt idx="0">
                  <c:v>17583</c:v>
                </c:pt>
                <c:pt idx="1">
                  <c:v>10755</c:v>
                </c:pt>
                <c:pt idx="2">
                  <c:v>25589</c:v>
                </c:pt>
                <c:pt idx="3">
                  <c:v>27999</c:v>
                </c:pt>
                <c:pt idx="4">
                  <c:v>23936</c:v>
                </c:pt>
                <c:pt idx="5">
                  <c:v>22777</c:v>
                </c:pt>
                <c:pt idx="6">
                  <c:v>24798</c:v>
                </c:pt>
                <c:pt idx="7">
                  <c:v>10011</c:v>
                </c:pt>
                <c:pt idx="8">
                  <c:v>26782</c:v>
                </c:pt>
                <c:pt idx="9">
                  <c:v>30872</c:v>
                </c:pt>
                <c:pt idx="10">
                  <c:v>29714</c:v>
                </c:pt>
                <c:pt idx="11">
                  <c:v>24505</c:v>
                </c:pt>
                <c:pt idx="12">
                  <c:v>16260</c:v>
                </c:pt>
                <c:pt idx="13">
                  <c:v>17358</c:v>
                </c:pt>
                <c:pt idx="14">
                  <c:v>24347</c:v>
                </c:pt>
                <c:pt idx="15">
                  <c:v>19806</c:v>
                </c:pt>
                <c:pt idx="16">
                  <c:v>31564</c:v>
                </c:pt>
                <c:pt idx="17">
                  <c:v>29939</c:v>
                </c:pt>
                <c:pt idx="18">
                  <c:v>29565</c:v>
                </c:pt>
                <c:pt idx="19">
                  <c:v>32419</c:v>
                </c:pt>
                <c:pt idx="20">
                  <c:v>32729</c:v>
                </c:pt>
                <c:pt idx="21">
                  <c:v>23087</c:v>
                </c:pt>
                <c:pt idx="22">
                  <c:v>31711</c:v>
                </c:pt>
                <c:pt idx="23">
                  <c:v>16194</c:v>
                </c:pt>
                <c:pt idx="24">
                  <c:v>20619</c:v>
                </c:pt>
                <c:pt idx="25">
                  <c:v>23511</c:v>
                </c:pt>
                <c:pt idx="26">
                  <c:v>24586</c:v>
                </c:pt>
                <c:pt idx="27">
                  <c:v>33118</c:v>
                </c:pt>
                <c:pt idx="28">
                  <c:v>29542</c:v>
                </c:pt>
                <c:pt idx="29">
                  <c:v>34249</c:v>
                </c:pt>
                <c:pt idx="30">
                  <c:v>33762</c:v>
                </c:pt>
                <c:pt idx="31">
                  <c:v>29745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474544"/>
        <c:axId val="3804765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дням'!$C$49:$AH$49</c:f>
              <c:numCache>
                <c:formatCode>0.00%</c:formatCode>
                <c:ptCount val="32"/>
                <c:pt idx="0">
                  <c:v>0.17467152968036534</c:v>
                </c:pt>
                <c:pt idx="1">
                  <c:v>0.17466995433789956</c:v>
                </c:pt>
                <c:pt idx="2">
                  <c:v>0.17498744292237442</c:v>
                </c:pt>
                <c:pt idx="3">
                  <c:v>0.17508018264840183</c:v>
                </c:pt>
                <c:pt idx="4">
                  <c:v>0.17515189497716896</c:v>
                </c:pt>
                <c:pt idx="5">
                  <c:v>0.17540036529680367</c:v>
                </c:pt>
                <c:pt idx="6">
                  <c:v>0.17545317351598175</c:v>
                </c:pt>
                <c:pt idx="7">
                  <c:v>0.17503383561643834</c:v>
                </c:pt>
                <c:pt idx="8">
                  <c:v>0.17503121004566211</c:v>
                </c:pt>
                <c:pt idx="9">
                  <c:v>0.17541125570776253</c:v>
                </c:pt>
                <c:pt idx="10">
                  <c:v>0.17550705479452056</c:v>
                </c:pt>
                <c:pt idx="11">
                  <c:v>0.17555365296803652</c:v>
                </c:pt>
                <c:pt idx="12">
                  <c:v>0.17531881278538811</c:v>
                </c:pt>
                <c:pt idx="13">
                  <c:v>0.17502963470319632</c:v>
                </c:pt>
                <c:pt idx="14">
                  <c:v>0.17503881278538813</c:v>
                </c:pt>
                <c:pt idx="15">
                  <c:v>0.17493239726027396</c:v>
                </c:pt>
                <c:pt idx="16">
                  <c:v>0.17495191780821917</c:v>
                </c:pt>
                <c:pt idx="17">
                  <c:v>0.17504353881278537</c:v>
                </c:pt>
                <c:pt idx="18">
                  <c:v>0.17534399543378995</c:v>
                </c:pt>
                <c:pt idx="19">
                  <c:v>0.17552484018264838</c:v>
                </c:pt>
                <c:pt idx="20">
                  <c:v>0.17594148401826484</c:v>
                </c:pt>
                <c:pt idx="21">
                  <c:v>0.17593737442922375</c:v>
                </c:pt>
                <c:pt idx="22">
                  <c:v>0.17592253424657534</c:v>
                </c:pt>
                <c:pt idx="23">
                  <c:v>0.17554721461187214</c:v>
                </c:pt>
                <c:pt idx="24">
                  <c:v>0.17527006849315072</c:v>
                </c:pt>
                <c:pt idx="25">
                  <c:v>0.17514159817351602</c:v>
                </c:pt>
                <c:pt idx="26">
                  <c:v>0.175054200913242</c:v>
                </c:pt>
                <c:pt idx="27">
                  <c:v>0.17528260273972604</c:v>
                </c:pt>
                <c:pt idx="28">
                  <c:v>0.1752411187214612</c:v>
                </c:pt>
                <c:pt idx="29">
                  <c:v>0.17554331050228311</c:v>
                </c:pt>
                <c:pt idx="30">
                  <c:v>0.17570155251141553</c:v>
                </c:pt>
                <c:pt idx="31">
                  <c:v>0.17561712328767123</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469448"/>
        <c:axId val="380474936"/>
      </c:lineChart>
      <c:catAx>
        <c:axId val="380474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476504"/>
        <c:crosses val="autoZero"/>
        <c:auto val="1"/>
        <c:lblAlgn val="ctr"/>
        <c:lblOffset val="100"/>
        <c:tickLblSkip val="1"/>
        <c:noMultiLvlLbl val="1"/>
      </c:catAx>
      <c:valAx>
        <c:axId val="380476504"/>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474544"/>
        <c:crosses val="autoZero"/>
        <c:crossBetween val="midCat"/>
      </c:valAx>
      <c:valAx>
        <c:axId val="38047493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469448"/>
        <c:crosses val="max"/>
        <c:crossBetween val="between"/>
      </c:valAx>
      <c:catAx>
        <c:axId val="380469448"/>
        <c:scaling>
          <c:orientation val="minMax"/>
        </c:scaling>
        <c:delete val="1"/>
        <c:axPos val="b"/>
        <c:numFmt formatCode="[$-419]d\ mmm;@" sourceLinked="1"/>
        <c:majorTickMark val="out"/>
        <c:minorTickMark val="none"/>
        <c:tickLblPos val="nextTo"/>
        <c:crossAx val="38047493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'выработка по дням'!$A$2:$A$3</c:f>
          <c:strCache>
            <c:ptCount val="2"/>
            <c:pt idx="0">
              <c:v>Ахтубинская СЭС (1 очередь) 15 МВт</c:v>
            </c:pt>
          </c:strCache>
        </c:strRef>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дням'!$C$2:$AH$2</c:f>
              <c:numCache>
                <c:formatCode>#,##0</c:formatCode>
                <c:ptCount val="32"/>
                <c:pt idx="0">
                  <c:v>68349</c:v>
                </c:pt>
                <c:pt idx="1">
                  <c:v>12399</c:v>
                </c:pt>
                <c:pt idx="2">
                  <c:v>9626</c:v>
                </c:pt>
                <c:pt idx="3">
                  <c:v>18473</c:v>
                </c:pt>
                <c:pt idx="4">
                  <c:v>12760</c:v>
                </c:pt>
                <c:pt idx="5">
                  <c:v>47144</c:v>
                </c:pt>
                <c:pt idx="6">
                  <c:v>15074</c:v>
                </c:pt>
                <c:pt idx="7">
                  <c:v>9232</c:v>
                </c:pt>
                <c:pt idx="8">
                  <c:v>73491</c:v>
                </c:pt>
                <c:pt idx="9">
                  <c:v>68077</c:v>
                </c:pt>
                <c:pt idx="10">
                  <c:v>12828</c:v>
                </c:pt>
                <c:pt idx="11">
                  <c:v>70909</c:v>
                </c:pt>
                <c:pt idx="12">
                  <c:v>53564</c:v>
                </c:pt>
                <c:pt idx="13">
                  <c:v>85934</c:v>
                </c:pt>
                <c:pt idx="14">
                  <c:v>57307</c:v>
                </c:pt>
                <c:pt idx="15">
                  <c:v>60293</c:v>
                </c:pt>
                <c:pt idx="16">
                  <c:v>62701</c:v>
                </c:pt>
                <c:pt idx="17">
                  <c:v>70534</c:v>
                </c:pt>
                <c:pt idx="18">
                  <c:v>49653</c:v>
                </c:pt>
                <c:pt idx="19">
                  <c:v>73351</c:v>
                </c:pt>
                <c:pt idx="20">
                  <c:v>46376</c:v>
                </c:pt>
                <c:pt idx="21">
                  <c:v>84517</c:v>
                </c:pt>
                <c:pt idx="22">
                  <c:v>70942</c:v>
                </c:pt>
                <c:pt idx="23">
                  <c:v>54172</c:v>
                </c:pt>
                <c:pt idx="24">
                  <c:v>87668</c:v>
                </c:pt>
                <c:pt idx="25">
                  <c:v>63444</c:v>
                </c:pt>
                <c:pt idx="26">
                  <c:v>72255</c:v>
                </c:pt>
                <c:pt idx="27">
                  <c:v>86419</c:v>
                </c:pt>
                <c:pt idx="28">
                  <c:v>57401</c:v>
                </c:pt>
                <c:pt idx="29">
                  <c:v>27163</c:v>
                </c:pt>
                <c:pt idx="30">
                  <c:v>29968</c:v>
                </c:pt>
                <c:pt idx="31">
                  <c:v>43140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дням'!$C$3:$AH$3</c:f>
              <c:numCache>
                <c:formatCode>#,##0</c:formatCode>
                <c:ptCount val="32"/>
                <c:pt idx="0">
                  <c:v>86224</c:v>
                </c:pt>
                <c:pt idx="1">
                  <c:v>80774</c:v>
                </c:pt>
                <c:pt idx="2">
                  <c:v>68968</c:v>
                </c:pt>
                <c:pt idx="3">
                  <c:v>59834</c:v>
                </c:pt>
                <c:pt idx="4">
                  <c:v>9684</c:v>
                </c:pt>
                <c:pt idx="5">
                  <c:v>86689</c:v>
                </c:pt>
                <c:pt idx="6">
                  <c:v>87811</c:v>
                </c:pt>
                <c:pt idx="7">
                  <c:v>35406</c:v>
                </c:pt>
                <c:pt idx="8">
                  <c:v>25076</c:v>
                </c:pt>
                <c:pt idx="9">
                  <c:v>8040</c:v>
                </c:pt>
                <c:pt idx="10">
                  <c:v>44844</c:v>
                </c:pt>
                <c:pt idx="11">
                  <c:v>41640</c:v>
                </c:pt>
                <c:pt idx="12">
                  <c:v>46218</c:v>
                </c:pt>
                <c:pt idx="13">
                  <c:v>18694</c:v>
                </c:pt>
                <c:pt idx="14">
                  <c:v>90294</c:v>
                </c:pt>
                <c:pt idx="15">
                  <c:v>34505</c:v>
                </c:pt>
                <c:pt idx="16">
                  <c:v>45756</c:v>
                </c:pt>
                <c:pt idx="17">
                  <c:v>50128</c:v>
                </c:pt>
                <c:pt idx="18">
                  <c:v>75904</c:v>
                </c:pt>
                <c:pt idx="19">
                  <c:v>22759</c:v>
                </c:pt>
                <c:pt idx="20">
                  <c:v>76999</c:v>
                </c:pt>
                <c:pt idx="21">
                  <c:v>78075</c:v>
                </c:pt>
                <c:pt idx="22">
                  <c:v>94708</c:v>
                </c:pt>
                <c:pt idx="23">
                  <c:v>88144</c:v>
                </c:pt>
                <c:pt idx="24">
                  <c:v>85530</c:v>
                </c:pt>
                <c:pt idx="25">
                  <c:v>91727</c:v>
                </c:pt>
                <c:pt idx="26">
                  <c:v>80754</c:v>
                </c:pt>
                <c:pt idx="27">
                  <c:v>12115</c:v>
                </c:pt>
                <c:pt idx="28">
                  <c:v>18662</c:v>
                </c:pt>
                <c:pt idx="29">
                  <c:v>48028</c:v>
                </c:pt>
                <c:pt idx="30">
                  <c:v>46731</c:v>
                </c:pt>
                <c:pt idx="31">
                  <c:v>45113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471016"/>
        <c:axId val="38047689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дням'!$C$3:$AH$3</c:f>
              <c:numCache>
                <c:formatCode>0.00%</c:formatCode>
                <c:ptCount val="32"/>
                <c:pt idx="0">
                  <c:v>0.14053252663622526</c:v>
                </c:pt>
                <c:pt idx="1">
                  <c:v>0.14105288432267882</c:v>
                </c:pt>
                <c:pt idx="2">
                  <c:v>0.14150449771689497</c:v>
                </c:pt>
                <c:pt idx="3">
                  <c:v>0.1418192694063927</c:v>
                </c:pt>
                <c:pt idx="4">
                  <c:v>0.1417958599695586</c:v>
                </c:pt>
                <c:pt idx="5">
                  <c:v>0.14209681126331811</c:v>
                </c:pt>
                <c:pt idx="6">
                  <c:v>0.14265036529680367</c:v>
                </c:pt>
                <c:pt idx="7">
                  <c:v>0.14284955859969559</c:v>
                </c:pt>
                <c:pt idx="8">
                  <c:v>0.14248110350076101</c:v>
                </c:pt>
                <c:pt idx="9">
                  <c:v>0.142024200913242</c:v>
                </c:pt>
                <c:pt idx="10">
                  <c:v>0.14226785388127852</c:v>
                </c:pt>
                <c:pt idx="11">
                  <c:v>0.14204510654490107</c:v>
                </c:pt>
                <c:pt idx="12">
                  <c:v>0.14198920091324202</c:v>
                </c:pt>
                <c:pt idx="13">
                  <c:v>0.14147748097412483</c:v>
                </c:pt>
                <c:pt idx="14">
                  <c:v>0.14172852359208524</c:v>
                </c:pt>
                <c:pt idx="15">
                  <c:v>0.14153226788432269</c:v>
                </c:pt>
                <c:pt idx="16">
                  <c:v>0.14140331050228311</c:v>
                </c:pt>
                <c:pt idx="17">
                  <c:v>0.14124801369863016</c:v>
                </c:pt>
                <c:pt idx="18">
                  <c:v>0.14144779299847793</c:v>
                </c:pt>
                <c:pt idx="19">
                  <c:v>0.14106277016742771</c:v>
                </c:pt>
                <c:pt idx="20">
                  <c:v>0.14129582191780823</c:v>
                </c:pt>
                <c:pt idx="21">
                  <c:v>0.14124679604261797</c:v>
                </c:pt>
                <c:pt idx="22">
                  <c:v>0.14142766362252665</c:v>
                </c:pt>
                <c:pt idx="23">
                  <c:v>0.14168620243531202</c:v>
                </c:pt>
                <c:pt idx="24">
                  <c:v>0.14166993150684934</c:v>
                </c:pt>
                <c:pt idx="25">
                  <c:v>0.14188517503805173</c:v>
                </c:pt>
                <c:pt idx="26">
                  <c:v>0.14194985540334856</c:v>
                </c:pt>
                <c:pt idx="27">
                  <c:v>0.14138437595129374</c:v>
                </c:pt>
                <c:pt idx="28">
                  <c:v>0.1410895585996956</c:v>
                </c:pt>
                <c:pt idx="29">
                  <c:v>0.14124834855403348</c:v>
                </c:pt>
                <c:pt idx="30">
                  <c:v>0.1413759208523592</c:v>
                </c:pt>
                <c:pt idx="31">
                  <c:v>0.14139093607305936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470232"/>
        <c:axId val="380469840"/>
      </c:lineChart>
      <c:catAx>
        <c:axId val="380471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476896"/>
        <c:crosses val="autoZero"/>
        <c:auto val="1"/>
        <c:lblAlgn val="ctr"/>
        <c:lblOffset val="100"/>
        <c:tickLblSkip val="1"/>
        <c:noMultiLvlLbl val="1"/>
      </c:catAx>
      <c:valAx>
        <c:axId val="380476896"/>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471016"/>
        <c:crosses val="autoZero"/>
        <c:crossBetween val="midCat"/>
      </c:valAx>
      <c:valAx>
        <c:axId val="38046984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470232"/>
        <c:crosses val="max"/>
        <c:crossBetween val="between"/>
      </c:valAx>
      <c:catAx>
        <c:axId val="380470232"/>
        <c:scaling>
          <c:orientation val="minMax"/>
        </c:scaling>
        <c:delete val="1"/>
        <c:axPos val="b"/>
        <c:numFmt formatCode="General" sourceLinked="1"/>
        <c:majorTickMark val="out"/>
        <c:minorTickMark val="none"/>
        <c:tickLblPos val="nextTo"/>
        <c:crossAx val="380469840"/>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3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'выработка по дням'!$A$4:$A$5</c:f>
          <c:strCache>
            <c:ptCount val="2"/>
            <c:pt idx="0">
              <c:v>Ахтубинская СЭС (2 очередь) 15 МВт</c:v>
            </c:pt>
          </c:strCache>
        </c:strRef>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дням'!$C$4:$AH$4</c:f>
              <c:numCache>
                <c:formatCode>#,##0</c:formatCode>
                <c:ptCount val="32"/>
                <c:pt idx="0">
                  <c:v>78030</c:v>
                </c:pt>
                <c:pt idx="1">
                  <c:v>14183</c:v>
                </c:pt>
                <c:pt idx="2">
                  <c:v>11153</c:v>
                </c:pt>
                <c:pt idx="3">
                  <c:v>21684</c:v>
                </c:pt>
                <c:pt idx="4">
                  <c:v>14528</c:v>
                </c:pt>
                <c:pt idx="5">
                  <c:v>53829</c:v>
                </c:pt>
                <c:pt idx="6">
                  <c:v>17347</c:v>
                </c:pt>
                <c:pt idx="7">
                  <c:v>9953</c:v>
                </c:pt>
                <c:pt idx="8">
                  <c:v>77202</c:v>
                </c:pt>
                <c:pt idx="9">
                  <c:v>74610</c:v>
                </c:pt>
                <c:pt idx="10">
                  <c:v>30368</c:v>
                </c:pt>
                <c:pt idx="11">
                  <c:v>70695</c:v>
                </c:pt>
                <c:pt idx="12">
                  <c:v>53426</c:v>
                </c:pt>
                <c:pt idx="13">
                  <c:v>86575</c:v>
                </c:pt>
                <c:pt idx="14">
                  <c:v>57278</c:v>
                </c:pt>
                <c:pt idx="15">
                  <c:v>61043</c:v>
                </c:pt>
                <c:pt idx="16">
                  <c:v>63651</c:v>
                </c:pt>
                <c:pt idx="17">
                  <c:v>72715</c:v>
                </c:pt>
                <c:pt idx="18">
                  <c:v>50412</c:v>
                </c:pt>
                <c:pt idx="19">
                  <c:v>74330</c:v>
                </c:pt>
                <c:pt idx="20">
                  <c:v>46982</c:v>
                </c:pt>
                <c:pt idx="21">
                  <c:v>85909</c:v>
                </c:pt>
                <c:pt idx="22">
                  <c:v>71924</c:v>
                </c:pt>
                <c:pt idx="23">
                  <c:v>55342</c:v>
                </c:pt>
                <c:pt idx="24">
                  <c:v>89116</c:v>
                </c:pt>
                <c:pt idx="25">
                  <c:v>64686</c:v>
                </c:pt>
                <c:pt idx="26">
                  <c:v>73363</c:v>
                </c:pt>
                <c:pt idx="27">
                  <c:v>88216</c:v>
                </c:pt>
                <c:pt idx="28">
                  <c:v>58282</c:v>
                </c:pt>
                <c:pt idx="29">
                  <c:v>27524</c:v>
                </c:pt>
                <c:pt idx="30">
                  <c:v>29899</c:v>
                </c:pt>
                <c:pt idx="31">
                  <c:v>43251</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дням'!$C$5:$AH$5</c:f>
              <c:numCache>
                <c:formatCode>#,##0</c:formatCode>
                <c:ptCount val="32"/>
                <c:pt idx="0">
                  <c:v>85216</c:v>
                </c:pt>
                <c:pt idx="1">
                  <c:v>80460</c:v>
                </c:pt>
                <c:pt idx="2">
                  <c:v>68577</c:v>
                </c:pt>
                <c:pt idx="3">
                  <c:v>59337</c:v>
                </c:pt>
                <c:pt idx="4">
                  <c:v>9548</c:v>
                </c:pt>
                <c:pt idx="5">
                  <c:v>86529</c:v>
                </c:pt>
                <c:pt idx="6">
                  <c:v>87499</c:v>
                </c:pt>
                <c:pt idx="7">
                  <c:v>35111</c:v>
                </c:pt>
                <c:pt idx="8">
                  <c:v>25212</c:v>
                </c:pt>
                <c:pt idx="9">
                  <c:v>8082</c:v>
                </c:pt>
                <c:pt idx="10">
                  <c:v>44371</c:v>
                </c:pt>
                <c:pt idx="11">
                  <c:v>42179</c:v>
                </c:pt>
                <c:pt idx="12">
                  <c:v>45669</c:v>
                </c:pt>
                <c:pt idx="13">
                  <c:v>18540</c:v>
                </c:pt>
                <c:pt idx="14">
                  <c:v>90518</c:v>
                </c:pt>
                <c:pt idx="15">
                  <c:v>34486</c:v>
                </c:pt>
                <c:pt idx="16">
                  <c:v>45928</c:v>
                </c:pt>
                <c:pt idx="17">
                  <c:v>49786</c:v>
                </c:pt>
                <c:pt idx="18">
                  <c:v>76031</c:v>
                </c:pt>
                <c:pt idx="19">
                  <c:v>22740</c:v>
                </c:pt>
                <c:pt idx="20">
                  <c:v>77185</c:v>
                </c:pt>
                <c:pt idx="21">
                  <c:v>77941</c:v>
                </c:pt>
                <c:pt idx="22">
                  <c:v>94425</c:v>
                </c:pt>
                <c:pt idx="23">
                  <c:v>87993</c:v>
                </c:pt>
                <c:pt idx="24">
                  <c:v>85234</c:v>
                </c:pt>
                <c:pt idx="25">
                  <c:v>91532</c:v>
                </c:pt>
                <c:pt idx="26">
                  <c:v>80455</c:v>
                </c:pt>
                <c:pt idx="27">
                  <c:v>12478</c:v>
                </c:pt>
                <c:pt idx="28">
                  <c:v>18718</c:v>
                </c:pt>
                <c:pt idx="29">
                  <c:v>47784</c:v>
                </c:pt>
                <c:pt idx="30">
                  <c:v>47950</c:v>
                </c:pt>
                <c:pt idx="31">
                  <c:v>44833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475720"/>
        <c:axId val="38047219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дням'!$C$5:$AH$5</c:f>
              <c:numCache>
                <c:formatCode>0.00%</c:formatCode>
                <c:ptCount val="32"/>
                <c:pt idx="0">
                  <c:v>0.16026037290715373</c:v>
                </c:pt>
                <c:pt idx="1">
                  <c:v>0.16076476407914764</c:v>
                </c:pt>
                <c:pt idx="2">
                  <c:v>0.1612017808219178</c:v>
                </c:pt>
                <c:pt idx="3">
                  <c:v>0.16148833333333332</c:v>
                </c:pt>
                <c:pt idx="4">
                  <c:v>0.16145043378995433</c:v>
                </c:pt>
                <c:pt idx="5">
                  <c:v>0.16169929223744292</c:v>
                </c:pt>
                <c:pt idx="6">
                  <c:v>0.16223317351598174</c:v>
                </c:pt>
                <c:pt idx="7">
                  <c:v>0.16242463470319637</c:v>
                </c:pt>
                <c:pt idx="8">
                  <c:v>0.16202897260273974</c:v>
                </c:pt>
                <c:pt idx="9">
                  <c:v>0.16152267123287672</c:v>
                </c:pt>
                <c:pt idx="10">
                  <c:v>0.1616292389649924</c:v>
                </c:pt>
                <c:pt idx="11">
                  <c:v>0.16141222222222221</c:v>
                </c:pt>
                <c:pt idx="12">
                  <c:v>0.16135318873668189</c:v>
                </c:pt>
                <c:pt idx="13">
                  <c:v>0.16083541856925421</c:v>
                </c:pt>
                <c:pt idx="14">
                  <c:v>0.16108838660578387</c:v>
                </c:pt>
                <c:pt idx="15">
                  <c:v>0.16088627853881277</c:v>
                </c:pt>
                <c:pt idx="16">
                  <c:v>0.16075140030441401</c:v>
                </c:pt>
                <c:pt idx="17">
                  <c:v>0.16057690258751903</c:v>
                </c:pt>
                <c:pt idx="18">
                  <c:v>0.16077187214611871</c:v>
                </c:pt>
                <c:pt idx="19">
                  <c:v>0.16037925418569254</c:v>
                </c:pt>
                <c:pt idx="20">
                  <c:v>0.16060910958904109</c:v>
                </c:pt>
                <c:pt idx="21">
                  <c:v>0.16054847031963471</c:v>
                </c:pt>
                <c:pt idx="22">
                  <c:v>0.16071971080669709</c:v>
                </c:pt>
                <c:pt idx="23">
                  <c:v>0.16096819634703197</c:v>
                </c:pt>
                <c:pt idx="24">
                  <c:v>0.16093865296803653</c:v>
                </c:pt>
                <c:pt idx="25">
                  <c:v>0.16114296042617962</c:v>
                </c:pt>
                <c:pt idx="26">
                  <c:v>0.16119693302891933</c:v>
                </c:pt>
                <c:pt idx="27">
                  <c:v>0.1606205403348554</c:v>
                </c:pt>
                <c:pt idx="28">
                  <c:v>0.16031944444444443</c:v>
                </c:pt>
                <c:pt idx="29">
                  <c:v>0.16047363013698632</c:v>
                </c:pt>
                <c:pt idx="30">
                  <c:v>0.16061100456621002</c:v>
                </c:pt>
                <c:pt idx="31">
                  <c:v>0.16062304414003042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473760"/>
        <c:axId val="380474152"/>
      </c:lineChart>
      <c:catAx>
        <c:axId val="3804757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472192"/>
        <c:crosses val="autoZero"/>
        <c:auto val="1"/>
        <c:lblAlgn val="ctr"/>
        <c:lblOffset val="100"/>
        <c:tickLblSkip val="1"/>
        <c:noMultiLvlLbl val="1"/>
      </c:catAx>
      <c:valAx>
        <c:axId val="380472192"/>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475720"/>
        <c:crosses val="autoZero"/>
        <c:crossBetween val="midCat"/>
      </c:valAx>
      <c:valAx>
        <c:axId val="38047415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473760"/>
        <c:crosses val="max"/>
        <c:crossBetween val="between"/>
      </c:valAx>
      <c:catAx>
        <c:axId val="380473760"/>
        <c:scaling>
          <c:orientation val="minMax"/>
        </c:scaling>
        <c:delete val="1"/>
        <c:axPos val="b"/>
        <c:numFmt formatCode="[$-419]d\ mmm;@" sourceLinked="1"/>
        <c:majorTickMark val="out"/>
        <c:minorTickMark val="none"/>
        <c:tickLblPos val="nextTo"/>
        <c:crossAx val="38047415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sz="1300"/>
              <a:t>Ахтубинская СЭС (3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дням'!$C$6:$AH$6</c:f>
              <c:numCache>
                <c:formatCode>#,##0</c:formatCode>
                <c:ptCount val="32"/>
                <c:pt idx="0">
                  <c:v>77514</c:v>
                </c:pt>
                <c:pt idx="1">
                  <c:v>14026</c:v>
                </c:pt>
                <c:pt idx="2">
                  <c:v>11211</c:v>
                </c:pt>
                <c:pt idx="3">
                  <c:v>22349</c:v>
                </c:pt>
                <c:pt idx="4">
                  <c:v>14389</c:v>
                </c:pt>
                <c:pt idx="5">
                  <c:v>53540</c:v>
                </c:pt>
                <c:pt idx="6">
                  <c:v>17383</c:v>
                </c:pt>
                <c:pt idx="7">
                  <c:v>9952</c:v>
                </c:pt>
                <c:pt idx="8">
                  <c:v>78791</c:v>
                </c:pt>
                <c:pt idx="9">
                  <c:v>75824</c:v>
                </c:pt>
                <c:pt idx="10">
                  <c:v>30574</c:v>
                </c:pt>
                <c:pt idx="11">
                  <c:v>71015</c:v>
                </c:pt>
                <c:pt idx="12">
                  <c:v>54365</c:v>
                </c:pt>
                <c:pt idx="13">
                  <c:v>84091</c:v>
                </c:pt>
                <c:pt idx="14">
                  <c:v>57988</c:v>
                </c:pt>
                <c:pt idx="15">
                  <c:v>60604</c:v>
                </c:pt>
                <c:pt idx="16">
                  <c:v>61158</c:v>
                </c:pt>
                <c:pt idx="17">
                  <c:v>71738</c:v>
                </c:pt>
                <c:pt idx="18">
                  <c:v>50132</c:v>
                </c:pt>
                <c:pt idx="19">
                  <c:v>73748</c:v>
                </c:pt>
                <c:pt idx="20">
                  <c:v>46549</c:v>
                </c:pt>
                <c:pt idx="21">
                  <c:v>85148</c:v>
                </c:pt>
                <c:pt idx="22">
                  <c:v>71348</c:v>
                </c:pt>
                <c:pt idx="23">
                  <c:v>55273</c:v>
                </c:pt>
                <c:pt idx="24">
                  <c:v>88297</c:v>
                </c:pt>
                <c:pt idx="25">
                  <c:v>64447</c:v>
                </c:pt>
                <c:pt idx="26">
                  <c:v>72735</c:v>
                </c:pt>
                <c:pt idx="27">
                  <c:v>87557</c:v>
                </c:pt>
                <c:pt idx="28">
                  <c:v>58899</c:v>
                </c:pt>
                <c:pt idx="29">
                  <c:v>27541</c:v>
                </c:pt>
                <c:pt idx="30">
                  <c:v>29658</c:v>
                </c:pt>
                <c:pt idx="31">
                  <c:v>42853</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дням'!$C$7:$AH$7</c:f>
              <c:numCache>
                <c:formatCode>#,##0</c:formatCode>
                <c:ptCount val="32"/>
                <c:pt idx="0">
                  <c:v>84778</c:v>
                </c:pt>
                <c:pt idx="1">
                  <c:v>79970</c:v>
                </c:pt>
                <c:pt idx="2">
                  <c:v>68248</c:v>
                </c:pt>
                <c:pt idx="3">
                  <c:v>59185</c:v>
                </c:pt>
                <c:pt idx="4">
                  <c:v>9457</c:v>
                </c:pt>
                <c:pt idx="5">
                  <c:v>85712</c:v>
                </c:pt>
                <c:pt idx="6">
                  <c:v>87014</c:v>
                </c:pt>
                <c:pt idx="7">
                  <c:v>34859</c:v>
                </c:pt>
                <c:pt idx="8">
                  <c:v>25443</c:v>
                </c:pt>
                <c:pt idx="9">
                  <c:v>8053</c:v>
                </c:pt>
                <c:pt idx="10">
                  <c:v>44298</c:v>
                </c:pt>
                <c:pt idx="11">
                  <c:v>42764</c:v>
                </c:pt>
                <c:pt idx="12">
                  <c:v>45496</c:v>
                </c:pt>
                <c:pt idx="13">
                  <c:v>18715</c:v>
                </c:pt>
                <c:pt idx="14">
                  <c:v>89696</c:v>
                </c:pt>
                <c:pt idx="15">
                  <c:v>34280</c:v>
                </c:pt>
                <c:pt idx="16">
                  <c:v>46328</c:v>
                </c:pt>
                <c:pt idx="17">
                  <c:v>50927</c:v>
                </c:pt>
                <c:pt idx="18">
                  <c:v>75480</c:v>
                </c:pt>
                <c:pt idx="19">
                  <c:v>22645</c:v>
                </c:pt>
                <c:pt idx="20">
                  <c:v>77288</c:v>
                </c:pt>
                <c:pt idx="21">
                  <c:v>76965</c:v>
                </c:pt>
                <c:pt idx="22">
                  <c:v>93707</c:v>
                </c:pt>
                <c:pt idx="23">
                  <c:v>84962</c:v>
                </c:pt>
                <c:pt idx="24">
                  <c:v>79683</c:v>
                </c:pt>
                <c:pt idx="25">
                  <c:v>90790</c:v>
                </c:pt>
                <c:pt idx="26">
                  <c:v>80045</c:v>
                </c:pt>
                <c:pt idx="27">
                  <c:v>12528</c:v>
                </c:pt>
                <c:pt idx="28">
                  <c:v>18791</c:v>
                </c:pt>
                <c:pt idx="29">
                  <c:v>47190</c:v>
                </c:pt>
                <c:pt idx="30">
                  <c:v>47543</c:v>
                </c:pt>
                <c:pt idx="31">
                  <c:v>45143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471800"/>
        <c:axId val="38093546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дням'!$C$7:$AH$7</c:f>
              <c:numCache>
                <c:formatCode>0.00%</c:formatCode>
                <c:ptCount val="32"/>
                <c:pt idx="0">
                  <c:v>0.15850481735159816</c:v>
                </c:pt>
                <c:pt idx="1">
                  <c:v>0.15900667427701673</c:v>
                </c:pt>
                <c:pt idx="2">
                  <c:v>0.15944074581430745</c:v>
                </c:pt>
                <c:pt idx="3">
                  <c:v>0.15972108066971077</c:v>
                </c:pt>
                <c:pt idx="4">
                  <c:v>0.15968354642313548</c:v>
                </c:pt>
                <c:pt idx="5">
                  <c:v>0.15992838660578387</c:v>
                </c:pt>
                <c:pt idx="6">
                  <c:v>0.16045830289193302</c:v>
                </c:pt>
                <c:pt idx="7">
                  <c:v>0.16064785388127853</c:v>
                </c:pt>
                <c:pt idx="8">
                  <c:v>0.16024185692541856</c:v>
                </c:pt>
                <c:pt idx="9">
                  <c:v>0.15972609589041095</c:v>
                </c:pt>
                <c:pt idx="10">
                  <c:v>0.15983054033485541</c:v>
                </c:pt>
                <c:pt idx="11">
                  <c:v>0.15961554033485542</c:v>
                </c:pt>
                <c:pt idx="12">
                  <c:v>0.15954804414003046</c:v>
                </c:pt>
                <c:pt idx="13">
                  <c:v>0.15905050989345512</c:v>
                </c:pt>
                <c:pt idx="14">
                  <c:v>0.1592918188736682</c:v>
                </c:pt>
                <c:pt idx="15">
                  <c:v>0.15909148401826484</c:v>
                </c:pt>
                <c:pt idx="16">
                  <c:v>0.15897862252663622</c:v>
                </c:pt>
                <c:pt idx="17">
                  <c:v>0.15882024353120242</c:v>
                </c:pt>
                <c:pt idx="18">
                  <c:v>0.15901315068493152</c:v>
                </c:pt>
                <c:pt idx="19">
                  <c:v>0.15862423896499236</c:v>
                </c:pt>
                <c:pt idx="20">
                  <c:v>0.15885817351598175</c:v>
                </c:pt>
                <c:pt idx="21">
                  <c:v>0.15879589802130897</c:v>
                </c:pt>
                <c:pt idx="22">
                  <c:v>0.15896605783866058</c:v>
                </c:pt>
                <c:pt idx="23">
                  <c:v>0.15919200152207003</c:v>
                </c:pt>
                <c:pt idx="24">
                  <c:v>0.15912644596651446</c:v>
                </c:pt>
                <c:pt idx="25">
                  <c:v>0.15932692541856927</c:v>
                </c:pt>
                <c:pt idx="26">
                  <c:v>0.15938255707762558</c:v>
                </c:pt>
                <c:pt idx="27">
                  <c:v>0.15881156012176562</c:v>
                </c:pt>
                <c:pt idx="28">
                  <c:v>0.15850632420091323</c:v>
                </c:pt>
                <c:pt idx="29">
                  <c:v>0.15865585996955861</c:v>
                </c:pt>
                <c:pt idx="30">
                  <c:v>0.1587919710806697</c:v>
                </c:pt>
                <c:pt idx="31">
                  <c:v>0.15880939878234399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7032"/>
        <c:axId val="380931936"/>
      </c:lineChart>
      <c:catAx>
        <c:axId val="3804718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5464"/>
        <c:crosses val="autoZero"/>
        <c:auto val="1"/>
        <c:lblAlgn val="ctr"/>
        <c:lblOffset val="100"/>
        <c:tickLblSkip val="1"/>
        <c:noMultiLvlLbl val="1"/>
      </c:catAx>
      <c:valAx>
        <c:axId val="38093546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471800"/>
        <c:crosses val="autoZero"/>
        <c:crossBetween val="midCat"/>
      </c:valAx>
      <c:valAx>
        <c:axId val="38093193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7032"/>
        <c:crosses val="max"/>
        <c:crossBetween val="between"/>
      </c:valAx>
      <c:catAx>
        <c:axId val="380937032"/>
        <c:scaling>
          <c:orientation val="minMax"/>
        </c:scaling>
        <c:delete val="1"/>
        <c:axPos val="b"/>
        <c:numFmt formatCode="[$-419]d\ mmm;@" sourceLinked="1"/>
        <c:majorTickMark val="out"/>
        <c:minorTickMark val="none"/>
        <c:tickLblPos val="nextTo"/>
        <c:crossAx val="38093193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'выработка по дням'!$A$8:$A$9</c:f>
          <c:strCache>
            <c:ptCount val="2"/>
            <c:pt idx="0">
              <c:v>Ахтубинская СЭС (4 очередь) 15 МВт</c:v>
            </c:pt>
          </c:strCache>
        </c:strRef>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дням'!$C$8:$AH$8</c:f>
              <c:numCache>
                <c:formatCode>#,##0</c:formatCode>
                <c:ptCount val="32"/>
                <c:pt idx="0">
                  <c:v>72841</c:v>
                </c:pt>
                <c:pt idx="1">
                  <c:v>12967</c:v>
                </c:pt>
                <c:pt idx="2">
                  <c:v>10561</c:v>
                </c:pt>
                <c:pt idx="3">
                  <c:v>21241</c:v>
                </c:pt>
                <c:pt idx="4">
                  <c:v>13366</c:v>
                </c:pt>
                <c:pt idx="5">
                  <c:v>50161</c:v>
                </c:pt>
                <c:pt idx="6">
                  <c:v>16301</c:v>
                </c:pt>
                <c:pt idx="7">
                  <c:v>9335</c:v>
                </c:pt>
                <c:pt idx="8">
                  <c:v>73896</c:v>
                </c:pt>
                <c:pt idx="9">
                  <c:v>71202</c:v>
                </c:pt>
                <c:pt idx="10">
                  <c:v>28706</c:v>
                </c:pt>
                <c:pt idx="11">
                  <c:v>66538</c:v>
                </c:pt>
                <c:pt idx="12">
                  <c:v>49353</c:v>
                </c:pt>
                <c:pt idx="13">
                  <c:v>80102</c:v>
                </c:pt>
                <c:pt idx="14">
                  <c:v>54547</c:v>
                </c:pt>
                <c:pt idx="15">
                  <c:v>56777</c:v>
                </c:pt>
                <c:pt idx="16">
                  <c:v>58656</c:v>
                </c:pt>
                <c:pt idx="17">
                  <c:v>68267</c:v>
                </c:pt>
                <c:pt idx="18">
                  <c:v>47049</c:v>
                </c:pt>
                <c:pt idx="19">
                  <c:v>69297</c:v>
                </c:pt>
                <c:pt idx="20">
                  <c:v>43659</c:v>
                </c:pt>
                <c:pt idx="21">
                  <c:v>80053</c:v>
                </c:pt>
                <c:pt idx="22">
                  <c:v>66963</c:v>
                </c:pt>
                <c:pt idx="23">
                  <c:v>52024</c:v>
                </c:pt>
                <c:pt idx="24">
                  <c:v>82959</c:v>
                </c:pt>
                <c:pt idx="25">
                  <c:v>60554</c:v>
                </c:pt>
                <c:pt idx="26">
                  <c:v>68606</c:v>
                </c:pt>
                <c:pt idx="27">
                  <c:v>82376</c:v>
                </c:pt>
                <c:pt idx="28">
                  <c:v>55276</c:v>
                </c:pt>
                <c:pt idx="29">
                  <c:v>25814</c:v>
                </c:pt>
                <c:pt idx="30">
                  <c:v>27598</c:v>
                </c:pt>
                <c:pt idx="31">
                  <c:v>40071</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дням'!$C$9:$AH$9</c:f>
              <c:numCache>
                <c:formatCode>#,##0</c:formatCode>
                <c:ptCount val="32"/>
                <c:pt idx="0">
                  <c:v>85163</c:v>
                </c:pt>
                <c:pt idx="1">
                  <c:v>80404</c:v>
                </c:pt>
                <c:pt idx="2">
                  <c:v>68402</c:v>
                </c:pt>
                <c:pt idx="3">
                  <c:v>59525</c:v>
                </c:pt>
                <c:pt idx="4">
                  <c:v>9589</c:v>
                </c:pt>
                <c:pt idx="5">
                  <c:v>86100</c:v>
                </c:pt>
                <c:pt idx="6">
                  <c:v>87532</c:v>
                </c:pt>
                <c:pt idx="7">
                  <c:v>34967</c:v>
                </c:pt>
                <c:pt idx="8">
                  <c:v>25656</c:v>
                </c:pt>
                <c:pt idx="9">
                  <c:v>8032</c:v>
                </c:pt>
                <c:pt idx="10">
                  <c:v>44842</c:v>
                </c:pt>
                <c:pt idx="11">
                  <c:v>42848</c:v>
                </c:pt>
                <c:pt idx="12">
                  <c:v>47330</c:v>
                </c:pt>
                <c:pt idx="13">
                  <c:v>18876</c:v>
                </c:pt>
                <c:pt idx="14">
                  <c:v>90075</c:v>
                </c:pt>
                <c:pt idx="15">
                  <c:v>34439</c:v>
                </c:pt>
                <c:pt idx="16">
                  <c:v>46884</c:v>
                </c:pt>
                <c:pt idx="17">
                  <c:v>52087</c:v>
                </c:pt>
                <c:pt idx="18">
                  <c:v>75657</c:v>
                </c:pt>
                <c:pt idx="19">
                  <c:v>22794</c:v>
                </c:pt>
                <c:pt idx="20">
                  <c:v>77588</c:v>
                </c:pt>
                <c:pt idx="21">
                  <c:v>77968</c:v>
                </c:pt>
                <c:pt idx="22">
                  <c:v>94373</c:v>
                </c:pt>
                <c:pt idx="23">
                  <c:v>88204</c:v>
                </c:pt>
                <c:pt idx="24">
                  <c:v>85296</c:v>
                </c:pt>
                <c:pt idx="25">
                  <c:v>91183</c:v>
                </c:pt>
                <c:pt idx="26">
                  <c:v>80688</c:v>
                </c:pt>
                <c:pt idx="27">
                  <c:v>12603</c:v>
                </c:pt>
                <c:pt idx="28">
                  <c:v>18816</c:v>
                </c:pt>
                <c:pt idx="29">
                  <c:v>47168</c:v>
                </c:pt>
                <c:pt idx="30">
                  <c:v>47441</c:v>
                </c:pt>
                <c:pt idx="31">
                  <c:v>45512</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26056"/>
        <c:axId val="38092762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дням'!$C$9:$AH$9</c:f>
              <c:numCache>
                <c:formatCode>0.00%</c:formatCode>
                <c:ptCount val="32"/>
                <c:pt idx="0">
                  <c:v>0.14210534246575343</c:v>
                </c:pt>
                <c:pt idx="1">
                  <c:v>0.14261856164383563</c:v>
                </c:pt>
                <c:pt idx="2">
                  <c:v>0.14305875190258752</c:v>
                </c:pt>
                <c:pt idx="3">
                  <c:v>0.14335010654490107</c:v>
                </c:pt>
                <c:pt idx="4">
                  <c:v>0.14332136225266362</c:v>
                </c:pt>
                <c:pt idx="5">
                  <c:v>0.14359487062404871</c:v>
                </c:pt>
                <c:pt idx="6">
                  <c:v>0.14413696347031965</c:v>
                </c:pt>
                <c:pt idx="7">
                  <c:v>0.14433203196347033</c:v>
                </c:pt>
                <c:pt idx="8">
                  <c:v>0.14396490867579911</c:v>
                </c:pt>
                <c:pt idx="9">
                  <c:v>0.14348416286149163</c:v>
                </c:pt>
                <c:pt idx="10">
                  <c:v>0.14360696347031965</c:v>
                </c:pt>
                <c:pt idx="11">
                  <c:v>0.14342667427701675</c:v>
                </c:pt>
                <c:pt idx="12">
                  <c:v>0.14341127853881278</c:v>
                </c:pt>
                <c:pt idx="13">
                  <c:v>0.14294532724505329</c:v>
                </c:pt>
                <c:pt idx="14">
                  <c:v>0.14321570776255707</c:v>
                </c:pt>
                <c:pt idx="15">
                  <c:v>0.14304570776255707</c:v>
                </c:pt>
                <c:pt idx="16">
                  <c:v>0.14295611872146122</c:v>
                </c:pt>
                <c:pt idx="17">
                  <c:v>0.14283298325722985</c:v>
                </c:pt>
                <c:pt idx="18">
                  <c:v>0.14305070015220703</c:v>
                </c:pt>
                <c:pt idx="19">
                  <c:v>0.14269679604261795</c:v>
                </c:pt>
                <c:pt idx="20">
                  <c:v>0.14295500761035007</c:v>
                </c:pt>
                <c:pt idx="21">
                  <c:v>0.14293914003044142</c:v>
                </c:pt>
                <c:pt idx="22">
                  <c:v>0.1431477397260274</c:v>
                </c:pt>
                <c:pt idx="23">
                  <c:v>0.14342308219178082</c:v>
                </c:pt>
                <c:pt idx="24">
                  <c:v>0.14344086757990868</c:v>
                </c:pt>
                <c:pt idx="25">
                  <c:v>0.14367396499238963</c:v>
                </c:pt>
                <c:pt idx="26">
                  <c:v>0.14376591324200913</c:v>
                </c:pt>
                <c:pt idx="27">
                  <c:v>0.14323491628614915</c:v>
                </c:pt>
                <c:pt idx="28">
                  <c:v>0.14295744292237442</c:v>
                </c:pt>
                <c:pt idx="29">
                  <c:v>0.14311995433789956</c:v>
                </c:pt>
                <c:pt idx="30">
                  <c:v>0.14327096651445967</c:v>
                </c:pt>
                <c:pt idx="31">
                  <c:v>0.14331237442922373</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5856"/>
        <c:axId val="380936640"/>
      </c:lineChart>
      <c:catAx>
        <c:axId val="380926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27624"/>
        <c:crosses val="autoZero"/>
        <c:auto val="1"/>
        <c:lblAlgn val="ctr"/>
        <c:lblOffset val="100"/>
        <c:noMultiLvlLbl val="1"/>
      </c:catAx>
      <c:valAx>
        <c:axId val="38092762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26056"/>
        <c:crosses val="autoZero"/>
        <c:crossBetween val="midCat"/>
      </c:valAx>
      <c:valAx>
        <c:axId val="38093664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5856"/>
        <c:crosses val="max"/>
        <c:crossBetween val="between"/>
      </c:valAx>
      <c:catAx>
        <c:axId val="380935856"/>
        <c:scaling>
          <c:orientation val="minMax"/>
        </c:scaling>
        <c:delete val="1"/>
        <c:axPos val="b"/>
        <c:numFmt formatCode="[$-419]d\ mmm;@" sourceLinked="1"/>
        <c:majorTickMark val="out"/>
        <c:minorTickMark val="none"/>
        <c:tickLblPos val="nextTo"/>
        <c:crossAx val="38093664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c:printSettings>
  <c:userShapes r:id="rId4"/>
</c:chartSpace>
</file>

<file path=xl/charts/chart4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Фунтовская СЭС (1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дням'!$C$124:$AH$124</c:f>
              <c:numCache>
                <c:formatCode>#,##0</c:formatCode>
                <c:ptCount val="32"/>
                <c:pt idx="0">
                  <c:v>80651</c:v>
                </c:pt>
                <c:pt idx="1">
                  <c:v>9606</c:v>
                </c:pt>
                <c:pt idx="2">
                  <c:v>12686</c:v>
                </c:pt>
                <c:pt idx="3">
                  <c:v>12301</c:v>
                </c:pt>
                <c:pt idx="4">
                  <c:v>69083</c:v>
                </c:pt>
                <c:pt idx="5">
                  <c:v>62942</c:v>
                </c:pt>
                <c:pt idx="6">
                  <c:v>42083</c:v>
                </c:pt>
                <c:pt idx="7">
                  <c:v>14983</c:v>
                </c:pt>
                <c:pt idx="8">
                  <c:v>227</c:v>
                </c:pt>
                <c:pt idx="9">
                  <c:v>56030</c:v>
                </c:pt>
                <c:pt idx="10">
                  <c:v>47550</c:v>
                </c:pt>
                <c:pt idx="11">
                  <c:v>60165</c:v>
                </c:pt>
                <c:pt idx="12">
                  <c:v>38026</c:v>
                </c:pt>
                <c:pt idx="13">
                  <c:v>81817</c:v>
                </c:pt>
                <c:pt idx="14">
                  <c:v>43559</c:v>
                </c:pt>
                <c:pt idx="15">
                  <c:v>65240</c:v>
                </c:pt>
                <c:pt idx="16">
                  <c:v>81788</c:v>
                </c:pt>
                <c:pt idx="17">
                  <c:v>71875</c:v>
                </c:pt>
                <c:pt idx="18">
                  <c:v>62966</c:v>
                </c:pt>
                <c:pt idx="19">
                  <c:v>57037</c:v>
                </c:pt>
                <c:pt idx="20">
                  <c:v>88692</c:v>
                </c:pt>
                <c:pt idx="21">
                  <c:v>92917</c:v>
                </c:pt>
                <c:pt idx="22">
                  <c:v>42657</c:v>
                </c:pt>
                <c:pt idx="23">
                  <c:v>54856</c:v>
                </c:pt>
                <c:pt idx="24">
                  <c:v>90259</c:v>
                </c:pt>
                <c:pt idx="25">
                  <c:v>67502</c:v>
                </c:pt>
                <c:pt idx="26">
                  <c:v>78476</c:v>
                </c:pt>
                <c:pt idx="27">
                  <c:v>28993</c:v>
                </c:pt>
                <c:pt idx="28">
                  <c:v>49150</c:v>
                </c:pt>
                <c:pt idx="29">
                  <c:v>41973</c:v>
                </c:pt>
                <c:pt idx="30">
                  <c:v>7908</c:v>
                </c:pt>
                <c:pt idx="31">
                  <c:v>16019</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дням'!$C$125:$AH$125</c:f>
              <c:numCache>
                <c:formatCode>#,##0</c:formatCode>
                <c:ptCount val="32"/>
                <c:pt idx="0">
                  <c:v>75993</c:v>
                </c:pt>
                <c:pt idx="1">
                  <c:v>51963</c:v>
                </c:pt>
                <c:pt idx="2">
                  <c:v>43503</c:v>
                </c:pt>
                <c:pt idx="3">
                  <c:v>81188</c:v>
                </c:pt>
                <c:pt idx="4">
                  <c:v>14016</c:v>
                </c:pt>
                <c:pt idx="5">
                  <c:v>80848</c:v>
                </c:pt>
                <c:pt idx="6">
                  <c:v>53437</c:v>
                </c:pt>
                <c:pt idx="7">
                  <c:v>71915</c:v>
                </c:pt>
                <c:pt idx="8">
                  <c:v>23917</c:v>
                </c:pt>
                <c:pt idx="9">
                  <c:v>2759</c:v>
                </c:pt>
                <c:pt idx="10">
                  <c:v>33600</c:v>
                </c:pt>
                <c:pt idx="11">
                  <c:v>19274</c:v>
                </c:pt>
                <c:pt idx="12">
                  <c:v>55646</c:v>
                </c:pt>
                <c:pt idx="13">
                  <c:v>17263</c:v>
                </c:pt>
                <c:pt idx="14">
                  <c:v>90262</c:v>
                </c:pt>
                <c:pt idx="15">
                  <c:v>76818</c:v>
                </c:pt>
                <c:pt idx="16">
                  <c:v>85269</c:v>
                </c:pt>
                <c:pt idx="17">
                  <c:v>58279</c:v>
                </c:pt>
                <c:pt idx="18">
                  <c:v>85043</c:v>
                </c:pt>
                <c:pt idx="19">
                  <c:v>39148</c:v>
                </c:pt>
                <c:pt idx="20">
                  <c:v>64286</c:v>
                </c:pt>
                <c:pt idx="21">
                  <c:v>86708</c:v>
                </c:pt>
                <c:pt idx="22">
                  <c:v>56446</c:v>
                </c:pt>
                <c:pt idx="23">
                  <c:v>76759</c:v>
                </c:pt>
                <c:pt idx="24">
                  <c:v>54102</c:v>
                </c:pt>
                <c:pt idx="25">
                  <c:v>81360</c:v>
                </c:pt>
                <c:pt idx="26">
                  <c:v>55566</c:v>
                </c:pt>
                <c:pt idx="27">
                  <c:v>10532</c:v>
                </c:pt>
                <c:pt idx="28">
                  <c:v>35072</c:v>
                </c:pt>
                <c:pt idx="29">
                  <c:v>16791</c:v>
                </c:pt>
                <c:pt idx="30">
                  <c:v>24999</c:v>
                </c:pt>
                <c:pt idx="31">
                  <c:v>40977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28016"/>
        <c:axId val="38093154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дням'!$C$125:$AH$125</c:f>
              <c:numCache>
                <c:formatCode>0.00%</c:formatCode>
                <c:ptCount val="32"/>
                <c:pt idx="0">
                  <c:v>0.15892665144596652</c:v>
                </c:pt>
                <c:pt idx="1">
                  <c:v>0.15924900304414003</c:v>
                </c:pt>
                <c:pt idx="2">
                  <c:v>0.15948353120243533</c:v>
                </c:pt>
                <c:pt idx="3">
                  <c:v>0.16000778538812785</c:v>
                </c:pt>
                <c:pt idx="4">
                  <c:v>0.15958870624048704</c:v>
                </c:pt>
                <c:pt idx="5">
                  <c:v>0.15972497716894979</c:v>
                </c:pt>
                <c:pt idx="6">
                  <c:v>0.15981138508371387</c:v>
                </c:pt>
                <c:pt idx="7">
                  <c:v>0.16024465753424658</c:v>
                </c:pt>
                <c:pt idx="8">
                  <c:v>0.16042494672754945</c:v>
                </c:pt>
                <c:pt idx="9">
                  <c:v>0.16001953576864533</c:v>
                </c:pt>
                <c:pt idx="10">
                  <c:v>0.15991337138508369</c:v>
                </c:pt>
                <c:pt idx="11">
                  <c:v>0.15960217656012174</c:v>
                </c:pt>
                <c:pt idx="12">
                  <c:v>0.15973627092846274</c:v>
                </c:pt>
                <c:pt idx="13">
                  <c:v>0.15924499238964993</c:v>
                </c:pt>
                <c:pt idx="14">
                  <c:v>0.15960041856925417</c:v>
                </c:pt>
                <c:pt idx="15">
                  <c:v>0.15968853120243534</c:v>
                </c:pt>
                <c:pt idx="16">
                  <c:v>0.15971502283105021</c:v>
                </c:pt>
                <c:pt idx="17">
                  <c:v>0.15961155251141551</c:v>
                </c:pt>
                <c:pt idx="18">
                  <c:v>0.15977956621004566</c:v>
                </c:pt>
                <c:pt idx="19">
                  <c:v>0.15964342465753426</c:v>
                </c:pt>
                <c:pt idx="20">
                  <c:v>0.15945768645357686</c:v>
                </c:pt>
                <c:pt idx="21">
                  <c:v>0.15941043378995431</c:v>
                </c:pt>
                <c:pt idx="22">
                  <c:v>0.15951537290715373</c:v>
                </c:pt>
                <c:pt idx="23">
                  <c:v>0.15968206240487065</c:v>
                </c:pt>
                <c:pt idx="24">
                  <c:v>0.15940689497716895</c:v>
                </c:pt>
                <c:pt idx="25">
                  <c:v>0.15951235920852361</c:v>
                </c:pt>
                <c:pt idx="26">
                  <c:v>0.15933800608828005</c:v>
                </c:pt>
                <c:pt idx="27">
                  <c:v>0.1591975114155251</c:v>
                </c:pt>
                <c:pt idx="28">
                  <c:v>0.15909037290715372</c:v>
                </c:pt>
                <c:pt idx="29">
                  <c:v>0.15889872907153729</c:v>
                </c:pt>
                <c:pt idx="30">
                  <c:v>0.15902879756468796</c:v>
                </c:pt>
                <c:pt idx="31">
                  <c:v>0.15921873668188738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27232"/>
        <c:axId val="380928800"/>
      </c:lineChart>
      <c:catAx>
        <c:axId val="380928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1544"/>
        <c:crosses val="autoZero"/>
        <c:auto val="1"/>
        <c:lblAlgn val="ctr"/>
        <c:lblOffset val="100"/>
        <c:tickLblSkip val="1"/>
        <c:noMultiLvlLbl val="1"/>
      </c:catAx>
      <c:valAx>
        <c:axId val="38093154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28016"/>
        <c:crosses val="autoZero"/>
        <c:crossBetween val="midCat"/>
      </c:valAx>
      <c:valAx>
        <c:axId val="38092880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27232"/>
        <c:crosses val="max"/>
        <c:crossBetween val="between"/>
      </c:valAx>
      <c:catAx>
        <c:axId val="380927232"/>
        <c:scaling>
          <c:orientation val="minMax"/>
        </c:scaling>
        <c:delete val="1"/>
        <c:axPos val="b"/>
        <c:numFmt formatCode="General" sourceLinked="1"/>
        <c:majorTickMark val="out"/>
        <c:minorTickMark val="none"/>
        <c:tickLblPos val="nextTo"/>
        <c:crossAx val="380928800"/>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Фунтовская СЭС (2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дням'!$C$126:$AH$126</c:f>
              <c:numCache>
                <c:formatCode>#,##0</c:formatCode>
                <c:ptCount val="32"/>
                <c:pt idx="0">
                  <c:v>70717</c:v>
                </c:pt>
                <c:pt idx="1">
                  <c:v>8399</c:v>
                </c:pt>
                <c:pt idx="2">
                  <c:v>11002</c:v>
                </c:pt>
                <c:pt idx="3">
                  <c:v>10762</c:v>
                </c:pt>
                <c:pt idx="4">
                  <c:v>60400</c:v>
                </c:pt>
                <c:pt idx="5">
                  <c:v>54979</c:v>
                </c:pt>
                <c:pt idx="6">
                  <c:v>36657</c:v>
                </c:pt>
                <c:pt idx="7">
                  <c:v>13102</c:v>
                </c:pt>
                <c:pt idx="8">
                  <c:v>173</c:v>
                </c:pt>
                <c:pt idx="9">
                  <c:v>50241</c:v>
                </c:pt>
                <c:pt idx="10">
                  <c:v>41659</c:v>
                </c:pt>
                <c:pt idx="11">
                  <c:v>52111</c:v>
                </c:pt>
                <c:pt idx="12">
                  <c:v>33272</c:v>
                </c:pt>
                <c:pt idx="13">
                  <c:v>71359</c:v>
                </c:pt>
                <c:pt idx="14">
                  <c:v>37896</c:v>
                </c:pt>
                <c:pt idx="15">
                  <c:v>57539</c:v>
                </c:pt>
                <c:pt idx="16">
                  <c:v>71492</c:v>
                </c:pt>
                <c:pt idx="17">
                  <c:v>63080</c:v>
                </c:pt>
                <c:pt idx="18">
                  <c:v>54819</c:v>
                </c:pt>
                <c:pt idx="19">
                  <c:v>49666</c:v>
                </c:pt>
                <c:pt idx="20">
                  <c:v>77540</c:v>
                </c:pt>
                <c:pt idx="21">
                  <c:v>81524</c:v>
                </c:pt>
                <c:pt idx="22">
                  <c:v>37994</c:v>
                </c:pt>
                <c:pt idx="23">
                  <c:v>48048</c:v>
                </c:pt>
                <c:pt idx="24">
                  <c:v>79069</c:v>
                </c:pt>
                <c:pt idx="25">
                  <c:v>58982</c:v>
                </c:pt>
                <c:pt idx="26">
                  <c:v>68589</c:v>
                </c:pt>
                <c:pt idx="27">
                  <c:v>25069</c:v>
                </c:pt>
                <c:pt idx="28">
                  <c:v>42687</c:v>
                </c:pt>
                <c:pt idx="29">
                  <c:v>36196</c:v>
                </c:pt>
                <c:pt idx="30">
                  <c:v>6891</c:v>
                </c:pt>
                <c:pt idx="31">
                  <c:v>13913</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дням'!$C$127:$AH$127</c:f>
              <c:numCache>
                <c:formatCode>#,##0</c:formatCode>
                <c:ptCount val="32"/>
                <c:pt idx="0">
                  <c:v>69144</c:v>
                </c:pt>
                <c:pt idx="1">
                  <c:v>51944</c:v>
                </c:pt>
                <c:pt idx="2">
                  <c:v>42651</c:v>
                </c:pt>
                <c:pt idx="3">
                  <c:v>80901</c:v>
                </c:pt>
                <c:pt idx="4">
                  <c:v>13785</c:v>
                </c:pt>
                <c:pt idx="5">
                  <c:v>76516</c:v>
                </c:pt>
                <c:pt idx="6">
                  <c:v>53032</c:v>
                </c:pt>
                <c:pt idx="7">
                  <c:v>55700</c:v>
                </c:pt>
                <c:pt idx="8">
                  <c:v>23949</c:v>
                </c:pt>
                <c:pt idx="9">
                  <c:v>2751</c:v>
                </c:pt>
                <c:pt idx="10">
                  <c:v>33015</c:v>
                </c:pt>
                <c:pt idx="11">
                  <c:v>19023</c:v>
                </c:pt>
                <c:pt idx="12">
                  <c:v>55054</c:v>
                </c:pt>
                <c:pt idx="13">
                  <c:v>17098</c:v>
                </c:pt>
                <c:pt idx="14">
                  <c:v>89844</c:v>
                </c:pt>
                <c:pt idx="15">
                  <c:v>76395</c:v>
                </c:pt>
                <c:pt idx="16">
                  <c:v>84554</c:v>
                </c:pt>
                <c:pt idx="17">
                  <c:v>58180</c:v>
                </c:pt>
                <c:pt idx="18">
                  <c:v>84221</c:v>
                </c:pt>
                <c:pt idx="19">
                  <c:v>38694</c:v>
                </c:pt>
                <c:pt idx="20">
                  <c:v>63534</c:v>
                </c:pt>
                <c:pt idx="21">
                  <c:v>86019</c:v>
                </c:pt>
                <c:pt idx="22">
                  <c:v>55801</c:v>
                </c:pt>
                <c:pt idx="23">
                  <c:v>76275</c:v>
                </c:pt>
                <c:pt idx="24">
                  <c:v>54081</c:v>
                </c:pt>
                <c:pt idx="25">
                  <c:v>86459</c:v>
                </c:pt>
                <c:pt idx="26">
                  <c:v>59107</c:v>
                </c:pt>
                <c:pt idx="27">
                  <c:v>11171</c:v>
                </c:pt>
                <c:pt idx="28">
                  <c:v>37044</c:v>
                </c:pt>
                <c:pt idx="29">
                  <c:v>17927</c:v>
                </c:pt>
                <c:pt idx="30">
                  <c:v>26472</c:v>
                </c:pt>
                <c:pt idx="31">
                  <c:v>43705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37816"/>
        <c:axId val="38093742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дням'!$C$127:$AH$127</c:f>
              <c:numCache>
                <c:formatCode>0.00%</c:formatCode>
                <c:ptCount val="32"/>
                <c:pt idx="0">
                  <c:v>0.15807993911719942</c:v>
                </c:pt>
                <c:pt idx="1">
                  <c:v>0.15841133181126332</c:v>
                </c:pt>
                <c:pt idx="2">
                  <c:v>0.15865219178082193</c:v>
                </c:pt>
                <c:pt idx="3">
                  <c:v>0.15918597412480973</c:v>
                </c:pt>
                <c:pt idx="4">
                  <c:v>0.15883121765601216</c:v>
                </c:pt>
                <c:pt idx="5">
                  <c:v>0.15899512176560124</c:v>
                </c:pt>
                <c:pt idx="6">
                  <c:v>0.15911974124809738</c:v>
                </c:pt>
                <c:pt idx="7">
                  <c:v>0.15944392694063927</c:v>
                </c:pt>
                <c:pt idx="8">
                  <c:v>0.1596248706240487</c:v>
                </c:pt>
                <c:pt idx="9">
                  <c:v>0.15926345509893455</c:v>
                </c:pt>
                <c:pt idx="10">
                  <c:v>0.1591976712328767</c:v>
                </c:pt>
                <c:pt idx="11">
                  <c:v>0.15894585996955859</c:v>
                </c:pt>
                <c:pt idx="12">
                  <c:v>0.15911162861491629</c:v>
                </c:pt>
                <c:pt idx="13">
                  <c:v>0.15869868340943685</c:v>
                </c:pt>
                <c:pt idx="14">
                  <c:v>0.15909402587519028</c:v>
                </c:pt>
                <c:pt idx="15">
                  <c:v>0.15923752663622529</c:v>
                </c:pt>
                <c:pt idx="16">
                  <c:v>0.15933693302891933</c:v>
                </c:pt>
                <c:pt idx="17">
                  <c:v>0.15929964231354643</c:v>
                </c:pt>
                <c:pt idx="18">
                  <c:v>0.15952340182648403</c:v>
                </c:pt>
                <c:pt idx="19">
                  <c:v>0.159439901065449</c:v>
                </c:pt>
                <c:pt idx="20">
                  <c:v>0.15933331050228311</c:v>
                </c:pt>
                <c:pt idx="21">
                  <c:v>0.15936751902587518</c:v>
                </c:pt>
                <c:pt idx="22">
                  <c:v>0.15950303652968037</c:v>
                </c:pt>
                <c:pt idx="23">
                  <c:v>0.15971785388127854</c:v>
                </c:pt>
                <c:pt idx="24">
                  <c:v>0.15952768645357684</c:v>
                </c:pt>
                <c:pt idx="25">
                  <c:v>0.15973679604261798</c:v>
                </c:pt>
                <c:pt idx="26">
                  <c:v>0.15966463470319633</c:v>
                </c:pt>
                <c:pt idx="27">
                  <c:v>0.15955886605783867</c:v>
                </c:pt>
                <c:pt idx="28">
                  <c:v>0.15951592085235919</c:v>
                </c:pt>
                <c:pt idx="29">
                  <c:v>0.15937688736681885</c:v>
                </c:pt>
                <c:pt idx="30">
                  <c:v>0.15952590563165905</c:v>
                </c:pt>
                <c:pt idx="31">
                  <c:v>0.15975263318112634</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3896"/>
        <c:axId val="380932720"/>
      </c:lineChart>
      <c:catAx>
        <c:axId val="380937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7424"/>
        <c:crosses val="autoZero"/>
        <c:auto val="1"/>
        <c:lblAlgn val="ctr"/>
        <c:lblOffset val="100"/>
        <c:tickLblSkip val="1"/>
        <c:noMultiLvlLbl val="1"/>
      </c:catAx>
      <c:valAx>
        <c:axId val="38093742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37816"/>
        <c:crosses val="autoZero"/>
        <c:crossBetween val="midCat"/>
      </c:valAx>
      <c:valAx>
        <c:axId val="38093272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3896"/>
        <c:crosses val="max"/>
        <c:crossBetween val="between"/>
      </c:valAx>
      <c:catAx>
        <c:axId val="380933896"/>
        <c:scaling>
          <c:orientation val="minMax"/>
        </c:scaling>
        <c:delete val="1"/>
        <c:axPos val="b"/>
        <c:numFmt formatCode="General" sourceLinked="1"/>
        <c:majorTickMark val="out"/>
        <c:minorTickMark val="none"/>
        <c:tickLblPos val="nextTo"/>
        <c:crossAx val="380932720"/>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Фунтовская СЭС (3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дням'!$C$128:$AH$128</c:f>
              <c:numCache>
                <c:formatCode>#,##0</c:formatCode>
                <c:ptCount val="32"/>
                <c:pt idx="0">
                  <c:v>81833</c:v>
                </c:pt>
                <c:pt idx="1">
                  <c:v>9659</c:v>
                </c:pt>
                <c:pt idx="2">
                  <c:v>12724</c:v>
                </c:pt>
                <c:pt idx="3">
                  <c:v>12449</c:v>
                </c:pt>
                <c:pt idx="4">
                  <c:v>70137</c:v>
                </c:pt>
                <c:pt idx="5">
                  <c:v>64271</c:v>
                </c:pt>
                <c:pt idx="6">
                  <c:v>42575</c:v>
                </c:pt>
                <c:pt idx="7">
                  <c:v>15098</c:v>
                </c:pt>
                <c:pt idx="8">
                  <c:v>195</c:v>
                </c:pt>
                <c:pt idx="9">
                  <c:v>54847</c:v>
                </c:pt>
                <c:pt idx="10">
                  <c:v>48146</c:v>
                </c:pt>
                <c:pt idx="11">
                  <c:v>61031</c:v>
                </c:pt>
                <c:pt idx="12">
                  <c:v>38299</c:v>
                </c:pt>
                <c:pt idx="13">
                  <c:v>83490</c:v>
                </c:pt>
                <c:pt idx="14">
                  <c:v>44468</c:v>
                </c:pt>
                <c:pt idx="15">
                  <c:v>66298</c:v>
                </c:pt>
                <c:pt idx="16">
                  <c:v>83799</c:v>
                </c:pt>
                <c:pt idx="17">
                  <c:v>72902</c:v>
                </c:pt>
                <c:pt idx="18">
                  <c:v>63739</c:v>
                </c:pt>
                <c:pt idx="19">
                  <c:v>57760</c:v>
                </c:pt>
                <c:pt idx="20">
                  <c:v>90386</c:v>
                </c:pt>
                <c:pt idx="21">
                  <c:v>94612</c:v>
                </c:pt>
                <c:pt idx="22">
                  <c:v>43098</c:v>
                </c:pt>
                <c:pt idx="23">
                  <c:v>56140</c:v>
                </c:pt>
                <c:pt idx="24">
                  <c:v>92706</c:v>
                </c:pt>
                <c:pt idx="25">
                  <c:v>68894</c:v>
                </c:pt>
                <c:pt idx="26">
                  <c:v>80021</c:v>
                </c:pt>
                <c:pt idx="27">
                  <c:v>29209</c:v>
                </c:pt>
                <c:pt idx="28">
                  <c:v>49868</c:v>
                </c:pt>
                <c:pt idx="29">
                  <c:v>41840</c:v>
                </c:pt>
                <c:pt idx="30">
                  <c:v>7883</c:v>
                </c:pt>
                <c:pt idx="31">
                  <c:v>15937</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дням'!$C$129:$AH$129</c:f>
              <c:numCache>
                <c:formatCode>#,##0</c:formatCode>
                <c:ptCount val="32"/>
                <c:pt idx="0">
                  <c:v>66798</c:v>
                </c:pt>
                <c:pt idx="1">
                  <c:v>51695</c:v>
                </c:pt>
                <c:pt idx="2">
                  <c:v>41926</c:v>
                </c:pt>
                <c:pt idx="3">
                  <c:v>81383</c:v>
                </c:pt>
                <c:pt idx="4">
                  <c:v>13448</c:v>
                </c:pt>
                <c:pt idx="5">
                  <c:v>75225</c:v>
                </c:pt>
                <c:pt idx="6">
                  <c:v>52571</c:v>
                </c:pt>
                <c:pt idx="7">
                  <c:v>62104</c:v>
                </c:pt>
                <c:pt idx="8">
                  <c:v>23565</c:v>
                </c:pt>
                <c:pt idx="9">
                  <c:v>2798</c:v>
                </c:pt>
                <c:pt idx="10">
                  <c:v>32731</c:v>
                </c:pt>
                <c:pt idx="11">
                  <c:v>19314</c:v>
                </c:pt>
                <c:pt idx="12">
                  <c:v>55749</c:v>
                </c:pt>
                <c:pt idx="13">
                  <c:v>17166</c:v>
                </c:pt>
                <c:pt idx="14">
                  <c:v>90106</c:v>
                </c:pt>
                <c:pt idx="15">
                  <c:v>77030</c:v>
                </c:pt>
                <c:pt idx="16">
                  <c:v>85660</c:v>
                </c:pt>
                <c:pt idx="17">
                  <c:v>56959</c:v>
                </c:pt>
                <c:pt idx="18">
                  <c:v>84840</c:v>
                </c:pt>
                <c:pt idx="19">
                  <c:v>38798</c:v>
                </c:pt>
                <c:pt idx="20">
                  <c:v>63964</c:v>
                </c:pt>
                <c:pt idx="21">
                  <c:v>86004</c:v>
                </c:pt>
                <c:pt idx="22">
                  <c:v>56219</c:v>
                </c:pt>
                <c:pt idx="23">
                  <c:v>77578</c:v>
                </c:pt>
                <c:pt idx="24">
                  <c:v>54598</c:v>
                </c:pt>
                <c:pt idx="25">
                  <c:v>87739</c:v>
                </c:pt>
                <c:pt idx="26">
                  <c:v>59333</c:v>
                </c:pt>
                <c:pt idx="27">
                  <c:v>11166</c:v>
                </c:pt>
                <c:pt idx="28">
                  <c:v>37228</c:v>
                </c:pt>
                <c:pt idx="29">
                  <c:v>18181</c:v>
                </c:pt>
                <c:pt idx="30">
                  <c:v>26749</c:v>
                </c:pt>
                <c:pt idx="31">
                  <c:v>44615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26448"/>
        <c:axId val="38093036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дням'!$C$129:$AH$129</c:f>
              <c:numCache>
                <c:formatCode>0.00%</c:formatCode>
                <c:ptCount val="32"/>
                <c:pt idx="0">
                  <c:v>0.16453774733637747</c:v>
                </c:pt>
                <c:pt idx="1">
                  <c:v>0.16485765601217653</c:v>
                </c:pt>
                <c:pt idx="2">
                  <c:v>0.16507989345509894</c:v>
                </c:pt>
                <c:pt idx="3">
                  <c:v>0.16560450532724505</c:v>
                </c:pt>
                <c:pt idx="4">
                  <c:v>0.16517308219178081</c:v>
                </c:pt>
                <c:pt idx="5">
                  <c:v>0.16525644596651445</c:v>
                </c:pt>
                <c:pt idx="6">
                  <c:v>0.16533251902587517</c:v>
                </c:pt>
                <c:pt idx="7">
                  <c:v>0.1656902511415525</c:v>
                </c:pt>
                <c:pt idx="8">
                  <c:v>0.16586810502283103</c:v>
                </c:pt>
                <c:pt idx="9">
                  <c:v>0.16547199391171993</c:v>
                </c:pt>
                <c:pt idx="10">
                  <c:v>0.1653546803652968</c:v>
                </c:pt>
                <c:pt idx="11">
                  <c:v>0.16503719939117198</c:v>
                </c:pt>
                <c:pt idx="12">
                  <c:v>0.16517000000000001</c:v>
                </c:pt>
                <c:pt idx="13">
                  <c:v>0.1646652511415525</c:v>
                </c:pt>
                <c:pt idx="14">
                  <c:v>0.16501257229832569</c:v>
                </c:pt>
                <c:pt idx="15">
                  <c:v>0.16509424657534247</c:v>
                </c:pt>
                <c:pt idx="16">
                  <c:v>0.16510840943683408</c:v>
                </c:pt>
                <c:pt idx="17">
                  <c:v>0.16498707762557077</c:v>
                </c:pt>
                <c:pt idx="18">
                  <c:v>0.16514766362252664</c:v>
                </c:pt>
                <c:pt idx="19">
                  <c:v>0.16500335616438355</c:v>
                </c:pt>
                <c:pt idx="20">
                  <c:v>0.16480227549467277</c:v>
                </c:pt>
                <c:pt idx="21">
                  <c:v>0.16473676560121767</c:v>
                </c:pt>
                <c:pt idx="22">
                  <c:v>0.1648366210045662</c:v>
                </c:pt>
                <c:pt idx="23">
                  <c:v>0.16499977168949773</c:v>
                </c:pt>
                <c:pt idx="24">
                  <c:v>0.16470975646879757</c:v>
                </c:pt>
                <c:pt idx="25">
                  <c:v>0.16485317351598172</c:v>
                </c:pt>
                <c:pt idx="26">
                  <c:v>0.16469573059360731</c:v>
                </c:pt>
                <c:pt idx="27">
                  <c:v>0.16455841704718416</c:v>
                </c:pt>
                <c:pt idx="28">
                  <c:v>0.1644622222222222</c:v>
                </c:pt>
                <c:pt idx="29">
                  <c:v>0.16428216894977168</c:v>
                </c:pt>
                <c:pt idx="30">
                  <c:v>0.16442574581430749</c:v>
                </c:pt>
                <c:pt idx="31">
                  <c:v>0.16464399543378996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6248"/>
        <c:axId val="380926840"/>
      </c:lineChart>
      <c:catAx>
        <c:axId val="3809264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0368"/>
        <c:crosses val="autoZero"/>
        <c:auto val="1"/>
        <c:lblAlgn val="ctr"/>
        <c:lblOffset val="100"/>
        <c:tickLblSkip val="1"/>
        <c:noMultiLvlLbl val="1"/>
      </c:catAx>
      <c:valAx>
        <c:axId val="380930368"/>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26448"/>
        <c:crosses val="autoZero"/>
        <c:crossBetween val="midCat"/>
      </c:valAx>
      <c:valAx>
        <c:axId val="38092684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6248"/>
        <c:crosses val="max"/>
        <c:crossBetween val="between"/>
      </c:valAx>
      <c:catAx>
        <c:axId val="380936248"/>
        <c:scaling>
          <c:orientation val="minMax"/>
        </c:scaling>
        <c:delete val="1"/>
        <c:axPos val="b"/>
        <c:numFmt formatCode="General" sourceLinked="1"/>
        <c:majorTickMark val="out"/>
        <c:minorTickMark val="none"/>
        <c:tickLblPos val="nextTo"/>
        <c:crossAx val="380926840"/>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Фунтовская СЭС (4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дням'!$C$130:$AH$130</c:f>
              <c:numCache>
                <c:formatCode>#,##0</c:formatCode>
                <c:ptCount val="32"/>
                <c:pt idx="0">
                  <c:v>75536</c:v>
                </c:pt>
                <c:pt idx="1">
                  <c:v>8863</c:v>
                </c:pt>
                <c:pt idx="2">
                  <c:v>11605</c:v>
                </c:pt>
                <c:pt idx="3">
                  <c:v>11319</c:v>
                </c:pt>
                <c:pt idx="4">
                  <c:v>64665</c:v>
                </c:pt>
                <c:pt idx="5">
                  <c:v>59192</c:v>
                </c:pt>
                <c:pt idx="6">
                  <c:v>39252</c:v>
                </c:pt>
                <c:pt idx="7">
                  <c:v>13865</c:v>
                </c:pt>
                <c:pt idx="8">
                  <c:v>202</c:v>
                </c:pt>
                <c:pt idx="9">
                  <c:v>52394</c:v>
                </c:pt>
                <c:pt idx="10">
                  <c:v>44711</c:v>
                </c:pt>
                <c:pt idx="11">
                  <c:v>56161</c:v>
                </c:pt>
                <c:pt idx="12">
                  <c:v>35607</c:v>
                </c:pt>
                <c:pt idx="13">
                  <c:v>76984</c:v>
                </c:pt>
                <c:pt idx="14">
                  <c:v>40598</c:v>
                </c:pt>
                <c:pt idx="15">
                  <c:v>61744</c:v>
                </c:pt>
                <c:pt idx="16">
                  <c:v>77369</c:v>
                </c:pt>
                <c:pt idx="17">
                  <c:v>67427</c:v>
                </c:pt>
                <c:pt idx="18">
                  <c:v>58289</c:v>
                </c:pt>
                <c:pt idx="19">
                  <c:v>52915</c:v>
                </c:pt>
                <c:pt idx="20">
                  <c:v>83305</c:v>
                </c:pt>
                <c:pt idx="21">
                  <c:v>87092</c:v>
                </c:pt>
                <c:pt idx="22">
                  <c:v>37792</c:v>
                </c:pt>
                <c:pt idx="23">
                  <c:v>49380</c:v>
                </c:pt>
                <c:pt idx="24">
                  <c:v>83871</c:v>
                </c:pt>
                <c:pt idx="25">
                  <c:v>63447</c:v>
                </c:pt>
                <c:pt idx="26">
                  <c:v>73957</c:v>
                </c:pt>
                <c:pt idx="27">
                  <c:v>26449</c:v>
                </c:pt>
                <c:pt idx="28">
                  <c:v>45546</c:v>
                </c:pt>
                <c:pt idx="29">
                  <c:v>37862</c:v>
                </c:pt>
                <c:pt idx="30">
                  <c:v>7166</c:v>
                </c:pt>
                <c:pt idx="31">
                  <c:v>14499</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дням'!$C$131:$AH$131</c:f>
              <c:numCache>
                <c:formatCode>#,##0</c:formatCode>
                <c:ptCount val="32"/>
                <c:pt idx="0">
                  <c:v>62842</c:v>
                </c:pt>
                <c:pt idx="1">
                  <c:v>50590</c:v>
                </c:pt>
                <c:pt idx="2">
                  <c:v>41116</c:v>
                </c:pt>
                <c:pt idx="3">
                  <c:v>80338</c:v>
                </c:pt>
                <c:pt idx="4">
                  <c:v>13078</c:v>
                </c:pt>
                <c:pt idx="5">
                  <c:v>66270</c:v>
                </c:pt>
                <c:pt idx="6">
                  <c:v>51857</c:v>
                </c:pt>
                <c:pt idx="7">
                  <c:v>70441</c:v>
                </c:pt>
                <c:pt idx="8">
                  <c:v>23044</c:v>
                </c:pt>
                <c:pt idx="9">
                  <c:v>2686</c:v>
                </c:pt>
                <c:pt idx="10">
                  <c:v>32251</c:v>
                </c:pt>
                <c:pt idx="11">
                  <c:v>18998</c:v>
                </c:pt>
                <c:pt idx="12">
                  <c:v>55483</c:v>
                </c:pt>
                <c:pt idx="13">
                  <c:v>16585</c:v>
                </c:pt>
                <c:pt idx="14">
                  <c:v>88989</c:v>
                </c:pt>
                <c:pt idx="15">
                  <c:v>76090</c:v>
                </c:pt>
                <c:pt idx="16">
                  <c:v>84688</c:v>
                </c:pt>
                <c:pt idx="17">
                  <c:v>56478</c:v>
                </c:pt>
                <c:pt idx="18">
                  <c:v>82467</c:v>
                </c:pt>
                <c:pt idx="19">
                  <c:v>38173</c:v>
                </c:pt>
                <c:pt idx="20">
                  <c:v>63173</c:v>
                </c:pt>
                <c:pt idx="21">
                  <c:v>85408</c:v>
                </c:pt>
                <c:pt idx="22">
                  <c:v>55102</c:v>
                </c:pt>
                <c:pt idx="23">
                  <c:v>76809</c:v>
                </c:pt>
                <c:pt idx="24">
                  <c:v>53881</c:v>
                </c:pt>
                <c:pt idx="25">
                  <c:v>86643</c:v>
                </c:pt>
                <c:pt idx="26">
                  <c:v>58575</c:v>
                </c:pt>
                <c:pt idx="27">
                  <c:v>10955</c:v>
                </c:pt>
                <c:pt idx="28">
                  <c:v>36149</c:v>
                </c:pt>
                <c:pt idx="29">
                  <c:v>17807</c:v>
                </c:pt>
                <c:pt idx="30">
                  <c:v>26173</c:v>
                </c:pt>
                <c:pt idx="31">
                  <c:v>43881</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29976"/>
        <c:axId val="38093311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дням'!$C$131:$AH$131</c:f>
              <c:numCache>
                <c:formatCode>0.00%</c:formatCode>
                <c:ptCount val="32"/>
                <c:pt idx="0">
                  <c:v>0.15102429223744293</c:v>
                </c:pt>
                <c:pt idx="1">
                  <c:v>0.1513418493150685</c:v>
                </c:pt>
                <c:pt idx="2">
                  <c:v>0.1515664383561644</c:v>
                </c:pt>
                <c:pt idx="3">
                  <c:v>0.15209169710806694</c:v>
                </c:pt>
                <c:pt idx="4">
                  <c:v>0.15169910197869099</c:v>
                </c:pt>
                <c:pt idx="5">
                  <c:v>0.15175296803652968</c:v>
                </c:pt>
                <c:pt idx="6">
                  <c:v>0.15184889649923897</c:v>
                </c:pt>
                <c:pt idx="7">
                  <c:v>0.15227945966514461</c:v>
                </c:pt>
                <c:pt idx="8">
                  <c:v>0.15245329528158297</c:v>
                </c:pt>
                <c:pt idx="9">
                  <c:v>0.15207499999999999</c:v>
                </c:pt>
                <c:pt idx="10">
                  <c:v>0.15198017503805175</c:v>
                </c:pt>
                <c:pt idx="11">
                  <c:v>0.15169735159817352</c:v>
                </c:pt>
                <c:pt idx="12">
                  <c:v>0.15184861491628615</c:v>
                </c:pt>
                <c:pt idx="13">
                  <c:v>0.15138895738203956</c:v>
                </c:pt>
                <c:pt idx="14">
                  <c:v>0.15175722983257231</c:v>
                </c:pt>
                <c:pt idx="15">
                  <c:v>0.15186640791476405</c:v>
                </c:pt>
                <c:pt idx="16">
                  <c:v>0.15192210806697107</c:v>
                </c:pt>
                <c:pt idx="17">
                  <c:v>0.15183878234398784</c:v>
                </c:pt>
                <c:pt idx="18">
                  <c:v>0.15202278538812788</c:v>
                </c:pt>
                <c:pt idx="19">
                  <c:v>0.15191059360730594</c:v>
                </c:pt>
                <c:pt idx="20">
                  <c:v>0.15175738203957381</c:v>
                </c:pt>
                <c:pt idx="21">
                  <c:v>0.15174456621004567</c:v>
                </c:pt>
                <c:pt idx="22">
                  <c:v>0.15187630136986299</c:v>
                </c:pt>
                <c:pt idx="23">
                  <c:v>0.15208504566210043</c:v>
                </c:pt>
                <c:pt idx="24">
                  <c:v>0.1518568112633181</c:v>
                </c:pt>
                <c:pt idx="25">
                  <c:v>0.1520333409436834</c:v>
                </c:pt>
                <c:pt idx="26">
                  <c:v>0.15191627853881276</c:v>
                </c:pt>
                <c:pt idx="27">
                  <c:v>0.15179836377473363</c:v>
                </c:pt>
                <c:pt idx="28">
                  <c:v>0.1517268493150685</c:v>
                </c:pt>
                <c:pt idx="29">
                  <c:v>0.15157422374429222</c:v>
                </c:pt>
                <c:pt idx="30">
                  <c:v>0.15171887366818873</c:v>
                </c:pt>
                <c:pt idx="31">
                  <c:v>0.1519424809741248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5072"/>
        <c:axId val="380934680"/>
      </c:lineChart>
      <c:catAx>
        <c:axId val="3809299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3112"/>
        <c:crosses val="autoZero"/>
        <c:auto val="1"/>
        <c:lblAlgn val="ctr"/>
        <c:lblOffset val="100"/>
        <c:tickLblSkip val="1"/>
        <c:noMultiLvlLbl val="1"/>
      </c:catAx>
      <c:valAx>
        <c:axId val="380933112"/>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29976"/>
        <c:crosses val="autoZero"/>
        <c:crossBetween val="midCat"/>
      </c:valAx>
      <c:valAx>
        <c:axId val="38093468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5072"/>
        <c:crosses val="max"/>
        <c:crossBetween val="between"/>
      </c:valAx>
      <c:catAx>
        <c:axId val="380935072"/>
        <c:scaling>
          <c:orientation val="minMax"/>
        </c:scaling>
        <c:delete val="1"/>
        <c:axPos val="b"/>
        <c:numFmt formatCode="General" sourceLinked="1"/>
        <c:majorTickMark val="out"/>
        <c:minorTickMark val="none"/>
        <c:tickLblPos val="nextTo"/>
        <c:crossAx val="380934680"/>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СЭС Нива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дням'!$C$66:$AH$66</c:f>
              <c:numCache>
                <c:formatCode>#,##0</c:formatCode>
                <c:ptCount val="32"/>
                <c:pt idx="0">
                  <c:v>48341</c:v>
                </c:pt>
                <c:pt idx="1">
                  <c:v>5625</c:v>
                </c:pt>
                <c:pt idx="2">
                  <c:v>7397</c:v>
                </c:pt>
                <c:pt idx="3">
                  <c:v>7161</c:v>
                </c:pt>
                <c:pt idx="4">
                  <c:v>41174</c:v>
                </c:pt>
                <c:pt idx="5">
                  <c:v>37463</c:v>
                </c:pt>
                <c:pt idx="6">
                  <c:v>24754</c:v>
                </c:pt>
                <c:pt idx="7">
                  <c:v>9074</c:v>
                </c:pt>
                <c:pt idx="8">
                  <c:v>50905</c:v>
                </c:pt>
                <c:pt idx="9">
                  <c:v>33204</c:v>
                </c:pt>
                <c:pt idx="10">
                  <c:v>28294</c:v>
                </c:pt>
                <c:pt idx="11">
                  <c:v>35442</c:v>
                </c:pt>
                <c:pt idx="12">
                  <c:v>22330</c:v>
                </c:pt>
                <c:pt idx="13">
                  <c:v>48832</c:v>
                </c:pt>
                <c:pt idx="14">
                  <c:v>25720</c:v>
                </c:pt>
                <c:pt idx="15">
                  <c:v>38754</c:v>
                </c:pt>
                <c:pt idx="16">
                  <c:v>48583</c:v>
                </c:pt>
                <c:pt idx="17">
                  <c:v>42626</c:v>
                </c:pt>
                <c:pt idx="18">
                  <c:v>36652</c:v>
                </c:pt>
                <c:pt idx="19">
                  <c:v>33144</c:v>
                </c:pt>
                <c:pt idx="20">
                  <c:v>52394</c:v>
                </c:pt>
                <c:pt idx="21">
                  <c:v>55313</c:v>
                </c:pt>
                <c:pt idx="22">
                  <c:v>25210</c:v>
                </c:pt>
                <c:pt idx="23">
                  <c:v>32575</c:v>
                </c:pt>
                <c:pt idx="24">
                  <c:v>51143</c:v>
                </c:pt>
                <c:pt idx="25">
                  <c:v>39424</c:v>
                </c:pt>
                <c:pt idx="26">
                  <c:v>46270</c:v>
                </c:pt>
                <c:pt idx="27">
                  <c:v>15752</c:v>
                </c:pt>
                <c:pt idx="28">
                  <c:v>28725</c:v>
                </c:pt>
                <c:pt idx="29">
                  <c:v>23320</c:v>
                </c:pt>
                <c:pt idx="30">
                  <c:v>4565</c:v>
                </c:pt>
                <c:pt idx="31">
                  <c:v>9115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дням'!$C$67:$AH$67</c:f>
              <c:numCache>
                <c:formatCode>#,##0</c:formatCode>
                <c:ptCount val="32"/>
                <c:pt idx="0">
                  <c:v>80799</c:v>
                </c:pt>
                <c:pt idx="1">
                  <c:v>50389</c:v>
                </c:pt>
                <c:pt idx="2">
                  <c:v>39871</c:v>
                </c:pt>
                <c:pt idx="3">
                  <c:v>80407</c:v>
                </c:pt>
                <c:pt idx="4">
                  <c:v>13295</c:v>
                </c:pt>
                <c:pt idx="5">
                  <c:v>79772</c:v>
                </c:pt>
                <c:pt idx="6">
                  <c:v>86457</c:v>
                </c:pt>
                <c:pt idx="7">
                  <c:v>83043</c:v>
                </c:pt>
                <c:pt idx="8">
                  <c:v>23015</c:v>
                </c:pt>
                <c:pt idx="9">
                  <c:v>11290</c:v>
                </c:pt>
                <c:pt idx="10">
                  <c:v>31652</c:v>
                </c:pt>
                <c:pt idx="11">
                  <c:v>18977</c:v>
                </c:pt>
                <c:pt idx="12">
                  <c:v>54200</c:v>
                </c:pt>
                <c:pt idx="13">
                  <c:v>16012</c:v>
                </c:pt>
                <c:pt idx="14">
                  <c:v>83055</c:v>
                </c:pt>
                <c:pt idx="15">
                  <c:v>73839</c:v>
                </c:pt>
                <c:pt idx="16">
                  <c:v>84212</c:v>
                </c:pt>
                <c:pt idx="17">
                  <c:v>56261</c:v>
                </c:pt>
                <c:pt idx="18">
                  <c:v>80311</c:v>
                </c:pt>
                <c:pt idx="19">
                  <c:v>37877</c:v>
                </c:pt>
                <c:pt idx="20">
                  <c:v>63004</c:v>
                </c:pt>
                <c:pt idx="21">
                  <c:v>85243</c:v>
                </c:pt>
                <c:pt idx="22">
                  <c:v>55358</c:v>
                </c:pt>
                <c:pt idx="23">
                  <c:v>76618</c:v>
                </c:pt>
                <c:pt idx="24">
                  <c:v>53415</c:v>
                </c:pt>
                <c:pt idx="25">
                  <c:v>84759</c:v>
                </c:pt>
                <c:pt idx="26">
                  <c:v>56969</c:v>
                </c:pt>
                <c:pt idx="27">
                  <c:v>10866</c:v>
                </c:pt>
                <c:pt idx="28">
                  <c:v>35037</c:v>
                </c:pt>
                <c:pt idx="29">
                  <c:v>18096</c:v>
                </c:pt>
                <c:pt idx="30">
                  <c:v>26132</c:v>
                </c:pt>
                <c:pt idx="31">
                  <c:v>42999</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31152"/>
        <c:axId val="3809335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дням'!$C$67:$AH$67</c:f>
              <c:numCache>
                <c:formatCode>0.00%</c:formatCode>
                <c:ptCount val="32"/>
                <c:pt idx="0">
                  <c:v>0.15349612633181128</c:v>
                </c:pt>
                <c:pt idx="1">
                  <c:v>0.15383679604261796</c:v>
                </c:pt>
                <c:pt idx="2">
                  <c:v>0.15408393455098937</c:v>
                </c:pt>
                <c:pt idx="3">
                  <c:v>0.15464136225266362</c:v>
                </c:pt>
                <c:pt idx="4">
                  <c:v>0.15442919330289193</c:v>
                </c:pt>
                <c:pt idx="5">
                  <c:v>0.1547511796042618</c:v>
                </c:pt>
                <c:pt idx="6">
                  <c:v>0.15522076103500762</c:v>
                </c:pt>
                <c:pt idx="7">
                  <c:v>0.1557836910197869</c:v>
                </c:pt>
                <c:pt idx="8">
                  <c:v>0.15557143835616435</c:v>
                </c:pt>
                <c:pt idx="9">
                  <c:v>0.15540466514459664</c:v>
                </c:pt>
                <c:pt idx="10">
                  <c:v>0.15543022070015219</c:v>
                </c:pt>
                <c:pt idx="11">
                  <c:v>0.15530491628614915</c:v>
                </c:pt>
                <c:pt idx="12">
                  <c:v>0.15554745814307458</c:v>
                </c:pt>
                <c:pt idx="13">
                  <c:v>0.15529768645357686</c:v>
                </c:pt>
                <c:pt idx="14">
                  <c:v>0.15573402587519028</c:v>
                </c:pt>
                <c:pt idx="15">
                  <c:v>0.15600103500761034</c:v>
                </c:pt>
                <c:pt idx="16">
                  <c:v>0.15627218417047184</c:v>
                </c:pt>
                <c:pt idx="17">
                  <c:v>0.1563759512937595</c:v>
                </c:pt>
                <c:pt idx="18">
                  <c:v>0.1567082115677321</c:v>
                </c:pt>
                <c:pt idx="19">
                  <c:v>0.1567442313546423</c:v>
                </c:pt>
                <c:pt idx="20">
                  <c:v>0.15682497716894978</c:v>
                </c:pt>
                <c:pt idx="21">
                  <c:v>0.15705275494672755</c:v>
                </c:pt>
                <c:pt idx="22">
                  <c:v>0.15728219178082195</c:v>
                </c:pt>
                <c:pt idx="23">
                  <c:v>0.15761737442922374</c:v>
                </c:pt>
                <c:pt idx="24">
                  <c:v>0.15763466514459665</c:v>
                </c:pt>
                <c:pt idx="25">
                  <c:v>0.15797968036529678</c:v>
                </c:pt>
                <c:pt idx="26">
                  <c:v>0.15806110350076105</c:v>
                </c:pt>
                <c:pt idx="27">
                  <c:v>0.1580239193302892</c:v>
                </c:pt>
                <c:pt idx="28">
                  <c:v>0.15807195585996955</c:v>
                </c:pt>
                <c:pt idx="29">
                  <c:v>0.158032199391172</c:v>
                </c:pt>
                <c:pt idx="30">
                  <c:v>0.15819633181126333</c:v>
                </c:pt>
                <c:pt idx="31">
                  <c:v>0.158454200913242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38992"/>
        <c:axId val="380934288"/>
      </c:lineChart>
      <c:catAx>
        <c:axId val="3809311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3504"/>
        <c:crosses val="autoZero"/>
        <c:auto val="1"/>
        <c:lblAlgn val="ctr"/>
        <c:lblOffset val="100"/>
        <c:tickLblSkip val="1"/>
        <c:noMultiLvlLbl val="1"/>
      </c:catAx>
      <c:valAx>
        <c:axId val="38093350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31152"/>
        <c:crosses val="autoZero"/>
        <c:crossBetween val="midCat"/>
      </c:valAx>
      <c:valAx>
        <c:axId val="38093428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38992"/>
        <c:crosses val="max"/>
        <c:crossBetween val="between"/>
      </c:valAx>
      <c:catAx>
        <c:axId val="380938992"/>
        <c:scaling>
          <c:orientation val="minMax"/>
        </c:scaling>
        <c:delete val="1"/>
        <c:axPos val="b"/>
        <c:numFmt formatCode="General" sourceLinked="1"/>
        <c:majorTickMark val="out"/>
        <c:minorTickMark val="none"/>
        <c:tickLblPos val="nextTo"/>
        <c:crossAx val="380934288"/>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sz="1300"/>
              <a:t>Лиманская СЭС (1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дням'!$C$52:$AH$52</c:f>
              <c:numCache>
                <c:formatCode>#,##0</c:formatCode>
                <c:ptCount val="32"/>
                <c:pt idx="0">
                  <c:v>51383</c:v>
                </c:pt>
                <c:pt idx="1">
                  <c:v>23554</c:v>
                </c:pt>
                <c:pt idx="2">
                  <c:v>17450</c:v>
                </c:pt>
                <c:pt idx="3">
                  <c:v>8052</c:v>
                </c:pt>
                <c:pt idx="4">
                  <c:v>75871</c:v>
                </c:pt>
                <c:pt idx="5">
                  <c:v>41084</c:v>
                </c:pt>
                <c:pt idx="6">
                  <c:v>25309</c:v>
                </c:pt>
                <c:pt idx="7">
                  <c:v>15847</c:v>
                </c:pt>
                <c:pt idx="8">
                  <c:v>87264</c:v>
                </c:pt>
                <c:pt idx="9">
                  <c:v>76250</c:v>
                </c:pt>
                <c:pt idx="10">
                  <c:v>17525</c:v>
                </c:pt>
                <c:pt idx="11">
                  <c:v>62635</c:v>
                </c:pt>
                <c:pt idx="12">
                  <c:v>33752</c:v>
                </c:pt>
                <c:pt idx="13">
                  <c:v>83428</c:v>
                </c:pt>
                <c:pt idx="14">
                  <c:v>77871</c:v>
                </c:pt>
                <c:pt idx="15">
                  <c:v>65767</c:v>
                </c:pt>
                <c:pt idx="16">
                  <c:v>63225</c:v>
                </c:pt>
                <c:pt idx="17">
                  <c:v>73086</c:v>
                </c:pt>
                <c:pt idx="18">
                  <c:v>68598</c:v>
                </c:pt>
                <c:pt idx="19">
                  <c:v>63598</c:v>
                </c:pt>
                <c:pt idx="20">
                  <c:v>76184</c:v>
                </c:pt>
                <c:pt idx="21">
                  <c:v>93615</c:v>
                </c:pt>
                <c:pt idx="22">
                  <c:v>54813</c:v>
                </c:pt>
                <c:pt idx="23">
                  <c:v>63412</c:v>
                </c:pt>
                <c:pt idx="24">
                  <c:v>91628</c:v>
                </c:pt>
                <c:pt idx="25">
                  <c:v>70638</c:v>
                </c:pt>
                <c:pt idx="26">
                  <c:v>67776</c:v>
                </c:pt>
                <c:pt idx="27">
                  <c:v>30507</c:v>
                </c:pt>
                <c:pt idx="28">
                  <c:v>44018</c:v>
                </c:pt>
                <c:pt idx="29">
                  <c:v>26031</c:v>
                </c:pt>
                <c:pt idx="30">
                  <c:v>9200</c:v>
                </c:pt>
                <c:pt idx="31">
                  <c:v>17068</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дням'!$C$53:$AH$53</c:f>
              <c:numCache>
                <c:formatCode>#,##0</c:formatCode>
                <c:ptCount val="32"/>
                <c:pt idx="0">
                  <c:v>70418</c:v>
                </c:pt>
                <c:pt idx="1">
                  <c:v>20774</c:v>
                </c:pt>
                <c:pt idx="2">
                  <c:v>11666</c:v>
                </c:pt>
                <c:pt idx="3">
                  <c:v>27328</c:v>
                </c:pt>
                <c:pt idx="4">
                  <c:v>4732</c:v>
                </c:pt>
                <c:pt idx="5">
                  <c:v>4961</c:v>
                </c:pt>
                <c:pt idx="6">
                  <c:v>10989</c:v>
                </c:pt>
                <c:pt idx="7">
                  <c:v>24580</c:v>
                </c:pt>
                <c:pt idx="8">
                  <c:v>10837</c:v>
                </c:pt>
                <c:pt idx="9">
                  <c:v>11326</c:v>
                </c:pt>
                <c:pt idx="10">
                  <c:v>19405</c:v>
                </c:pt>
                <c:pt idx="11">
                  <c:v>21208</c:v>
                </c:pt>
                <c:pt idx="12">
                  <c:v>29437</c:v>
                </c:pt>
                <c:pt idx="13">
                  <c:v>21938</c:v>
                </c:pt>
                <c:pt idx="14">
                  <c:v>86158</c:v>
                </c:pt>
                <c:pt idx="15">
                  <c:v>82407</c:v>
                </c:pt>
                <c:pt idx="16">
                  <c:v>83795</c:v>
                </c:pt>
                <c:pt idx="17">
                  <c:v>64822</c:v>
                </c:pt>
                <c:pt idx="18">
                  <c:v>79852</c:v>
                </c:pt>
                <c:pt idx="19">
                  <c:v>41872</c:v>
                </c:pt>
                <c:pt idx="20">
                  <c:v>73329</c:v>
                </c:pt>
                <c:pt idx="21">
                  <c:v>75482</c:v>
                </c:pt>
                <c:pt idx="22">
                  <c:v>46859</c:v>
                </c:pt>
                <c:pt idx="23">
                  <c:v>73601</c:v>
                </c:pt>
                <c:pt idx="24">
                  <c:v>60741</c:v>
                </c:pt>
                <c:pt idx="25">
                  <c:v>86822</c:v>
                </c:pt>
                <c:pt idx="26">
                  <c:v>38176</c:v>
                </c:pt>
                <c:pt idx="27">
                  <c:v>16446</c:v>
                </c:pt>
                <c:pt idx="28">
                  <c:v>17138</c:v>
                </c:pt>
                <c:pt idx="29">
                  <c:v>31344</c:v>
                </c:pt>
                <c:pt idx="30">
                  <c:v>36699</c:v>
                </c:pt>
                <c:pt idx="31">
                  <c:v>46568</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38208"/>
        <c:axId val="38093938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дням'!$C$53:$AH$53</c:f>
              <c:numCache>
                <c:formatCode>0.00%</c:formatCode>
                <c:ptCount val="32"/>
                <c:pt idx="0">
                  <c:v>0.15661542617960425</c:v>
                </c:pt>
                <c:pt idx="1">
                  <c:v>0.15659426940639271</c:v>
                </c:pt>
                <c:pt idx="2">
                  <c:v>0.15655025114155252</c:v>
                </c:pt>
                <c:pt idx="3">
                  <c:v>0.15669694824961947</c:v>
                </c:pt>
                <c:pt idx="4">
                  <c:v>0.15615555555555555</c:v>
                </c:pt>
                <c:pt idx="5">
                  <c:v>0.15588064687975647</c:v>
                </c:pt>
                <c:pt idx="6">
                  <c:v>0.15577166666666667</c:v>
                </c:pt>
                <c:pt idx="7">
                  <c:v>0.15583812785388129</c:v>
                </c:pt>
                <c:pt idx="8">
                  <c:v>0.15525649162861493</c:v>
                </c:pt>
                <c:pt idx="9">
                  <c:v>0.15476239726027397</c:v>
                </c:pt>
                <c:pt idx="10">
                  <c:v>0.15477670471841706</c:v>
                </c:pt>
                <c:pt idx="11">
                  <c:v>0.15446143074581431</c:v>
                </c:pt>
                <c:pt idx="12">
                  <c:v>0.15442859208523593</c:v>
                </c:pt>
                <c:pt idx="13">
                  <c:v>0.15396063165905632</c:v>
                </c:pt>
                <c:pt idx="14">
                  <c:v>0.15402369863013698</c:v>
                </c:pt>
                <c:pt idx="15">
                  <c:v>0.15415033485540333</c:v>
                </c:pt>
                <c:pt idx="16">
                  <c:v>0.15430687975646878</c:v>
                </c:pt>
                <c:pt idx="17">
                  <c:v>0.15424398782343987</c:v>
                </c:pt>
                <c:pt idx="18">
                  <c:v>0.15432963470319636</c:v>
                </c:pt>
                <c:pt idx="19">
                  <c:v>0.15416429223744291</c:v>
                </c:pt>
                <c:pt idx="20">
                  <c:v>0.15414256468797563</c:v>
                </c:pt>
                <c:pt idx="21">
                  <c:v>0.15400456621004568</c:v>
                </c:pt>
                <c:pt idx="22">
                  <c:v>0.15394403348554034</c:v>
                </c:pt>
                <c:pt idx="23">
                  <c:v>0.15402157534246577</c:v>
                </c:pt>
                <c:pt idx="24">
                  <c:v>0.15378651445966515</c:v>
                </c:pt>
                <c:pt idx="25">
                  <c:v>0.15390968036529681</c:v>
                </c:pt>
                <c:pt idx="26">
                  <c:v>0.15368441400304414</c:v>
                </c:pt>
                <c:pt idx="27">
                  <c:v>0.15357740487062405</c:v>
                </c:pt>
                <c:pt idx="28">
                  <c:v>0.15337283866057838</c:v>
                </c:pt>
                <c:pt idx="29">
                  <c:v>0.15341327245053274</c:v>
                </c:pt>
                <c:pt idx="30">
                  <c:v>0.15362254946727549</c:v>
                </c:pt>
                <c:pt idx="31">
                  <c:v>0.15384705479452054</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0940168"/>
        <c:axId val="380939776"/>
      </c:lineChart>
      <c:catAx>
        <c:axId val="3809382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39384"/>
        <c:crosses val="autoZero"/>
        <c:auto val="1"/>
        <c:lblAlgn val="ctr"/>
        <c:lblOffset val="100"/>
        <c:tickLblSkip val="1"/>
        <c:noMultiLvlLbl val="1"/>
      </c:catAx>
      <c:valAx>
        <c:axId val="38093938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38208"/>
        <c:crosses val="autoZero"/>
        <c:crossBetween val="midCat"/>
      </c:valAx>
      <c:valAx>
        <c:axId val="38093977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0940168"/>
        <c:crosses val="max"/>
        <c:crossBetween val="between"/>
      </c:valAx>
      <c:catAx>
        <c:axId val="380940168"/>
        <c:scaling>
          <c:orientation val="minMax"/>
        </c:scaling>
        <c:delete val="1"/>
        <c:axPos val="b"/>
        <c:numFmt formatCode="[$-419]d\ mmm;@" sourceLinked="1"/>
        <c:majorTickMark val="out"/>
        <c:minorTickMark val="none"/>
        <c:tickLblPos val="nextTo"/>
        <c:crossAx val="38093977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sz="1300"/>
              <a:t>Лиманская СЭС (2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дням'!$C$54:$AH$54</c:f>
              <c:numCache>
                <c:formatCode>#,##0</c:formatCode>
                <c:ptCount val="32"/>
                <c:pt idx="0">
                  <c:v>50485</c:v>
                </c:pt>
                <c:pt idx="1">
                  <c:v>23230</c:v>
                </c:pt>
                <c:pt idx="2">
                  <c:v>17196</c:v>
                </c:pt>
                <c:pt idx="3">
                  <c:v>7970</c:v>
                </c:pt>
                <c:pt idx="4">
                  <c:v>75802</c:v>
                </c:pt>
                <c:pt idx="5">
                  <c:v>40047</c:v>
                </c:pt>
                <c:pt idx="6">
                  <c:v>25332</c:v>
                </c:pt>
                <c:pt idx="7">
                  <c:v>15985</c:v>
                </c:pt>
                <c:pt idx="8">
                  <c:v>87657</c:v>
                </c:pt>
                <c:pt idx="9">
                  <c:v>76420</c:v>
                </c:pt>
                <c:pt idx="10">
                  <c:v>17533</c:v>
                </c:pt>
                <c:pt idx="11">
                  <c:v>57724</c:v>
                </c:pt>
                <c:pt idx="12">
                  <c:v>32089</c:v>
                </c:pt>
                <c:pt idx="13">
                  <c:v>78442</c:v>
                </c:pt>
                <c:pt idx="14">
                  <c:v>71288</c:v>
                </c:pt>
                <c:pt idx="15">
                  <c:v>59423</c:v>
                </c:pt>
                <c:pt idx="16">
                  <c:v>63465</c:v>
                </c:pt>
                <c:pt idx="17">
                  <c:v>73115</c:v>
                </c:pt>
                <c:pt idx="18">
                  <c:v>61098</c:v>
                </c:pt>
                <c:pt idx="19">
                  <c:v>57149</c:v>
                </c:pt>
                <c:pt idx="20">
                  <c:v>67731</c:v>
                </c:pt>
                <c:pt idx="21">
                  <c:v>83508</c:v>
                </c:pt>
                <c:pt idx="22">
                  <c:v>49077</c:v>
                </c:pt>
                <c:pt idx="23">
                  <c:v>56692</c:v>
                </c:pt>
                <c:pt idx="24">
                  <c:v>81667</c:v>
                </c:pt>
                <c:pt idx="25">
                  <c:v>62756</c:v>
                </c:pt>
                <c:pt idx="26">
                  <c:v>60544</c:v>
                </c:pt>
                <c:pt idx="27">
                  <c:v>26921</c:v>
                </c:pt>
                <c:pt idx="28">
                  <c:v>38950</c:v>
                </c:pt>
                <c:pt idx="29">
                  <c:v>23002</c:v>
                </c:pt>
                <c:pt idx="30">
                  <c:v>8258</c:v>
                </c:pt>
                <c:pt idx="31">
                  <c:v>15256</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дням'!$C$55:$AH$55</c:f>
              <c:numCache>
                <c:formatCode>#,##0</c:formatCode>
                <c:ptCount val="32"/>
                <c:pt idx="0">
                  <c:v>67567</c:v>
                </c:pt>
                <c:pt idx="1">
                  <c:v>40909</c:v>
                </c:pt>
                <c:pt idx="2">
                  <c:v>23650</c:v>
                </c:pt>
                <c:pt idx="3">
                  <c:v>54840</c:v>
                </c:pt>
                <c:pt idx="4">
                  <c:v>9525</c:v>
                </c:pt>
                <c:pt idx="5">
                  <c:v>11182</c:v>
                </c:pt>
                <c:pt idx="6">
                  <c:v>22959</c:v>
                </c:pt>
                <c:pt idx="7">
                  <c:v>49500</c:v>
                </c:pt>
                <c:pt idx="8">
                  <c:v>6206</c:v>
                </c:pt>
                <c:pt idx="9">
                  <c:v>6014</c:v>
                </c:pt>
                <c:pt idx="10">
                  <c:v>10298</c:v>
                </c:pt>
                <c:pt idx="11">
                  <c:v>15494</c:v>
                </c:pt>
                <c:pt idx="12">
                  <c:v>29571</c:v>
                </c:pt>
                <c:pt idx="13">
                  <c:v>22974</c:v>
                </c:pt>
                <c:pt idx="14">
                  <c:v>86140</c:v>
                </c:pt>
                <c:pt idx="15">
                  <c:v>81947</c:v>
                </c:pt>
                <c:pt idx="16">
                  <c:v>81258</c:v>
                </c:pt>
                <c:pt idx="17">
                  <c:v>62898</c:v>
                </c:pt>
                <c:pt idx="18">
                  <c:v>80174</c:v>
                </c:pt>
                <c:pt idx="19">
                  <c:v>41645</c:v>
                </c:pt>
                <c:pt idx="20">
                  <c:v>73333</c:v>
                </c:pt>
                <c:pt idx="21">
                  <c:v>75514</c:v>
                </c:pt>
                <c:pt idx="22">
                  <c:v>47201</c:v>
                </c:pt>
                <c:pt idx="23">
                  <c:v>73805</c:v>
                </c:pt>
                <c:pt idx="24">
                  <c:v>59487</c:v>
                </c:pt>
                <c:pt idx="25">
                  <c:v>86666</c:v>
                </c:pt>
                <c:pt idx="26">
                  <c:v>38437</c:v>
                </c:pt>
                <c:pt idx="27">
                  <c:v>16259</c:v>
                </c:pt>
                <c:pt idx="28">
                  <c:v>17174</c:v>
                </c:pt>
                <c:pt idx="29">
                  <c:v>31863</c:v>
                </c:pt>
                <c:pt idx="30">
                  <c:v>37049</c:v>
                </c:pt>
                <c:pt idx="31">
                  <c:v>47003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0940560"/>
        <c:axId val="38094134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дням'!$C$55:$AH$55</c:f>
              <c:numCache>
                <c:formatCode>0.00%</c:formatCode>
                <c:ptCount val="32"/>
                <c:pt idx="0">
                  <c:v>0.15101350076103501</c:v>
                </c:pt>
                <c:pt idx="1">
                  <c:v>0.15114804414003044</c:v>
                </c:pt>
                <c:pt idx="2">
                  <c:v>0.1511971613394216</c:v>
                </c:pt>
                <c:pt idx="3">
                  <c:v>0.15155385844748856</c:v>
                </c:pt>
                <c:pt idx="4">
                  <c:v>0.15104946727549468</c:v>
                </c:pt>
                <c:pt idx="5">
                  <c:v>0.15082979452054793</c:v>
                </c:pt>
                <c:pt idx="6">
                  <c:v>0.15081173515981736</c:v>
                </c:pt>
                <c:pt idx="7">
                  <c:v>0.15106679604261794</c:v>
                </c:pt>
                <c:pt idx="8">
                  <c:v>0.15044692541856927</c:v>
                </c:pt>
                <c:pt idx="9">
                  <c:v>0.14991111111111113</c:v>
                </c:pt>
                <c:pt idx="10">
                  <c:v>0.1498560502283105</c:v>
                </c:pt>
                <c:pt idx="11">
                  <c:v>0.14953466514459665</c:v>
                </c:pt>
                <c:pt idx="12">
                  <c:v>0.14951550228310501</c:v>
                </c:pt>
                <c:pt idx="13">
                  <c:v>0.14909337138508369</c:v>
                </c:pt>
                <c:pt idx="14">
                  <c:v>0.14920640030441401</c:v>
                </c:pt>
                <c:pt idx="15">
                  <c:v>0.14937781582952814</c:v>
                </c:pt>
                <c:pt idx="16">
                  <c:v>0.14951322678843226</c:v>
                </c:pt>
                <c:pt idx="17">
                  <c:v>0.14943547184170472</c:v>
                </c:pt>
                <c:pt idx="18">
                  <c:v>0.14958064687975647</c:v>
                </c:pt>
                <c:pt idx="19">
                  <c:v>0.14946265601217656</c:v>
                </c:pt>
                <c:pt idx="20">
                  <c:v>0.14950528919330289</c:v>
                </c:pt>
                <c:pt idx="21">
                  <c:v>0.14944445205479451</c:v>
                </c:pt>
                <c:pt idx="22">
                  <c:v>0.14943017503805175</c:v>
                </c:pt>
                <c:pt idx="23">
                  <c:v>0.14956041095890413</c:v>
                </c:pt>
                <c:pt idx="24">
                  <c:v>0.14939161339421614</c:v>
                </c:pt>
                <c:pt idx="25">
                  <c:v>0.14957357686453579</c:v>
                </c:pt>
                <c:pt idx="26">
                  <c:v>0.14940533485540336</c:v>
                </c:pt>
                <c:pt idx="27">
                  <c:v>0.14932419330289196</c:v>
                </c:pt>
                <c:pt idx="28">
                  <c:v>0.1491584703196347</c:v>
                </c:pt>
                <c:pt idx="29">
                  <c:v>0.14922590563165905</c:v>
                </c:pt>
                <c:pt idx="30">
                  <c:v>0.14944501522070017</c:v>
                </c:pt>
                <c:pt idx="31">
                  <c:v>0.1496866210045662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02280"/>
        <c:axId val="380475328"/>
      </c:lineChart>
      <c:catAx>
        <c:axId val="3809405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0941344"/>
        <c:crosses val="autoZero"/>
        <c:auto val="1"/>
        <c:lblAlgn val="ctr"/>
        <c:lblOffset val="100"/>
        <c:tickLblSkip val="1"/>
        <c:noMultiLvlLbl val="1"/>
      </c:catAx>
      <c:valAx>
        <c:axId val="38094134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0940560"/>
        <c:crosses val="autoZero"/>
        <c:crossBetween val="midCat"/>
      </c:valAx>
      <c:valAx>
        <c:axId val="38047532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02280"/>
        <c:crosses val="max"/>
        <c:crossBetween val="between"/>
      </c:valAx>
      <c:catAx>
        <c:axId val="381802280"/>
        <c:scaling>
          <c:orientation val="minMax"/>
        </c:scaling>
        <c:delete val="1"/>
        <c:axPos val="b"/>
        <c:numFmt formatCode="[$-419]d\ mmm;@" sourceLinked="1"/>
        <c:majorTickMark val="out"/>
        <c:minorTickMark val="none"/>
        <c:tickLblPos val="nextTo"/>
        <c:crossAx val="38047532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4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Бурибаевская СЭС (1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дням'!$C$18:$AH$18</c:f>
              <c:numCache>
                <c:formatCode>#,##0</c:formatCode>
                <c:ptCount val="32"/>
                <c:pt idx="0">
                  <c:v>13904</c:v>
                </c:pt>
                <c:pt idx="1">
                  <c:v>17287</c:v>
                </c:pt>
                <c:pt idx="2">
                  <c:v>9845</c:v>
                </c:pt>
                <c:pt idx="3">
                  <c:v>36619</c:v>
                </c:pt>
                <c:pt idx="4">
                  <c:v>38331</c:v>
                </c:pt>
                <c:pt idx="5">
                  <c:v>25422</c:v>
                </c:pt>
                <c:pt idx="6">
                  <c:v>12578</c:v>
                </c:pt>
                <c:pt idx="7">
                  <c:v>10679</c:v>
                </c:pt>
                <c:pt idx="8">
                  <c:v>16314</c:v>
                </c:pt>
                <c:pt idx="9">
                  <c:v>20495</c:v>
                </c:pt>
                <c:pt idx="10">
                  <c:v>26665</c:v>
                </c:pt>
                <c:pt idx="11">
                  <c:v>32713</c:v>
                </c:pt>
                <c:pt idx="12">
                  <c:v>20566</c:v>
                </c:pt>
                <c:pt idx="13">
                  <c:v>46312</c:v>
                </c:pt>
                <c:pt idx="14">
                  <c:v>43201</c:v>
                </c:pt>
                <c:pt idx="15">
                  <c:v>25628</c:v>
                </c:pt>
                <c:pt idx="16">
                  <c:v>40180</c:v>
                </c:pt>
                <c:pt idx="17">
                  <c:v>44942</c:v>
                </c:pt>
                <c:pt idx="18">
                  <c:v>47441</c:v>
                </c:pt>
                <c:pt idx="19">
                  <c:v>41930</c:v>
                </c:pt>
                <c:pt idx="20">
                  <c:v>33533</c:v>
                </c:pt>
                <c:pt idx="21">
                  <c:v>19786</c:v>
                </c:pt>
                <c:pt idx="22">
                  <c:v>37609</c:v>
                </c:pt>
                <c:pt idx="23">
                  <c:v>43921</c:v>
                </c:pt>
                <c:pt idx="24">
                  <c:v>28758</c:v>
                </c:pt>
                <c:pt idx="25">
                  <c:v>38838</c:v>
                </c:pt>
                <c:pt idx="26">
                  <c:v>40553</c:v>
                </c:pt>
                <c:pt idx="27">
                  <c:v>15732</c:v>
                </c:pt>
                <c:pt idx="28">
                  <c:v>42920</c:v>
                </c:pt>
                <c:pt idx="29">
                  <c:v>50604</c:v>
                </c:pt>
                <c:pt idx="30">
                  <c:v>52236</c:v>
                </c:pt>
                <c:pt idx="31">
                  <c:v>10619</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дням'!$C$19:$AH$19</c:f>
              <c:numCache>
                <c:formatCode>#,##0</c:formatCode>
                <c:ptCount val="32"/>
                <c:pt idx="0">
                  <c:v>14992</c:v>
                </c:pt>
                <c:pt idx="1">
                  <c:v>27053</c:v>
                </c:pt>
                <c:pt idx="2">
                  <c:v>34410</c:v>
                </c:pt>
                <c:pt idx="3">
                  <c:v>37473</c:v>
                </c:pt>
                <c:pt idx="4">
                  <c:v>20372</c:v>
                </c:pt>
                <c:pt idx="5">
                  <c:v>18407</c:v>
                </c:pt>
                <c:pt idx="6">
                  <c:v>15850</c:v>
                </c:pt>
                <c:pt idx="7">
                  <c:v>31525</c:v>
                </c:pt>
                <c:pt idx="8">
                  <c:v>36877</c:v>
                </c:pt>
                <c:pt idx="9">
                  <c:v>12068</c:v>
                </c:pt>
                <c:pt idx="10">
                  <c:v>17270</c:v>
                </c:pt>
                <c:pt idx="11">
                  <c:v>4769</c:v>
                </c:pt>
                <c:pt idx="12">
                  <c:v>35228</c:v>
                </c:pt>
                <c:pt idx="13">
                  <c:v>21411</c:v>
                </c:pt>
                <c:pt idx="14">
                  <c:v>40546</c:v>
                </c:pt>
                <c:pt idx="15">
                  <c:v>16228</c:v>
                </c:pt>
                <c:pt idx="16">
                  <c:v>42586</c:v>
                </c:pt>
                <c:pt idx="17">
                  <c:v>8574</c:v>
                </c:pt>
                <c:pt idx="18">
                  <c:v>24692</c:v>
                </c:pt>
                <c:pt idx="19">
                  <c:v>24640</c:v>
                </c:pt>
                <c:pt idx="20">
                  <c:v>45220</c:v>
                </c:pt>
                <c:pt idx="21">
                  <c:v>49629</c:v>
                </c:pt>
                <c:pt idx="22">
                  <c:v>51381</c:v>
                </c:pt>
                <c:pt idx="23">
                  <c:v>51536</c:v>
                </c:pt>
                <c:pt idx="24">
                  <c:v>52379</c:v>
                </c:pt>
                <c:pt idx="25">
                  <c:v>52073</c:v>
                </c:pt>
                <c:pt idx="26">
                  <c:v>51228</c:v>
                </c:pt>
                <c:pt idx="27">
                  <c:v>47277</c:v>
                </c:pt>
                <c:pt idx="28">
                  <c:v>27957</c:v>
                </c:pt>
                <c:pt idx="29">
                  <c:v>9992</c:v>
                </c:pt>
                <c:pt idx="30">
                  <c:v>27088</c:v>
                </c:pt>
                <c:pt idx="31">
                  <c:v>36417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06984"/>
        <c:axId val="38181051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дням'!$C$19:$AH$19</c:f>
              <c:numCache>
                <c:formatCode>0.00%</c:formatCode>
                <c:ptCount val="32"/>
                <c:pt idx="0">
                  <c:v>0.13260029680365296</c:v>
                </c:pt>
                <c:pt idx="1">
                  <c:v>0.13271178082191781</c:v>
                </c:pt>
                <c:pt idx="2">
                  <c:v>0.13299220319634703</c:v>
                </c:pt>
                <c:pt idx="3">
                  <c:v>0.13300195205479451</c:v>
                </c:pt>
                <c:pt idx="4">
                  <c:v>0.13279694063926942</c:v>
                </c:pt>
                <c:pt idx="5">
                  <c:v>0.13271686073059361</c:v>
                </c:pt>
                <c:pt idx="6">
                  <c:v>0.13275421232876711</c:v>
                </c:pt>
                <c:pt idx="7">
                  <c:v>0.13299218036529681</c:v>
                </c:pt>
                <c:pt idx="8">
                  <c:v>0.13322691780821919</c:v>
                </c:pt>
                <c:pt idx="9">
                  <c:v>0.1331307191780822</c:v>
                </c:pt>
                <c:pt idx="10">
                  <c:v>0.13302347031963471</c:v>
                </c:pt>
                <c:pt idx="11">
                  <c:v>0.13270447488584475</c:v>
                </c:pt>
                <c:pt idx="12">
                  <c:v>0.13287184931506849</c:v>
                </c:pt>
                <c:pt idx="13">
                  <c:v>0.13258759132420092</c:v>
                </c:pt>
                <c:pt idx="14">
                  <c:v>0.13255728310502282</c:v>
                </c:pt>
                <c:pt idx="15">
                  <c:v>0.13244997716894977</c:v>
                </c:pt>
                <c:pt idx="16">
                  <c:v>0.13247744292237443</c:v>
                </c:pt>
                <c:pt idx="17">
                  <c:v>0.13206228310502285</c:v>
                </c:pt>
                <c:pt idx="18">
                  <c:v>0.13180259132420091</c:v>
                </c:pt>
                <c:pt idx="19">
                  <c:v>0.13160521689497715</c:v>
                </c:pt>
                <c:pt idx="20">
                  <c:v>0.13173863013698631</c:v>
                </c:pt>
                <c:pt idx="21">
                  <c:v>0.13207930365296805</c:v>
                </c:pt>
                <c:pt idx="22">
                  <c:v>0.1322365182648402</c:v>
                </c:pt>
                <c:pt idx="23">
                  <c:v>0.13232344748858446</c:v>
                </c:pt>
                <c:pt idx="24">
                  <c:v>0.13259309360730595</c:v>
                </c:pt>
                <c:pt idx="25">
                  <c:v>0.13274417808219177</c:v>
                </c:pt>
                <c:pt idx="26">
                  <c:v>0.13286603881278539</c:v>
                </c:pt>
                <c:pt idx="27">
                  <c:v>0.13322614155251142</c:v>
                </c:pt>
                <c:pt idx="28">
                  <c:v>0.13305533105022832</c:v>
                </c:pt>
                <c:pt idx="29">
                  <c:v>0.13259172374429223</c:v>
                </c:pt>
                <c:pt idx="30">
                  <c:v>0.13230464611872148</c:v>
                </c:pt>
                <c:pt idx="31">
                  <c:v>0.13259914383561641</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12472"/>
        <c:axId val="381803064"/>
      </c:lineChart>
      <c:catAx>
        <c:axId val="3818069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10512"/>
        <c:crosses val="autoZero"/>
        <c:auto val="1"/>
        <c:lblAlgn val="ctr"/>
        <c:lblOffset val="100"/>
        <c:tickLblSkip val="1"/>
        <c:noMultiLvlLbl val="1"/>
      </c:catAx>
      <c:valAx>
        <c:axId val="381810512"/>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06984"/>
        <c:crosses val="autoZero"/>
        <c:crossBetween val="midCat"/>
      </c:valAx>
      <c:valAx>
        <c:axId val="38180306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12472"/>
        <c:crosses val="max"/>
        <c:crossBetween val="between"/>
      </c:valAx>
      <c:catAx>
        <c:axId val="381812472"/>
        <c:scaling>
          <c:orientation val="minMax"/>
        </c:scaling>
        <c:delete val="1"/>
        <c:axPos val="b"/>
        <c:numFmt formatCode="[$-419]d\ mmm;@" sourceLinked="1"/>
        <c:majorTickMark val="out"/>
        <c:minorTickMark val="none"/>
        <c:tickLblPos val="nextTo"/>
        <c:crossAx val="38180306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5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Бурибаевская СЭС (2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дням'!$C$20:$AH$20</c:f>
              <c:numCache>
                <c:formatCode>#,##0</c:formatCode>
                <c:ptCount val="32"/>
                <c:pt idx="0">
                  <c:v>15437</c:v>
                </c:pt>
                <c:pt idx="1">
                  <c:v>19007</c:v>
                </c:pt>
                <c:pt idx="2">
                  <c:v>10626</c:v>
                </c:pt>
                <c:pt idx="3">
                  <c:v>40995</c:v>
                </c:pt>
                <c:pt idx="4">
                  <c:v>43062</c:v>
                </c:pt>
                <c:pt idx="5">
                  <c:v>27306</c:v>
                </c:pt>
                <c:pt idx="6">
                  <c:v>13434</c:v>
                </c:pt>
                <c:pt idx="7">
                  <c:v>12186</c:v>
                </c:pt>
                <c:pt idx="8">
                  <c:v>18105</c:v>
                </c:pt>
                <c:pt idx="9">
                  <c:v>22369</c:v>
                </c:pt>
                <c:pt idx="10">
                  <c:v>29637</c:v>
                </c:pt>
                <c:pt idx="11">
                  <c:v>37349</c:v>
                </c:pt>
                <c:pt idx="12">
                  <c:v>22584</c:v>
                </c:pt>
                <c:pt idx="13">
                  <c:v>51815</c:v>
                </c:pt>
                <c:pt idx="14">
                  <c:v>48703</c:v>
                </c:pt>
                <c:pt idx="15">
                  <c:v>28302</c:v>
                </c:pt>
                <c:pt idx="16">
                  <c:v>45089</c:v>
                </c:pt>
                <c:pt idx="17">
                  <c:v>50928</c:v>
                </c:pt>
                <c:pt idx="18">
                  <c:v>53083</c:v>
                </c:pt>
                <c:pt idx="19">
                  <c:v>46661</c:v>
                </c:pt>
                <c:pt idx="20">
                  <c:v>37616</c:v>
                </c:pt>
                <c:pt idx="21">
                  <c:v>21743</c:v>
                </c:pt>
                <c:pt idx="22">
                  <c:v>41984</c:v>
                </c:pt>
                <c:pt idx="23">
                  <c:v>48853</c:v>
                </c:pt>
                <c:pt idx="24">
                  <c:v>31662</c:v>
                </c:pt>
                <c:pt idx="25">
                  <c:v>43363</c:v>
                </c:pt>
                <c:pt idx="26">
                  <c:v>45540</c:v>
                </c:pt>
                <c:pt idx="27">
                  <c:v>17467</c:v>
                </c:pt>
                <c:pt idx="28">
                  <c:v>48800</c:v>
                </c:pt>
                <c:pt idx="29">
                  <c:v>56770</c:v>
                </c:pt>
                <c:pt idx="30">
                  <c:v>58570</c:v>
                </c:pt>
                <c:pt idx="31">
                  <c:v>11727</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дням'!$C$21:$AH$21</c:f>
              <c:numCache>
                <c:formatCode>#,##0</c:formatCode>
                <c:ptCount val="32"/>
                <c:pt idx="0">
                  <c:v>17028</c:v>
                </c:pt>
                <c:pt idx="1">
                  <c:v>30695</c:v>
                </c:pt>
                <c:pt idx="2">
                  <c:v>39126</c:v>
                </c:pt>
                <c:pt idx="3">
                  <c:v>42228</c:v>
                </c:pt>
                <c:pt idx="4">
                  <c:v>22378</c:v>
                </c:pt>
                <c:pt idx="5">
                  <c:v>20239</c:v>
                </c:pt>
                <c:pt idx="6">
                  <c:v>21986</c:v>
                </c:pt>
                <c:pt idx="7">
                  <c:v>39765</c:v>
                </c:pt>
                <c:pt idx="8">
                  <c:v>45176</c:v>
                </c:pt>
                <c:pt idx="9">
                  <c:v>13194</c:v>
                </c:pt>
                <c:pt idx="10">
                  <c:v>17019</c:v>
                </c:pt>
                <c:pt idx="11">
                  <c:v>4737</c:v>
                </c:pt>
                <c:pt idx="12">
                  <c:v>36662</c:v>
                </c:pt>
                <c:pt idx="13">
                  <c:v>23582</c:v>
                </c:pt>
                <c:pt idx="14">
                  <c:v>45099</c:v>
                </c:pt>
                <c:pt idx="15">
                  <c:v>17596</c:v>
                </c:pt>
                <c:pt idx="16">
                  <c:v>47584</c:v>
                </c:pt>
                <c:pt idx="17">
                  <c:v>10358</c:v>
                </c:pt>
                <c:pt idx="18">
                  <c:v>28589</c:v>
                </c:pt>
                <c:pt idx="19">
                  <c:v>27644</c:v>
                </c:pt>
                <c:pt idx="20">
                  <c:v>49613</c:v>
                </c:pt>
                <c:pt idx="21">
                  <c:v>54833</c:v>
                </c:pt>
                <c:pt idx="22">
                  <c:v>57286</c:v>
                </c:pt>
                <c:pt idx="23">
                  <c:v>57727</c:v>
                </c:pt>
                <c:pt idx="24">
                  <c:v>58025</c:v>
                </c:pt>
                <c:pt idx="25">
                  <c:v>57931</c:v>
                </c:pt>
                <c:pt idx="26">
                  <c:v>57394</c:v>
                </c:pt>
                <c:pt idx="27">
                  <c:v>52930</c:v>
                </c:pt>
                <c:pt idx="28">
                  <c:v>31252</c:v>
                </c:pt>
                <c:pt idx="29">
                  <c:v>10835</c:v>
                </c:pt>
                <c:pt idx="30">
                  <c:v>30351</c:v>
                </c:pt>
                <c:pt idx="31">
                  <c:v>40507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05808"/>
        <c:axId val="3818109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дням'!$C$21:$AH$21</c:f>
              <c:numCache>
                <c:formatCode>0.00%</c:formatCode>
                <c:ptCount val="32"/>
                <c:pt idx="0">
                  <c:v>0.14889706621004564</c:v>
                </c:pt>
                <c:pt idx="1">
                  <c:v>0.14903049086757991</c:v>
                </c:pt>
                <c:pt idx="2">
                  <c:v>0.14935583333333333</c:v>
                </c:pt>
                <c:pt idx="3">
                  <c:v>0.14936990867579908</c:v>
                </c:pt>
                <c:pt idx="4">
                  <c:v>0.1491337899543379</c:v>
                </c:pt>
                <c:pt idx="5">
                  <c:v>0.14905311643835617</c:v>
                </c:pt>
                <c:pt idx="6">
                  <c:v>0.14915074200913242</c:v>
                </c:pt>
                <c:pt idx="7">
                  <c:v>0.14946557077625569</c:v>
                </c:pt>
                <c:pt idx="8">
                  <c:v>0.149774600456621</c:v>
                </c:pt>
                <c:pt idx="9">
                  <c:v>0.14966986301369864</c:v>
                </c:pt>
                <c:pt idx="10">
                  <c:v>0.14952582191780822</c:v>
                </c:pt>
                <c:pt idx="11">
                  <c:v>0.1491535388127854</c:v>
                </c:pt>
                <c:pt idx="12">
                  <c:v>0.14931424657534245</c:v>
                </c:pt>
                <c:pt idx="13">
                  <c:v>0.14899195205479451</c:v>
                </c:pt>
                <c:pt idx="14">
                  <c:v>0.14895081050228309</c:v>
                </c:pt>
                <c:pt idx="15">
                  <c:v>0.14882859589041095</c:v>
                </c:pt>
                <c:pt idx="16">
                  <c:v>0.14885707762557074</c:v>
                </c:pt>
                <c:pt idx="17">
                  <c:v>0.14839394977168949</c:v>
                </c:pt>
                <c:pt idx="18">
                  <c:v>0.1481143378995434</c:v>
                </c:pt>
                <c:pt idx="19">
                  <c:v>0.14789724885844752</c:v>
                </c:pt>
                <c:pt idx="20">
                  <c:v>0.14803420091324201</c:v>
                </c:pt>
                <c:pt idx="21">
                  <c:v>0.14841194063926941</c:v>
                </c:pt>
                <c:pt idx="22">
                  <c:v>0.14858662100456621</c:v>
                </c:pt>
                <c:pt idx="23">
                  <c:v>0.14868792237442921</c:v>
                </c:pt>
                <c:pt idx="24">
                  <c:v>0.14898886986301368</c:v>
                </c:pt>
                <c:pt idx="25">
                  <c:v>0.14915517123287672</c:v>
                </c:pt>
                <c:pt idx="26">
                  <c:v>0.14929049086757989</c:v>
                </c:pt>
                <c:pt idx="27">
                  <c:v>0.1496953196347032</c:v>
                </c:pt>
                <c:pt idx="28">
                  <c:v>0.14949499999999999</c:v>
                </c:pt>
                <c:pt idx="29">
                  <c:v>0.14897062785388129</c:v>
                </c:pt>
                <c:pt idx="30">
                  <c:v>0.14864849315068493</c:v>
                </c:pt>
                <c:pt idx="31">
                  <c:v>0.14897703196347031</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00320"/>
        <c:axId val="381804632"/>
      </c:lineChart>
      <c:catAx>
        <c:axId val="3818058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10904"/>
        <c:crosses val="autoZero"/>
        <c:auto val="1"/>
        <c:lblAlgn val="ctr"/>
        <c:lblOffset val="100"/>
        <c:tickLblSkip val="1"/>
        <c:noMultiLvlLbl val="1"/>
      </c:catAx>
      <c:valAx>
        <c:axId val="381810904"/>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05808"/>
        <c:crosses val="autoZero"/>
        <c:crossBetween val="midCat"/>
      </c:valAx>
      <c:valAx>
        <c:axId val="38180463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00320"/>
        <c:crosses val="max"/>
        <c:crossBetween val="between"/>
      </c:valAx>
      <c:catAx>
        <c:axId val="381800320"/>
        <c:scaling>
          <c:orientation val="minMax"/>
        </c:scaling>
        <c:delete val="1"/>
        <c:axPos val="b"/>
        <c:numFmt formatCode="[$-419]d\ mmm;@" sourceLinked="1"/>
        <c:majorTickMark val="out"/>
        <c:minorTickMark val="none"/>
        <c:tickLblPos val="nextTo"/>
        <c:crossAx val="38180463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5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Исянгуловская СЭС 9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дням'!$C$46:$AH$46</c:f>
              <c:numCache>
                <c:formatCode>#,##0</c:formatCode>
                <c:ptCount val="32"/>
                <c:pt idx="0">
                  <c:v>3610</c:v>
                </c:pt>
                <c:pt idx="1">
                  <c:v>3990</c:v>
                </c:pt>
                <c:pt idx="2">
                  <c:v>4009</c:v>
                </c:pt>
                <c:pt idx="3">
                  <c:v>26326</c:v>
                </c:pt>
                <c:pt idx="4">
                  <c:v>34666</c:v>
                </c:pt>
                <c:pt idx="5">
                  <c:v>35231</c:v>
                </c:pt>
                <c:pt idx="6">
                  <c:v>4986</c:v>
                </c:pt>
                <c:pt idx="7">
                  <c:v>16598</c:v>
                </c:pt>
                <c:pt idx="8">
                  <c:v>1546</c:v>
                </c:pt>
                <c:pt idx="9">
                  <c:v>8832</c:v>
                </c:pt>
                <c:pt idx="10">
                  <c:v>37855</c:v>
                </c:pt>
                <c:pt idx="11">
                  <c:v>32260</c:v>
                </c:pt>
                <c:pt idx="12">
                  <c:v>31937</c:v>
                </c:pt>
                <c:pt idx="13">
                  <c:v>44230</c:v>
                </c:pt>
                <c:pt idx="14">
                  <c:v>24482</c:v>
                </c:pt>
                <c:pt idx="15">
                  <c:v>19785</c:v>
                </c:pt>
                <c:pt idx="16">
                  <c:v>42982</c:v>
                </c:pt>
                <c:pt idx="17">
                  <c:v>51207</c:v>
                </c:pt>
                <c:pt idx="18">
                  <c:v>51773</c:v>
                </c:pt>
                <c:pt idx="19">
                  <c:v>38641</c:v>
                </c:pt>
                <c:pt idx="20">
                  <c:v>35959</c:v>
                </c:pt>
                <c:pt idx="21">
                  <c:v>14602</c:v>
                </c:pt>
                <c:pt idx="22">
                  <c:v>39633</c:v>
                </c:pt>
                <c:pt idx="23">
                  <c:v>49742</c:v>
                </c:pt>
                <c:pt idx="24">
                  <c:v>12885</c:v>
                </c:pt>
                <c:pt idx="25">
                  <c:v>27188</c:v>
                </c:pt>
                <c:pt idx="26">
                  <c:v>17088</c:v>
                </c:pt>
                <c:pt idx="27">
                  <c:v>23416</c:v>
                </c:pt>
                <c:pt idx="28">
                  <c:v>42993</c:v>
                </c:pt>
                <c:pt idx="29">
                  <c:v>54685</c:v>
                </c:pt>
                <c:pt idx="30">
                  <c:v>56455</c:v>
                </c:pt>
                <c:pt idx="31">
                  <c:v>12432</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дням'!$C$47:$AH$47</c:f>
              <c:numCache>
                <c:formatCode>#,##0</c:formatCode>
                <c:ptCount val="32"/>
                <c:pt idx="0">
                  <c:v>16266</c:v>
                </c:pt>
                <c:pt idx="1">
                  <c:v>7238</c:v>
                </c:pt>
                <c:pt idx="2">
                  <c:v>26392</c:v>
                </c:pt>
                <c:pt idx="3">
                  <c:v>29833</c:v>
                </c:pt>
                <c:pt idx="4">
                  <c:v>7969</c:v>
                </c:pt>
                <c:pt idx="5">
                  <c:v>6117</c:v>
                </c:pt>
                <c:pt idx="6">
                  <c:v>23377</c:v>
                </c:pt>
                <c:pt idx="7">
                  <c:v>45087</c:v>
                </c:pt>
                <c:pt idx="8">
                  <c:v>39094</c:v>
                </c:pt>
                <c:pt idx="9">
                  <c:v>8722</c:v>
                </c:pt>
                <c:pt idx="10">
                  <c:v>274</c:v>
                </c:pt>
                <c:pt idx="11">
                  <c:v>874</c:v>
                </c:pt>
                <c:pt idx="12">
                  <c:v>1240</c:v>
                </c:pt>
                <c:pt idx="13">
                  <c:v>1612</c:v>
                </c:pt>
                <c:pt idx="14">
                  <c:v>10204</c:v>
                </c:pt>
                <c:pt idx="15">
                  <c:v>3744</c:v>
                </c:pt>
                <c:pt idx="16">
                  <c:v>33035</c:v>
                </c:pt>
                <c:pt idx="17">
                  <c:v>7978</c:v>
                </c:pt>
                <c:pt idx="18">
                  <c:v>8182</c:v>
                </c:pt>
                <c:pt idx="19">
                  <c:v>9256</c:v>
                </c:pt>
                <c:pt idx="20">
                  <c:v>20906</c:v>
                </c:pt>
                <c:pt idx="21">
                  <c:v>46727</c:v>
                </c:pt>
                <c:pt idx="22">
                  <c:v>39390</c:v>
                </c:pt>
                <c:pt idx="23">
                  <c:v>46280</c:v>
                </c:pt>
                <c:pt idx="24">
                  <c:v>46451</c:v>
                </c:pt>
                <c:pt idx="25">
                  <c:v>46436</c:v>
                </c:pt>
                <c:pt idx="26">
                  <c:v>47029</c:v>
                </c:pt>
                <c:pt idx="27">
                  <c:v>40771</c:v>
                </c:pt>
                <c:pt idx="28">
                  <c:v>23259</c:v>
                </c:pt>
                <c:pt idx="29">
                  <c:v>4885</c:v>
                </c:pt>
                <c:pt idx="30">
                  <c:v>19448</c:v>
                </c:pt>
                <c:pt idx="31">
                  <c:v>40256</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03848"/>
        <c:axId val="38180345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дням'!$C$47:$AH$47</c:f>
              <c:numCache>
                <c:formatCode>0.00%</c:formatCode>
                <c:ptCount val="32"/>
                <c:pt idx="0">
                  <c:v>0.12979769152714357</c:v>
                </c:pt>
                <c:pt idx="1">
                  <c:v>0.12983888888888889</c:v>
                </c:pt>
                <c:pt idx="2">
                  <c:v>0.13012279299847793</c:v>
                </c:pt>
                <c:pt idx="3">
                  <c:v>0.13016727549467277</c:v>
                </c:pt>
                <c:pt idx="4">
                  <c:v>0.12982865296803653</c:v>
                </c:pt>
                <c:pt idx="5">
                  <c:v>0.12945937341451039</c:v>
                </c:pt>
                <c:pt idx="6">
                  <c:v>0.12969264332825978</c:v>
                </c:pt>
                <c:pt idx="7">
                  <c:v>0.13005399543378995</c:v>
                </c:pt>
                <c:pt idx="8">
                  <c:v>0.13053025114155251</c:v>
                </c:pt>
                <c:pt idx="9">
                  <c:v>0.13052885591070523</c:v>
                </c:pt>
                <c:pt idx="10">
                  <c:v>0.13005218163368848</c:v>
                </c:pt>
                <c:pt idx="11">
                  <c:v>0.12965408422120753</c:v>
                </c:pt>
                <c:pt idx="12">
                  <c:v>0.12926472602739725</c:v>
                </c:pt>
                <c:pt idx="13">
                  <c:v>0.12872416286149163</c:v>
                </c:pt>
                <c:pt idx="14">
                  <c:v>0.12854306189751394</c:v>
                </c:pt>
                <c:pt idx="15">
                  <c:v>0.12833959918822932</c:v>
                </c:pt>
                <c:pt idx="16">
                  <c:v>0.12821343226788431</c:v>
                </c:pt>
                <c:pt idx="17">
                  <c:v>0.12766511922881785</c:v>
                </c:pt>
                <c:pt idx="18">
                  <c:v>0.12711221461187214</c:v>
                </c:pt>
                <c:pt idx="19">
                  <c:v>0.12673949771689499</c:v>
                </c:pt>
                <c:pt idx="20">
                  <c:v>0.12654856671740233</c:v>
                </c:pt>
                <c:pt idx="21">
                  <c:v>0.12695603754439369</c:v>
                </c:pt>
                <c:pt idx="22">
                  <c:v>0.12695295535261286</c:v>
                </c:pt>
                <c:pt idx="23">
                  <c:v>0.12690904363267377</c:v>
                </c:pt>
                <c:pt idx="24">
                  <c:v>0.1273347919837646</c:v>
                </c:pt>
                <c:pt idx="25">
                  <c:v>0.12757893201420598</c:v>
                </c:pt>
                <c:pt idx="26">
                  <c:v>0.12795870116692035</c:v>
                </c:pt>
                <c:pt idx="27">
                  <c:v>0.12817883054287163</c:v>
                </c:pt>
                <c:pt idx="28">
                  <c:v>0.1279285261288686</c:v>
                </c:pt>
                <c:pt idx="29">
                  <c:v>0.127296867072552</c:v>
                </c:pt>
                <c:pt idx="30">
                  <c:v>0.12682747336377473</c:v>
                </c:pt>
                <c:pt idx="31">
                  <c:v>0.12718039066463724</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07376"/>
        <c:axId val="381800712"/>
      </c:lineChart>
      <c:catAx>
        <c:axId val="3818038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03456"/>
        <c:crosses val="autoZero"/>
        <c:auto val="1"/>
        <c:lblAlgn val="ctr"/>
        <c:lblOffset val="100"/>
        <c:tickLblSkip val="1"/>
        <c:noMultiLvlLbl val="1"/>
      </c:catAx>
      <c:valAx>
        <c:axId val="381803456"/>
        <c:scaling>
          <c:orientation val="minMax"/>
          <c:max val="76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03848"/>
        <c:crosses val="autoZero"/>
        <c:crossBetween val="midCat"/>
      </c:valAx>
      <c:valAx>
        <c:axId val="38180071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07376"/>
        <c:crosses val="max"/>
        <c:crossBetween val="between"/>
      </c:valAx>
      <c:catAx>
        <c:axId val="381807376"/>
        <c:scaling>
          <c:orientation val="minMax"/>
        </c:scaling>
        <c:delete val="1"/>
        <c:axPos val="b"/>
        <c:numFmt formatCode="[$-419]d\ mmm;@" sourceLinked="1"/>
        <c:majorTickMark val="out"/>
        <c:minorTickMark val="none"/>
        <c:tickLblPos val="nextTo"/>
        <c:crossAx val="38180071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Бугульчанская СЭС (1 очередь)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дням'!$C$12:$AH$12</c:f>
              <c:numCache>
                <c:formatCode>#,##0</c:formatCode>
                <c:ptCount val="32"/>
                <c:pt idx="0">
                  <c:v>385</c:v>
                </c:pt>
                <c:pt idx="1">
                  <c:v>3421</c:v>
                </c:pt>
                <c:pt idx="2">
                  <c:v>981</c:v>
                </c:pt>
                <c:pt idx="3">
                  <c:v>10189</c:v>
                </c:pt>
                <c:pt idx="4">
                  <c:v>9200</c:v>
                </c:pt>
                <c:pt idx="5">
                  <c:v>19378</c:v>
                </c:pt>
                <c:pt idx="6">
                  <c:v>5403</c:v>
                </c:pt>
                <c:pt idx="7">
                  <c:v>10223</c:v>
                </c:pt>
                <c:pt idx="8">
                  <c:v>5043</c:v>
                </c:pt>
                <c:pt idx="9">
                  <c:v>8676</c:v>
                </c:pt>
                <c:pt idx="10">
                  <c:v>20851</c:v>
                </c:pt>
                <c:pt idx="11">
                  <c:v>15032</c:v>
                </c:pt>
                <c:pt idx="12">
                  <c:v>22823</c:v>
                </c:pt>
                <c:pt idx="13">
                  <c:v>28195</c:v>
                </c:pt>
                <c:pt idx="14">
                  <c:v>27201</c:v>
                </c:pt>
                <c:pt idx="15">
                  <c:v>10617</c:v>
                </c:pt>
                <c:pt idx="16">
                  <c:v>25253</c:v>
                </c:pt>
                <c:pt idx="17">
                  <c:v>29506</c:v>
                </c:pt>
                <c:pt idx="18">
                  <c:v>28325</c:v>
                </c:pt>
                <c:pt idx="19">
                  <c:v>21752</c:v>
                </c:pt>
                <c:pt idx="20">
                  <c:v>18765</c:v>
                </c:pt>
                <c:pt idx="21">
                  <c:v>7554</c:v>
                </c:pt>
                <c:pt idx="22">
                  <c:v>26936</c:v>
                </c:pt>
                <c:pt idx="23">
                  <c:v>26891</c:v>
                </c:pt>
                <c:pt idx="24">
                  <c:v>13117</c:v>
                </c:pt>
                <c:pt idx="25">
                  <c:v>16153</c:v>
                </c:pt>
                <c:pt idx="26">
                  <c:v>14091</c:v>
                </c:pt>
                <c:pt idx="27">
                  <c:v>17236</c:v>
                </c:pt>
                <c:pt idx="28">
                  <c:v>31297</c:v>
                </c:pt>
                <c:pt idx="29">
                  <c:v>30053</c:v>
                </c:pt>
                <c:pt idx="30">
                  <c:v>33652</c:v>
                </c:pt>
                <c:pt idx="31">
                  <c:v>5877</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дням'!$C$13:$AH$13</c:f>
              <c:numCache>
                <c:formatCode>#,##0</c:formatCode>
                <c:ptCount val="32"/>
                <c:pt idx="0">
                  <c:v>343</c:v>
                </c:pt>
                <c:pt idx="1">
                  <c:v>652</c:v>
                </c:pt>
                <c:pt idx="2">
                  <c:v>1573</c:v>
                </c:pt>
                <c:pt idx="3">
                  <c:v>1706</c:v>
                </c:pt>
                <c:pt idx="4">
                  <c:v>1773</c:v>
                </c:pt>
                <c:pt idx="5">
                  <c:v>1901</c:v>
                </c:pt>
                <c:pt idx="6">
                  <c:v>5012</c:v>
                </c:pt>
                <c:pt idx="7">
                  <c:v>19434</c:v>
                </c:pt>
                <c:pt idx="8">
                  <c:v>21745</c:v>
                </c:pt>
                <c:pt idx="9">
                  <c:v>4732</c:v>
                </c:pt>
                <c:pt idx="10">
                  <c:v>6708</c:v>
                </c:pt>
                <c:pt idx="11">
                  <c:v>4802</c:v>
                </c:pt>
                <c:pt idx="12">
                  <c:v>15327</c:v>
                </c:pt>
                <c:pt idx="13">
                  <c:v>10697</c:v>
                </c:pt>
                <c:pt idx="14">
                  <c:v>17522</c:v>
                </c:pt>
                <c:pt idx="15">
                  <c:v>5463</c:v>
                </c:pt>
                <c:pt idx="16">
                  <c:v>24678</c:v>
                </c:pt>
                <c:pt idx="17">
                  <c:v>8804</c:v>
                </c:pt>
                <c:pt idx="18">
                  <c:v>7612</c:v>
                </c:pt>
                <c:pt idx="19">
                  <c:v>8146</c:v>
                </c:pt>
                <c:pt idx="20">
                  <c:v>7940</c:v>
                </c:pt>
                <c:pt idx="21">
                  <c:v>33013</c:v>
                </c:pt>
                <c:pt idx="22">
                  <c:v>27939</c:v>
                </c:pt>
                <c:pt idx="23">
                  <c:v>34738</c:v>
                </c:pt>
                <c:pt idx="24">
                  <c:v>31828</c:v>
                </c:pt>
                <c:pt idx="25">
                  <c:v>34759</c:v>
                </c:pt>
                <c:pt idx="26">
                  <c:v>33212</c:v>
                </c:pt>
                <c:pt idx="27">
                  <c:v>29246</c:v>
                </c:pt>
                <c:pt idx="28">
                  <c:v>24694</c:v>
                </c:pt>
                <c:pt idx="29">
                  <c:v>4512</c:v>
                </c:pt>
                <c:pt idx="30">
                  <c:v>11088</c:v>
                </c:pt>
                <c:pt idx="31">
                  <c:v>25405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05416"/>
        <c:axId val="38180620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дням'!$C$13:$AH$13</c:f>
              <c:numCache>
                <c:formatCode>0.00%</c:formatCode>
                <c:ptCount val="32"/>
                <c:pt idx="0">
                  <c:v>0.1418090410958904</c:v>
                </c:pt>
                <c:pt idx="1">
                  <c:v>0.14174582191780821</c:v>
                </c:pt>
                <c:pt idx="2">
                  <c:v>0.14175933789954337</c:v>
                </c:pt>
                <c:pt idx="3">
                  <c:v>0.14156566210045662</c:v>
                </c:pt>
                <c:pt idx="4">
                  <c:v>0.14139609589041099</c:v>
                </c:pt>
                <c:pt idx="5">
                  <c:v>0.14099707762557076</c:v>
                </c:pt>
                <c:pt idx="6">
                  <c:v>0.14098815068493151</c:v>
                </c:pt>
                <c:pt idx="7">
                  <c:v>0.14119844748858448</c:v>
                </c:pt>
                <c:pt idx="8">
                  <c:v>0.14157977168949773</c:v>
                </c:pt>
                <c:pt idx="9">
                  <c:v>0.14148972602739726</c:v>
                </c:pt>
                <c:pt idx="10">
                  <c:v>0.14116682648401827</c:v>
                </c:pt>
                <c:pt idx="11">
                  <c:v>0.14093326484018268</c:v>
                </c:pt>
                <c:pt idx="12">
                  <c:v>0.14076212328767124</c:v>
                </c:pt>
                <c:pt idx="13">
                  <c:v>0.14036262557077625</c:v>
                </c:pt>
                <c:pt idx="14">
                  <c:v>0.14014164383561642</c:v>
                </c:pt>
                <c:pt idx="15">
                  <c:v>0.14002397260273974</c:v>
                </c:pt>
                <c:pt idx="16">
                  <c:v>0.14001084474885847</c:v>
                </c:pt>
                <c:pt idx="17">
                  <c:v>0.13953819634703199</c:v>
                </c:pt>
                <c:pt idx="18">
                  <c:v>0.13906529680365295</c:v>
                </c:pt>
                <c:pt idx="19">
                  <c:v>0.13875465753424657</c:v>
                </c:pt>
                <c:pt idx="20">
                  <c:v>0.13850751141552511</c:v>
                </c:pt>
                <c:pt idx="21">
                  <c:v>0.13908876712328769</c:v>
                </c:pt>
                <c:pt idx="22">
                  <c:v>0.13911166666666669</c:v>
                </c:pt>
                <c:pt idx="23">
                  <c:v>0.1392908219178082</c:v>
                </c:pt>
                <c:pt idx="24">
                  <c:v>0.13971801369863016</c:v>
                </c:pt>
                <c:pt idx="25">
                  <c:v>0.1401428082191781</c:v>
                </c:pt>
                <c:pt idx="26">
                  <c:v>0.1405793607305936</c:v>
                </c:pt>
                <c:pt idx="27">
                  <c:v>0.14085356164383564</c:v>
                </c:pt>
                <c:pt idx="28">
                  <c:v>0.1407028082191781</c:v>
                </c:pt>
                <c:pt idx="29">
                  <c:v>0.14011968036529679</c:v>
                </c:pt>
                <c:pt idx="30">
                  <c:v>0.1396045205479452</c:v>
                </c:pt>
                <c:pt idx="31">
                  <c:v>0.14005036529680367</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08944"/>
        <c:axId val="381801496"/>
      </c:lineChart>
      <c:catAx>
        <c:axId val="381805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06200"/>
        <c:crosses val="autoZero"/>
        <c:auto val="1"/>
        <c:lblAlgn val="ctr"/>
        <c:lblOffset val="100"/>
        <c:tickLblSkip val="1"/>
        <c:noMultiLvlLbl val="1"/>
      </c:catAx>
      <c:valAx>
        <c:axId val="381806200"/>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05416"/>
        <c:crosses val="autoZero"/>
        <c:crossBetween val="midCat"/>
      </c:valAx>
      <c:valAx>
        <c:axId val="38180149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08944"/>
        <c:crosses val="max"/>
        <c:crossBetween val="between"/>
      </c:valAx>
      <c:catAx>
        <c:axId val="381808944"/>
        <c:scaling>
          <c:orientation val="minMax"/>
        </c:scaling>
        <c:delete val="1"/>
        <c:axPos val="b"/>
        <c:numFmt formatCode="[$-419]d\ mmm;@" sourceLinked="1"/>
        <c:majorTickMark val="out"/>
        <c:minorTickMark val="none"/>
        <c:tickLblPos val="nextTo"/>
        <c:crossAx val="38180149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5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Бугульчанская СЭС (2 очередь)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дням'!$C$14:$AH$14</c:f>
              <c:numCache>
                <c:formatCode>#,##0</c:formatCode>
                <c:ptCount val="32"/>
                <c:pt idx="0">
                  <c:v>127</c:v>
                </c:pt>
                <c:pt idx="1">
                  <c:v>2390</c:v>
                </c:pt>
                <c:pt idx="2">
                  <c:v>760</c:v>
                </c:pt>
                <c:pt idx="3">
                  <c:v>9033</c:v>
                </c:pt>
                <c:pt idx="4">
                  <c:v>8897</c:v>
                </c:pt>
                <c:pt idx="5">
                  <c:v>17904</c:v>
                </c:pt>
                <c:pt idx="6">
                  <c:v>5250</c:v>
                </c:pt>
                <c:pt idx="7">
                  <c:v>8899</c:v>
                </c:pt>
                <c:pt idx="8">
                  <c:v>3686</c:v>
                </c:pt>
                <c:pt idx="9">
                  <c:v>7958</c:v>
                </c:pt>
                <c:pt idx="10">
                  <c:v>21082</c:v>
                </c:pt>
                <c:pt idx="11">
                  <c:v>14515</c:v>
                </c:pt>
                <c:pt idx="12">
                  <c:v>21509</c:v>
                </c:pt>
                <c:pt idx="13">
                  <c:v>26411</c:v>
                </c:pt>
                <c:pt idx="14">
                  <c:v>25427</c:v>
                </c:pt>
                <c:pt idx="15">
                  <c:v>10575</c:v>
                </c:pt>
                <c:pt idx="16">
                  <c:v>23493</c:v>
                </c:pt>
                <c:pt idx="17">
                  <c:v>27823</c:v>
                </c:pt>
                <c:pt idx="18">
                  <c:v>26760</c:v>
                </c:pt>
                <c:pt idx="19">
                  <c:v>21016</c:v>
                </c:pt>
                <c:pt idx="20">
                  <c:v>18009</c:v>
                </c:pt>
                <c:pt idx="21">
                  <c:v>7619</c:v>
                </c:pt>
                <c:pt idx="22">
                  <c:v>25464</c:v>
                </c:pt>
                <c:pt idx="23">
                  <c:v>25662</c:v>
                </c:pt>
                <c:pt idx="24">
                  <c:v>13144</c:v>
                </c:pt>
                <c:pt idx="25">
                  <c:v>15647</c:v>
                </c:pt>
                <c:pt idx="26">
                  <c:v>13665</c:v>
                </c:pt>
                <c:pt idx="27">
                  <c:v>16791</c:v>
                </c:pt>
                <c:pt idx="28">
                  <c:v>29684</c:v>
                </c:pt>
                <c:pt idx="29">
                  <c:v>28561</c:v>
                </c:pt>
                <c:pt idx="30">
                  <c:v>31948</c:v>
                </c:pt>
                <c:pt idx="31">
                  <c:v>6063</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дням'!$C$15:$AH$15</c:f>
              <c:numCache>
                <c:formatCode>#,##0</c:formatCode>
                <c:ptCount val="32"/>
                <c:pt idx="0" formatCode="@">
                  <c:v>274</c:v>
                </c:pt>
                <c:pt idx="1">
                  <c:v>513</c:v>
                </c:pt>
                <c:pt idx="2">
                  <c:v>1160</c:v>
                </c:pt>
                <c:pt idx="3">
                  <c:v>1201</c:v>
                </c:pt>
                <c:pt idx="4">
                  <c:v>1134</c:v>
                </c:pt>
                <c:pt idx="5">
                  <c:v>2141</c:v>
                </c:pt>
                <c:pt idx="6">
                  <c:v>6016</c:v>
                </c:pt>
                <c:pt idx="7">
                  <c:v>20661</c:v>
                </c:pt>
                <c:pt idx="8">
                  <c:v>21739</c:v>
                </c:pt>
                <c:pt idx="9">
                  <c:v>4998</c:v>
                </c:pt>
                <c:pt idx="10">
                  <c:v>6411</c:v>
                </c:pt>
                <c:pt idx="11">
                  <c:v>4564</c:v>
                </c:pt>
                <c:pt idx="12">
                  <c:v>14411</c:v>
                </c:pt>
                <c:pt idx="13">
                  <c:v>10804</c:v>
                </c:pt>
                <c:pt idx="14">
                  <c:v>17083</c:v>
                </c:pt>
                <c:pt idx="15">
                  <c:v>5387</c:v>
                </c:pt>
                <c:pt idx="16">
                  <c:v>22952</c:v>
                </c:pt>
                <c:pt idx="17">
                  <c:v>4881</c:v>
                </c:pt>
                <c:pt idx="18">
                  <c:v>6468</c:v>
                </c:pt>
                <c:pt idx="19">
                  <c:v>8092</c:v>
                </c:pt>
                <c:pt idx="20">
                  <c:v>7585</c:v>
                </c:pt>
                <c:pt idx="21">
                  <c:v>30826</c:v>
                </c:pt>
                <c:pt idx="22">
                  <c:v>25824</c:v>
                </c:pt>
                <c:pt idx="23">
                  <c:v>32415</c:v>
                </c:pt>
                <c:pt idx="24">
                  <c:v>29798</c:v>
                </c:pt>
                <c:pt idx="25">
                  <c:v>32460</c:v>
                </c:pt>
                <c:pt idx="26">
                  <c:v>31133</c:v>
                </c:pt>
                <c:pt idx="27">
                  <c:v>27513</c:v>
                </c:pt>
                <c:pt idx="28">
                  <c:v>23874</c:v>
                </c:pt>
                <c:pt idx="29">
                  <c:v>4482</c:v>
                </c:pt>
                <c:pt idx="30">
                  <c:v>9093</c:v>
                </c:pt>
                <c:pt idx="31">
                  <c:v>23432</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08552"/>
        <c:axId val="38180972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дням'!$C$15:$AH$15</c:f>
              <c:numCache>
                <c:formatCode>0.00%</c:formatCode>
                <c:ptCount val="32"/>
                <c:pt idx="0">
                  <c:v>0.13893509132420093</c:v>
                </c:pt>
                <c:pt idx="1">
                  <c:v>0.13889223744292237</c:v>
                </c:pt>
                <c:pt idx="2">
                  <c:v>0.13890136986301371</c:v>
                </c:pt>
                <c:pt idx="3">
                  <c:v>0.13872255707762557</c:v>
                </c:pt>
                <c:pt idx="4">
                  <c:v>0.13854531963470318</c:v>
                </c:pt>
                <c:pt idx="5">
                  <c:v>0.13818543378995435</c:v>
                </c:pt>
                <c:pt idx="6">
                  <c:v>0.13820292237442922</c:v>
                </c:pt>
                <c:pt idx="7">
                  <c:v>0.13847146118721462</c:v>
                </c:pt>
                <c:pt idx="8">
                  <c:v>0.13888363013698629</c:v>
                </c:pt>
                <c:pt idx="9">
                  <c:v>0.13881605022831051</c:v>
                </c:pt>
                <c:pt idx="10">
                  <c:v>0.13848109589041094</c:v>
                </c:pt>
                <c:pt idx="11">
                  <c:v>0.13825390410958904</c:v>
                </c:pt>
                <c:pt idx="12">
                  <c:v>0.13809184931506849</c:v>
                </c:pt>
                <c:pt idx="13">
                  <c:v>0.13773552511415527</c:v>
                </c:pt>
                <c:pt idx="14">
                  <c:v>0.13754502283105022</c:v>
                </c:pt>
                <c:pt idx="15">
                  <c:v>0.13742657534246575</c:v>
                </c:pt>
                <c:pt idx="16">
                  <c:v>0.13741422374429227</c:v>
                </c:pt>
                <c:pt idx="17">
                  <c:v>0.13689043378995433</c:v>
                </c:pt>
                <c:pt idx="18">
                  <c:v>0.13642714611872145</c:v>
                </c:pt>
                <c:pt idx="19">
                  <c:v>0.13613207762557078</c:v>
                </c:pt>
                <c:pt idx="20">
                  <c:v>0.13589408675799086</c:v>
                </c:pt>
                <c:pt idx="21">
                  <c:v>0.13642392694063929</c:v>
                </c:pt>
                <c:pt idx="22">
                  <c:v>0.13643214611872148</c:v>
                </c:pt>
                <c:pt idx="23">
                  <c:v>0.13658632420091324</c:v>
                </c:pt>
                <c:pt idx="24">
                  <c:v>0.13696655251141551</c:v>
                </c:pt>
                <c:pt idx="25">
                  <c:v>0.13735041095890413</c:v>
                </c:pt>
                <c:pt idx="26">
                  <c:v>0.13774922374429224</c:v>
                </c:pt>
                <c:pt idx="27">
                  <c:v>0.13799401826484017</c:v>
                </c:pt>
                <c:pt idx="28">
                  <c:v>0.1378613698630137</c:v>
                </c:pt>
                <c:pt idx="29">
                  <c:v>0.1373116210045662</c:v>
                </c:pt>
                <c:pt idx="30">
                  <c:v>0.13678981735159818</c:v>
                </c:pt>
                <c:pt idx="31">
                  <c:v>0.13718636986301372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01888"/>
        <c:axId val="381807768"/>
      </c:lineChart>
      <c:catAx>
        <c:axId val="3818085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09728"/>
        <c:crosses val="autoZero"/>
        <c:auto val="1"/>
        <c:lblAlgn val="ctr"/>
        <c:lblOffset val="100"/>
        <c:tickLblSkip val="1"/>
        <c:noMultiLvlLbl val="1"/>
      </c:catAx>
      <c:valAx>
        <c:axId val="381809728"/>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08552"/>
        <c:crosses val="autoZero"/>
        <c:crossBetween val="midCat"/>
      </c:valAx>
      <c:valAx>
        <c:axId val="38180776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01888"/>
        <c:crosses val="max"/>
        <c:crossBetween val="between"/>
      </c:valAx>
      <c:catAx>
        <c:axId val="381801888"/>
        <c:scaling>
          <c:orientation val="minMax"/>
        </c:scaling>
        <c:delete val="1"/>
        <c:axPos val="b"/>
        <c:numFmt formatCode="[$-419]d\ mmm;@" sourceLinked="1"/>
        <c:majorTickMark val="out"/>
        <c:minorTickMark val="none"/>
        <c:tickLblPos val="nextTo"/>
        <c:crossAx val="38180776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5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Бугульчанская СЭС (3 очередь)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дням'!$C$16:$AH$16</c:f>
              <c:numCache>
                <c:formatCode>#,##0</c:formatCode>
                <c:ptCount val="32"/>
                <c:pt idx="0">
                  <c:v>119</c:v>
                </c:pt>
                <c:pt idx="1">
                  <c:v>2214</c:v>
                </c:pt>
                <c:pt idx="2">
                  <c:v>665</c:v>
                </c:pt>
                <c:pt idx="3">
                  <c:v>8512</c:v>
                </c:pt>
                <c:pt idx="4">
                  <c:v>9122</c:v>
                </c:pt>
                <c:pt idx="5">
                  <c:v>18023</c:v>
                </c:pt>
                <c:pt idx="6">
                  <c:v>5179</c:v>
                </c:pt>
                <c:pt idx="7">
                  <c:v>9529</c:v>
                </c:pt>
                <c:pt idx="8">
                  <c:v>3535</c:v>
                </c:pt>
                <c:pt idx="9">
                  <c:v>8117</c:v>
                </c:pt>
                <c:pt idx="10">
                  <c:v>21812</c:v>
                </c:pt>
                <c:pt idx="11">
                  <c:v>14645</c:v>
                </c:pt>
                <c:pt idx="12">
                  <c:v>21425</c:v>
                </c:pt>
                <c:pt idx="13">
                  <c:v>26366</c:v>
                </c:pt>
                <c:pt idx="14">
                  <c:v>25410</c:v>
                </c:pt>
                <c:pt idx="15">
                  <c:v>10623</c:v>
                </c:pt>
                <c:pt idx="16">
                  <c:v>23444</c:v>
                </c:pt>
                <c:pt idx="17">
                  <c:v>27921</c:v>
                </c:pt>
                <c:pt idx="18">
                  <c:v>26934</c:v>
                </c:pt>
                <c:pt idx="19">
                  <c:v>21227</c:v>
                </c:pt>
                <c:pt idx="20">
                  <c:v>18068</c:v>
                </c:pt>
                <c:pt idx="21">
                  <c:v>7697</c:v>
                </c:pt>
                <c:pt idx="22">
                  <c:v>25543</c:v>
                </c:pt>
                <c:pt idx="23">
                  <c:v>25950</c:v>
                </c:pt>
                <c:pt idx="24">
                  <c:v>13337</c:v>
                </c:pt>
                <c:pt idx="25">
                  <c:v>15606</c:v>
                </c:pt>
                <c:pt idx="26">
                  <c:v>13655</c:v>
                </c:pt>
                <c:pt idx="27">
                  <c:v>16619</c:v>
                </c:pt>
                <c:pt idx="28">
                  <c:v>29845</c:v>
                </c:pt>
                <c:pt idx="29">
                  <c:v>28662</c:v>
                </c:pt>
                <c:pt idx="30">
                  <c:v>32114</c:v>
                </c:pt>
                <c:pt idx="31">
                  <c:v>6102</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дням'!$C$17:$AH$17</c:f>
              <c:numCache>
                <c:formatCode>#,##0</c:formatCode>
                <c:ptCount val="32"/>
                <c:pt idx="0">
                  <c:v>267</c:v>
                </c:pt>
                <c:pt idx="1">
                  <c:v>514</c:v>
                </c:pt>
                <c:pt idx="2">
                  <c:v>1127</c:v>
                </c:pt>
                <c:pt idx="3">
                  <c:v>1198</c:v>
                </c:pt>
                <c:pt idx="4">
                  <c:v>1120</c:v>
                </c:pt>
                <c:pt idx="5">
                  <c:v>1880</c:v>
                </c:pt>
                <c:pt idx="6">
                  <c:v>6220</c:v>
                </c:pt>
                <c:pt idx="7">
                  <c:v>21156</c:v>
                </c:pt>
                <c:pt idx="8">
                  <c:v>22088</c:v>
                </c:pt>
                <c:pt idx="9">
                  <c:v>5187</c:v>
                </c:pt>
                <c:pt idx="10">
                  <c:v>6520</c:v>
                </c:pt>
                <c:pt idx="11">
                  <c:v>3970</c:v>
                </c:pt>
                <c:pt idx="12">
                  <c:v>11386</c:v>
                </c:pt>
                <c:pt idx="13">
                  <c:v>11033</c:v>
                </c:pt>
                <c:pt idx="14">
                  <c:v>17497</c:v>
                </c:pt>
                <c:pt idx="15">
                  <c:v>5365</c:v>
                </c:pt>
                <c:pt idx="16">
                  <c:v>23244</c:v>
                </c:pt>
                <c:pt idx="17">
                  <c:v>4277</c:v>
                </c:pt>
                <c:pt idx="18">
                  <c:v>5964</c:v>
                </c:pt>
                <c:pt idx="19">
                  <c:v>8116</c:v>
                </c:pt>
                <c:pt idx="20">
                  <c:v>7504</c:v>
                </c:pt>
                <c:pt idx="21">
                  <c:v>30495</c:v>
                </c:pt>
                <c:pt idx="22">
                  <c:v>25988</c:v>
                </c:pt>
                <c:pt idx="23">
                  <c:v>32745</c:v>
                </c:pt>
                <c:pt idx="24">
                  <c:v>30101</c:v>
                </c:pt>
                <c:pt idx="25">
                  <c:v>32799</c:v>
                </c:pt>
                <c:pt idx="26">
                  <c:v>31483</c:v>
                </c:pt>
                <c:pt idx="27">
                  <c:v>27763</c:v>
                </c:pt>
                <c:pt idx="28">
                  <c:v>24109</c:v>
                </c:pt>
                <c:pt idx="29">
                  <c:v>4560</c:v>
                </c:pt>
                <c:pt idx="30">
                  <c:v>7940</c:v>
                </c:pt>
                <c:pt idx="31">
                  <c:v>23244</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1811296"/>
        <c:axId val="38181168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дням'!$C$17:$AH$17</c:f>
              <c:numCache>
                <c:formatCode>0.00%</c:formatCode>
                <c:ptCount val="32"/>
                <c:pt idx="0">
                  <c:v>0.13962152968036529</c:v>
                </c:pt>
                <c:pt idx="1">
                  <c:v>0.13958271689497717</c:v>
                </c:pt>
                <c:pt idx="2">
                  <c:v>0.13959326484018264</c:v>
                </c:pt>
                <c:pt idx="3">
                  <c:v>0.13942627853881279</c:v>
                </c:pt>
                <c:pt idx="4">
                  <c:v>0.13924358447488583</c:v>
                </c:pt>
                <c:pt idx="5">
                  <c:v>0.13887502283105022</c:v>
                </c:pt>
                <c:pt idx="6">
                  <c:v>0.13889878995433791</c:v>
                </c:pt>
                <c:pt idx="7">
                  <c:v>0.13916424657534246</c:v>
                </c:pt>
                <c:pt idx="8">
                  <c:v>0.13958783105022832</c:v>
                </c:pt>
                <c:pt idx="9">
                  <c:v>0.13952093607305935</c:v>
                </c:pt>
                <c:pt idx="10">
                  <c:v>0.13917180365296802</c:v>
                </c:pt>
                <c:pt idx="11">
                  <c:v>0.13892808219178082</c:v>
                </c:pt>
                <c:pt idx="12">
                  <c:v>0.13869888127853883</c:v>
                </c:pt>
                <c:pt idx="13">
                  <c:v>0.13834881278538813</c:v>
                </c:pt>
                <c:pt idx="14">
                  <c:v>0.13816815068493152</c:v>
                </c:pt>
                <c:pt idx="15">
                  <c:v>0.13804810502283102</c:v>
                </c:pt>
                <c:pt idx="16">
                  <c:v>0.13804353881278539</c:v>
                </c:pt>
                <c:pt idx="17">
                  <c:v>0.13750372146118722</c:v>
                </c:pt>
                <c:pt idx="18">
                  <c:v>0.13702495433789955</c:v>
                </c:pt>
                <c:pt idx="19">
                  <c:v>0.13672561643835615</c:v>
                </c:pt>
                <c:pt idx="20">
                  <c:v>0.13648442922374429</c:v>
                </c:pt>
                <c:pt idx="21">
                  <c:v>0.13700493150684931</c:v>
                </c:pt>
                <c:pt idx="22">
                  <c:v>0.13701509132420092</c:v>
                </c:pt>
                <c:pt idx="23">
                  <c:v>0.13717022831050227</c:v>
                </c:pt>
                <c:pt idx="24">
                  <c:v>0.13755296803652967</c:v>
                </c:pt>
                <c:pt idx="25">
                  <c:v>0.13794550228310501</c:v>
                </c:pt>
                <c:pt idx="26">
                  <c:v>0.13835253424657534</c:v>
                </c:pt>
                <c:pt idx="27">
                  <c:v>0.13860696347031962</c:v>
                </c:pt>
                <c:pt idx="28">
                  <c:v>0.13847600456621004</c:v>
                </c:pt>
                <c:pt idx="29">
                  <c:v>0.1379257305936073</c:v>
                </c:pt>
                <c:pt idx="30">
                  <c:v>0.13737381278538816</c:v>
                </c:pt>
                <c:pt idx="31">
                  <c:v>0.13776518264840182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1810120"/>
        <c:axId val="381809336"/>
      </c:lineChart>
      <c:catAx>
        <c:axId val="3818112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11688"/>
        <c:crosses val="autoZero"/>
        <c:auto val="1"/>
        <c:lblAlgn val="ctr"/>
        <c:lblOffset val="100"/>
        <c:tickLblSkip val="1"/>
        <c:noMultiLvlLbl val="1"/>
      </c:catAx>
      <c:valAx>
        <c:axId val="381811688"/>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11296"/>
        <c:crosses val="autoZero"/>
        <c:crossBetween val="midCat"/>
      </c:valAx>
      <c:valAx>
        <c:axId val="38180933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10120"/>
        <c:crosses val="max"/>
        <c:crossBetween val="between"/>
      </c:valAx>
      <c:catAx>
        <c:axId val="381810120"/>
        <c:scaling>
          <c:orientation val="minMax"/>
        </c:scaling>
        <c:delete val="1"/>
        <c:axPos val="b"/>
        <c:numFmt formatCode="[$-419]d\ mmm;@" sourceLinked="1"/>
        <c:majorTickMark val="out"/>
        <c:minorTickMark val="none"/>
        <c:tickLblPos val="nextTo"/>
        <c:crossAx val="38180933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5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Бичурская СЭС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дням'!$C$10:$AH$10</c:f>
              <c:numCache>
                <c:formatCode>#,##0</c:formatCode>
                <c:ptCount val="32"/>
                <c:pt idx="0">
                  <c:v>49048</c:v>
                </c:pt>
                <c:pt idx="1">
                  <c:v>48926</c:v>
                </c:pt>
                <c:pt idx="2">
                  <c:v>6909</c:v>
                </c:pt>
                <c:pt idx="3">
                  <c:v>43948</c:v>
                </c:pt>
                <c:pt idx="4">
                  <c:v>29983</c:v>
                </c:pt>
                <c:pt idx="5">
                  <c:v>34043</c:v>
                </c:pt>
                <c:pt idx="6">
                  <c:v>48623</c:v>
                </c:pt>
                <c:pt idx="7">
                  <c:v>35498</c:v>
                </c:pt>
                <c:pt idx="8">
                  <c:v>24435</c:v>
                </c:pt>
                <c:pt idx="9">
                  <c:v>27224</c:v>
                </c:pt>
                <c:pt idx="10">
                  <c:v>50294</c:v>
                </c:pt>
                <c:pt idx="11">
                  <c:v>52147</c:v>
                </c:pt>
                <c:pt idx="12">
                  <c:v>33090</c:v>
                </c:pt>
                <c:pt idx="13">
                  <c:v>37590</c:v>
                </c:pt>
                <c:pt idx="14">
                  <c:v>57196</c:v>
                </c:pt>
                <c:pt idx="15">
                  <c:v>53395</c:v>
                </c:pt>
                <c:pt idx="16">
                  <c:v>44846</c:v>
                </c:pt>
                <c:pt idx="17">
                  <c:v>45872</c:v>
                </c:pt>
                <c:pt idx="18">
                  <c:v>47409</c:v>
                </c:pt>
                <c:pt idx="19">
                  <c:v>49175</c:v>
                </c:pt>
                <c:pt idx="20">
                  <c:v>41962</c:v>
                </c:pt>
                <c:pt idx="21">
                  <c:v>55645</c:v>
                </c:pt>
                <c:pt idx="22">
                  <c:v>40604</c:v>
                </c:pt>
                <c:pt idx="23">
                  <c:v>59248</c:v>
                </c:pt>
                <c:pt idx="24">
                  <c:v>22659</c:v>
                </c:pt>
                <c:pt idx="25">
                  <c:v>13537</c:v>
                </c:pt>
                <c:pt idx="26">
                  <c:v>50053</c:v>
                </c:pt>
                <c:pt idx="27">
                  <c:v>36007</c:v>
                </c:pt>
                <c:pt idx="28">
                  <c:v>21912</c:v>
                </c:pt>
                <c:pt idx="29">
                  <c:v>65483</c:v>
                </c:pt>
                <c:pt idx="30">
                  <c:v>16585</c:v>
                </c:pt>
                <c:pt idx="31">
                  <c:v>44640</c:v>
                </c:pt>
              </c:numCache>
            </c:numRef>
          </c:val>
          <c:smooth val="0"/>
          <c:extLst xmlns:c16r2="http://schemas.microsoft.com/office/drawing/2015/06/chart">
            <c:ext xmlns:c16="http://schemas.microsoft.com/office/drawing/2014/chart" uri="{C3380CC4-5D6E-409C-BE32-E72D297353CC}">
              <c16:uniqueId val="{00000000-5B14-49C8-AF95-5CA71E1C9BC8}"/>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дням'!$C$11:$AH$11</c:f>
              <c:numCache>
                <c:formatCode>#,##0</c:formatCode>
                <c:ptCount val="32"/>
                <c:pt idx="0">
                  <c:v>4611</c:v>
                </c:pt>
                <c:pt idx="1">
                  <c:v>14952</c:v>
                </c:pt>
                <c:pt idx="2">
                  <c:v>16361</c:v>
                </c:pt>
                <c:pt idx="3">
                  <c:v>48616</c:v>
                </c:pt>
                <c:pt idx="4">
                  <c:v>53041</c:v>
                </c:pt>
                <c:pt idx="5">
                  <c:v>36886</c:v>
                </c:pt>
                <c:pt idx="6">
                  <c:v>53909</c:v>
                </c:pt>
                <c:pt idx="7">
                  <c:v>42440</c:v>
                </c:pt>
                <c:pt idx="8">
                  <c:v>19298</c:v>
                </c:pt>
                <c:pt idx="9">
                  <c:v>9334</c:v>
                </c:pt>
                <c:pt idx="10">
                  <c:v>28131</c:v>
                </c:pt>
                <c:pt idx="11">
                  <c:v>56976</c:v>
                </c:pt>
                <c:pt idx="12">
                  <c:v>50866</c:v>
                </c:pt>
                <c:pt idx="13">
                  <c:v>51058</c:v>
                </c:pt>
                <c:pt idx="14">
                  <c:v>7918</c:v>
                </c:pt>
                <c:pt idx="15">
                  <c:v>29757</c:v>
                </c:pt>
                <c:pt idx="16">
                  <c:v>55250</c:v>
                </c:pt>
                <c:pt idx="17">
                  <c:v>58054</c:v>
                </c:pt>
                <c:pt idx="18">
                  <c:v>57597</c:v>
                </c:pt>
                <c:pt idx="19">
                  <c:v>50290</c:v>
                </c:pt>
                <c:pt idx="20">
                  <c:v>59660</c:v>
                </c:pt>
                <c:pt idx="21">
                  <c:v>60025</c:v>
                </c:pt>
                <c:pt idx="22">
                  <c:v>42278</c:v>
                </c:pt>
                <c:pt idx="23">
                  <c:v>42457</c:v>
                </c:pt>
                <c:pt idx="24">
                  <c:v>8584</c:v>
                </c:pt>
                <c:pt idx="25">
                  <c:v>60002</c:v>
                </c:pt>
                <c:pt idx="26">
                  <c:v>38560</c:v>
                </c:pt>
                <c:pt idx="27">
                  <c:v>59195</c:v>
                </c:pt>
                <c:pt idx="28">
                  <c:v>1238</c:v>
                </c:pt>
                <c:pt idx="29">
                  <c:v>26684</c:v>
                </c:pt>
                <c:pt idx="30">
                  <c:v>62545</c:v>
                </c:pt>
                <c:pt idx="31">
                  <c:v>60761</c:v>
                </c:pt>
              </c:numCache>
            </c:numRef>
          </c:val>
          <c:smooth val="0"/>
          <c:extLst xmlns:c16r2="http://schemas.microsoft.com/office/drawing/2015/06/chart">
            <c:ext xmlns:c16="http://schemas.microsoft.com/office/drawing/2014/chart" uri="{C3380CC4-5D6E-409C-BE32-E72D297353CC}">
              <c16:uniqueId val="{00000001-5B14-49C8-AF95-5CA71E1C9BC8}"/>
            </c:ext>
          </c:extLst>
        </c:ser>
        <c:dLbls>
          <c:showLegendKey val="0"/>
          <c:showVal val="0"/>
          <c:showCatName val="0"/>
          <c:showSerName val="0"/>
          <c:showPercent val="0"/>
          <c:showBubbleSize val="0"/>
        </c:dLbls>
        <c:marker val="1"/>
        <c:smooth val="0"/>
        <c:axId val="381812864"/>
        <c:axId val="38181325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дням'!$C$11:$AH$11</c:f>
              <c:numCache>
                <c:formatCode>0.00%</c:formatCode>
                <c:ptCount val="32"/>
                <c:pt idx="0">
                  <c:v>0.12813203196347031</c:v>
                </c:pt>
                <c:pt idx="1">
                  <c:v>0.12774420091324198</c:v>
                </c:pt>
                <c:pt idx="2">
                  <c:v>0.12785210045662099</c:v>
                </c:pt>
                <c:pt idx="3">
                  <c:v>0.12790538812785388</c:v>
                </c:pt>
                <c:pt idx="4">
                  <c:v>0.12816860730593607</c:v>
                </c:pt>
                <c:pt idx="5">
                  <c:v>0.12820106164383563</c:v>
                </c:pt>
                <c:pt idx="6">
                  <c:v>0.12826140410958903</c:v>
                </c:pt>
                <c:pt idx="7">
                  <c:v>0.1283406506849315</c:v>
                </c:pt>
                <c:pt idx="8">
                  <c:v>0.12828200913242011</c:v>
                </c:pt>
                <c:pt idx="9">
                  <c:v>0.12807778538812783</c:v>
                </c:pt>
                <c:pt idx="10">
                  <c:v>0.12782478310502282</c:v>
                </c:pt>
                <c:pt idx="11">
                  <c:v>0.1278799086757991</c:v>
                </c:pt>
                <c:pt idx="12">
                  <c:v>0.1280828310502283</c:v>
                </c:pt>
                <c:pt idx="13">
                  <c:v>0.12823657534246577</c:v>
                </c:pt>
                <c:pt idx="14">
                  <c:v>0.12767404109589039</c:v>
                </c:pt>
                <c:pt idx="15">
                  <c:v>0.12740420091324201</c:v>
                </c:pt>
                <c:pt idx="16">
                  <c:v>0.12752296803652968</c:v>
                </c:pt>
                <c:pt idx="17">
                  <c:v>0.12766203196347031</c:v>
                </c:pt>
                <c:pt idx="18">
                  <c:v>0.12777833333333333</c:v>
                </c:pt>
                <c:pt idx="19">
                  <c:v>0.12779106164383561</c:v>
                </c:pt>
                <c:pt idx="20">
                  <c:v>0.12799309360730593</c:v>
                </c:pt>
                <c:pt idx="21">
                  <c:v>0.12804309360730595</c:v>
                </c:pt>
                <c:pt idx="22">
                  <c:v>0.12806220319634704</c:v>
                </c:pt>
                <c:pt idx="23">
                  <c:v>0.12787052511415525</c:v>
                </c:pt>
                <c:pt idx="24">
                  <c:v>0.12770985159817352</c:v>
                </c:pt>
                <c:pt idx="25">
                  <c:v>0.12824027397260274</c:v>
                </c:pt>
                <c:pt idx="26">
                  <c:v>0.12810907534246577</c:v>
                </c:pt>
                <c:pt idx="27">
                  <c:v>0.12837377853881279</c:v>
                </c:pt>
                <c:pt idx="28">
                  <c:v>0.12813777397260276</c:v>
                </c:pt>
                <c:pt idx="29">
                  <c:v>0.12769486301369862</c:v>
                </c:pt>
                <c:pt idx="30">
                  <c:v>0.12821952054794519</c:v>
                </c:pt>
                <c:pt idx="31">
                  <c:v>0.12840355022831051</c:v>
                </c:pt>
              </c:numCache>
            </c:numRef>
          </c:val>
          <c:smooth val="1"/>
          <c:extLst xmlns:c16r2="http://schemas.microsoft.com/office/drawing/2015/06/chart">
            <c:ext xmlns:c16="http://schemas.microsoft.com/office/drawing/2014/chart" uri="{C3380CC4-5D6E-409C-BE32-E72D297353CC}">
              <c16:uniqueId val="{00000002-5B14-49C8-AF95-5CA71E1C9BC8}"/>
            </c:ext>
          </c:extLst>
        </c:ser>
        <c:dLbls>
          <c:showLegendKey val="0"/>
          <c:showVal val="0"/>
          <c:showCatName val="0"/>
          <c:showSerName val="0"/>
          <c:showPercent val="0"/>
          <c:showBubbleSize val="0"/>
        </c:dLbls>
        <c:marker val="1"/>
        <c:smooth val="0"/>
        <c:axId val="381813648"/>
        <c:axId val="381815216"/>
      </c:lineChart>
      <c:catAx>
        <c:axId val="3818128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13256"/>
        <c:crosses val="autoZero"/>
        <c:auto val="1"/>
        <c:lblAlgn val="ctr"/>
        <c:lblOffset val="100"/>
        <c:tickLblSkip val="1"/>
        <c:noMultiLvlLbl val="1"/>
      </c:catAx>
      <c:valAx>
        <c:axId val="381813256"/>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12864"/>
        <c:crosses val="autoZero"/>
        <c:crossBetween val="midCat"/>
      </c:valAx>
      <c:valAx>
        <c:axId val="38181521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13648"/>
        <c:crosses val="max"/>
        <c:crossBetween val="between"/>
      </c:valAx>
      <c:catAx>
        <c:axId val="381813648"/>
        <c:scaling>
          <c:orientation val="minMax"/>
        </c:scaling>
        <c:delete val="1"/>
        <c:axPos val="b"/>
        <c:numFmt formatCode="[$-419]d\ mmm;@" sourceLinked="1"/>
        <c:majorTickMark val="out"/>
        <c:minorTickMark val="none"/>
        <c:tickLblPos val="nextTo"/>
        <c:crossAx val="38181521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Хоринская СЭС 1</a:t>
            </a:r>
            <a:r>
              <a:rPr lang="en-US"/>
              <a:t>5</a:t>
            </a:r>
            <a:r>
              <a:rPr lang="ru-RU"/>
              <a:t>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дням'!$C$132:$AH$132</c:f>
              <c:numCache>
                <c:formatCode>#,##0</c:formatCode>
                <c:ptCount val="32"/>
                <c:pt idx="0">
                  <c:v>13</c:v>
                </c:pt>
                <c:pt idx="1">
                  <c:v>15132</c:v>
                </c:pt>
                <c:pt idx="2">
                  <c:v>13986</c:v>
                </c:pt>
                <c:pt idx="3">
                  <c:v>12331</c:v>
                </c:pt>
                <c:pt idx="4">
                  <c:v>29799</c:v>
                </c:pt>
                <c:pt idx="5">
                  <c:v>60406</c:v>
                </c:pt>
                <c:pt idx="6">
                  <c:v>73813</c:v>
                </c:pt>
                <c:pt idx="7">
                  <c:v>65077</c:v>
                </c:pt>
                <c:pt idx="8">
                  <c:v>58703</c:v>
                </c:pt>
                <c:pt idx="9">
                  <c:v>9320</c:v>
                </c:pt>
                <c:pt idx="10">
                  <c:v>62902</c:v>
                </c:pt>
                <c:pt idx="11">
                  <c:v>68027</c:v>
                </c:pt>
                <c:pt idx="12">
                  <c:v>61061</c:v>
                </c:pt>
                <c:pt idx="13">
                  <c:v>49750</c:v>
                </c:pt>
                <c:pt idx="14">
                  <c:v>75724</c:v>
                </c:pt>
                <c:pt idx="15">
                  <c:v>72573</c:v>
                </c:pt>
                <c:pt idx="16">
                  <c:v>63204</c:v>
                </c:pt>
                <c:pt idx="17">
                  <c:v>39125</c:v>
                </c:pt>
                <c:pt idx="18">
                  <c:v>78770</c:v>
                </c:pt>
                <c:pt idx="19">
                  <c:v>63453</c:v>
                </c:pt>
                <c:pt idx="20">
                  <c:v>43864</c:v>
                </c:pt>
                <c:pt idx="21">
                  <c:v>60233</c:v>
                </c:pt>
                <c:pt idx="22">
                  <c:v>81314</c:v>
                </c:pt>
                <c:pt idx="23">
                  <c:v>23884</c:v>
                </c:pt>
                <c:pt idx="24">
                  <c:v>36088</c:v>
                </c:pt>
                <c:pt idx="25">
                  <c:v>17513</c:v>
                </c:pt>
                <c:pt idx="26">
                  <c:v>46640</c:v>
                </c:pt>
                <c:pt idx="27">
                  <c:v>56544</c:v>
                </c:pt>
                <c:pt idx="28">
                  <c:v>43220</c:v>
                </c:pt>
                <c:pt idx="29">
                  <c:v>81536</c:v>
                </c:pt>
                <c:pt idx="30">
                  <c:v>43887</c:v>
                </c:pt>
                <c:pt idx="31">
                  <c:v>52422</c:v>
                </c:pt>
              </c:numCache>
            </c:numRef>
          </c:val>
          <c:smooth val="0"/>
          <c:extLst xmlns:c16r2="http://schemas.microsoft.com/office/drawing/2015/06/chart">
            <c:ext xmlns:c16="http://schemas.microsoft.com/office/drawing/2014/chart" uri="{C3380CC4-5D6E-409C-BE32-E72D297353CC}">
              <c16:uniqueId val="{00000000-96F2-4D29-ADD3-27389D3FCCE5}"/>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дням'!$C$133:$AH$133</c:f>
              <c:numCache>
                <c:formatCode>#,##0</c:formatCode>
                <c:ptCount val="32"/>
                <c:pt idx="0">
                  <c:v>40535</c:v>
                </c:pt>
                <c:pt idx="1">
                  <c:v>69481</c:v>
                </c:pt>
                <c:pt idx="2">
                  <c:v>2700</c:v>
                </c:pt>
                <c:pt idx="3">
                  <c:v>71835</c:v>
                </c:pt>
                <c:pt idx="4">
                  <c:v>81310</c:v>
                </c:pt>
                <c:pt idx="5">
                  <c:v>44976</c:v>
                </c:pt>
                <c:pt idx="6">
                  <c:v>79836</c:v>
                </c:pt>
                <c:pt idx="7">
                  <c:v>69138</c:v>
                </c:pt>
                <c:pt idx="8">
                  <c:v>13571</c:v>
                </c:pt>
                <c:pt idx="9">
                  <c:v>62880</c:v>
                </c:pt>
                <c:pt idx="10">
                  <c:v>85263</c:v>
                </c:pt>
                <c:pt idx="11">
                  <c:v>85420</c:v>
                </c:pt>
                <c:pt idx="12">
                  <c:v>74554</c:v>
                </c:pt>
                <c:pt idx="13">
                  <c:v>44141</c:v>
                </c:pt>
                <c:pt idx="14">
                  <c:v>89545</c:v>
                </c:pt>
                <c:pt idx="15">
                  <c:v>91309</c:v>
                </c:pt>
                <c:pt idx="16">
                  <c:v>88388</c:v>
                </c:pt>
                <c:pt idx="17">
                  <c:v>69689</c:v>
                </c:pt>
                <c:pt idx="18">
                  <c:v>81168</c:v>
                </c:pt>
                <c:pt idx="19">
                  <c:v>70065</c:v>
                </c:pt>
                <c:pt idx="20">
                  <c:v>93109</c:v>
                </c:pt>
                <c:pt idx="21">
                  <c:v>89562</c:v>
                </c:pt>
                <c:pt idx="22">
                  <c:v>65363</c:v>
                </c:pt>
                <c:pt idx="23">
                  <c:v>60360</c:v>
                </c:pt>
                <c:pt idx="24">
                  <c:v>16424</c:v>
                </c:pt>
                <c:pt idx="25">
                  <c:v>97334</c:v>
                </c:pt>
                <c:pt idx="26">
                  <c:v>42723</c:v>
                </c:pt>
                <c:pt idx="27">
                  <c:v>94677</c:v>
                </c:pt>
                <c:pt idx="28">
                  <c:v>28772</c:v>
                </c:pt>
                <c:pt idx="29">
                  <c:v>89025</c:v>
                </c:pt>
                <c:pt idx="30">
                  <c:v>88285</c:v>
                </c:pt>
                <c:pt idx="31">
                  <c:v>87327</c:v>
                </c:pt>
              </c:numCache>
            </c:numRef>
          </c:val>
          <c:smooth val="0"/>
          <c:extLst xmlns:c16r2="http://schemas.microsoft.com/office/drawing/2015/06/chart">
            <c:ext xmlns:c16="http://schemas.microsoft.com/office/drawing/2014/chart" uri="{C3380CC4-5D6E-409C-BE32-E72D297353CC}">
              <c16:uniqueId val="{00000001-96F2-4D29-ADD3-27389D3FCCE5}"/>
            </c:ext>
          </c:extLst>
        </c:ser>
        <c:dLbls>
          <c:showLegendKey val="0"/>
          <c:showVal val="0"/>
          <c:showCatName val="0"/>
          <c:showSerName val="0"/>
          <c:showPercent val="0"/>
          <c:showBubbleSize val="0"/>
        </c:dLbls>
        <c:marker val="1"/>
        <c:smooth val="0"/>
        <c:axId val="381814040"/>
        <c:axId val="38181443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дням'!$C$133:$AH$133</c:f>
              <c:numCache>
                <c:formatCode>0.00%</c:formatCode>
                <c:ptCount val="32"/>
                <c:pt idx="0">
                  <c:v>0.13395676560121766</c:v>
                </c:pt>
                <c:pt idx="1">
                  <c:v>0.1343703805175038</c:v>
                </c:pt>
                <c:pt idx="2">
                  <c:v>0.13428449010654489</c:v>
                </c:pt>
                <c:pt idx="3">
                  <c:v>0.13473733637747337</c:v>
                </c:pt>
                <c:pt idx="4">
                  <c:v>0.13512935312024354</c:v>
                </c:pt>
                <c:pt idx="5">
                  <c:v>0.13501192541856924</c:v>
                </c:pt>
                <c:pt idx="6">
                  <c:v>0.13505776255707763</c:v>
                </c:pt>
                <c:pt idx="7">
                  <c:v>0.13508866818873669</c:v>
                </c:pt>
                <c:pt idx="8">
                  <c:v>0.134745197869102</c:v>
                </c:pt>
                <c:pt idx="9">
                  <c:v>0.13515280821917811</c:v>
                </c:pt>
                <c:pt idx="10">
                  <c:v>0.13532298325722983</c:v>
                </c:pt>
                <c:pt idx="11">
                  <c:v>0.13545535007610349</c:v>
                </c:pt>
                <c:pt idx="12">
                  <c:v>0.13555803652968038</c:v>
                </c:pt>
                <c:pt idx="13">
                  <c:v>0.13551535007610349</c:v>
                </c:pt>
                <c:pt idx="14">
                  <c:v>0.13562053272450533</c:v>
                </c:pt>
                <c:pt idx="15">
                  <c:v>0.13576312024353121</c:v>
                </c:pt>
                <c:pt idx="16">
                  <c:v>0.13595477929984776</c:v>
                </c:pt>
                <c:pt idx="17">
                  <c:v>0.13618738203957384</c:v>
                </c:pt>
                <c:pt idx="18">
                  <c:v>0.1362056316590563</c:v>
                </c:pt>
                <c:pt idx="19">
                  <c:v>0.1362559512937595</c:v>
                </c:pt>
                <c:pt idx="20">
                  <c:v>0.13663072298325721</c:v>
                </c:pt>
                <c:pt idx="21">
                  <c:v>0.13685392694063928</c:v>
                </c:pt>
                <c:pt idx="22">
                  <c:v>0.1367325342465753</c:v>
                </c:pt>
                <c:pt idx="23">
                  <c:v>0.13701012937595131</c:v>
                </c:pt>
                <c:pt idx="24">
                  <c:v>0.13686047945205479</c:v>
                </c:pt>
                <c:pt idx="25">
                  <c:v>0.13746794520547945</c:v>
                </c:pt>
                <c:pt idx="26">
                  <c:v>0.13743813546423134</c:v>
                </c:pt>
                <c:pt idx="27">
                  <c:v>0.13772834094368341</c:v>
                </c:pt>
                <c:pt idx="28">
                  <c:v>0.13761838660578388</c:v>
                </c:pt>
                <c:pt idx="29">
                  <c:v>0.1376753805175038</c:v>
                </c:pt>
                <c:pt idx="30">
                  <c:v>0.13801326484018264</c:v>
                </c:pt>
                <c:pt idx="31">
                  <c:v>0.13827890410958904</c:v>
                </c:pt>
              </c:numCache>
            </c:numRef>
          </c:val>
          <c:smooth val="1"/>
          <c:extLst xmlns:c16r2="http://schemas.microsoft.com/office/drawing/2015/06/chart">
            <c:ext xmlns:c16="http://schemas.microsoft.com/office/drawing/2014/chart" uri="{C3380CC4-5D6E-409C-BE32-E72D297353CC}">
              <c16:uniqueId val="{00000002-96F2-4D29-ADD3-27389D3FCCE5}"/>
            </c:ext>
          </c:extLst>
        </c:ser>
        <c:dLbls>
          <c:showLegendKey val="0"/>
          <c:showVal val="0"/>
          <c:showCatName val="0"/>
          <c:showSerName val="0"/>
          <c:showPercent val="0"/>
          <c:showBubbleSize val="0"/>
        </c:dLbls>
        <c:marker val="1"/>
        <c:smooth val="0"/>
        <c:axId val="381814824"/>
        <c:axId val="381816000"/>
      </c:lineChart>
      <c:catAx>
        <c:axId val="3818140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1814432"/>
        <c:crosses val="autoZero"/>
        <c:auto val="1"/>
        <c:lblAlgn val="ctr"/>
        <c:lblOffset val="100"/>
        <c:tickLblSkip val="1"/>
        <c:noMultiLvlLbl val="1"/>
      </c:catAx>
      <c:valAx>
        <c:axId val="381814432"/>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1814040"/>
        <c:crosses val="autoZero"/>
        <c:crossBetween val="midCat"/>
      </c:valAx>
      <c:valAx>
        <c:axId val="38181600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1814824"/>
        <c:crosses val="max"/>
        <c:crossBetween val="between"/>
      </c:valAx>
      <c:catAx>
        <c:axId val="381814824"/>
        <c:scaling>
          <c:orientation val="minMax"/>
        </c:scaling>
        <c:delete val="1"/>
        <c:axPos val="b"/>
        <c:numFmt formatCode="[$-419]d\ mmm;@" sourceLinked="1"/>
        <c:majorTickMark val="out"/>
        <c:minorTickMark val="none"/>
        <c:tickLblPos val="nextTo"/>
        <c:crossAx val="38181600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Торейская СЭС (1 очередь)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дням'!$C$110:$AH$110</c:f>
              <c:numCache>
                <c:formatCode>#,##0</c:formatCode>
                <c:ptCount val="32"/>
              </c:numCache>
            </c:numRef>
          </c:val>
          <c:smooth val="0"/>
          <c:extLst xmlns:c16r2="http://schemas.microsoft.com/office/drawing/2015/06/chart">
            <c:ext xmlns:c16="http://schemas.microsoft.com/office/drawing/2014/chart" uri="{C3380CC4-5D6E-409C-BE32-E72D297353CC}">
              <c16:uniqueId val="{00000000-2C91-4246-945C-5ECA95E3EF23}"/>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дням'!$C$111:$AH$111</c:f>
              <c:numCache>
                <c:formatCode>#,##0</c:formatCode>
                <c:ptCount val="32"/>
                <c:pt idx="0">
                  <c:v>39390</c:v>
                </c:pt>
                <c:pt idx="1">
                  <c:v>80638</c:v>
                </c:pt>
                <c:pt idx="2">
                  <c:v>69188</c:v>
                </c:pt>
                <c:pt idx="3">
                  <c:v>106412</c:v>
                </c:pt>
                <c:pt idx="4">
                  <c:v>108867</c:v>
                </c:pt>
                <c:pt idx="5">
                  <c:v>111894</c:v>
                </c:pt>
                <c:pt idx="6">
                  <c:v>124214</c:v>
                </c:pt>
                <c:pt idx="7">
                  <c:v>78419</c:v>
                </c:pt>
                <c:pt idx="8">
                  <c:v>7319</c:v>
                </c:pt>
                <c:pt idx="9">
                  <c:v>50692</c:v>
                </c:pt>
                <c:pt idx="10">
                  <c:v>119684</c:v>
                </c:pt>
                <c:pt idx="11">
                  <c:v>116351</c:v>
                </c:pt>
                <c:pt idx="12">
                  <c:v>109479</c:v>
                </c:pt>
                <c:pt idx="13">
                  <c:v>116851</c:v>
                </c:pt>
                <c:pt idx="14">
                  <c:v>125820</c:v>
                </c:pt>
                <c:pt idx="15">
                  <c:v>154192</c:v>
                </c:pt>
                <c:pt idx="16">
                  <c:v>148626</c:v>
                </c:pt>
                <c:pt idx="17">
                  <c:v>140796</c:v>
                </c:pt>
                <c:pt idx="18">
                  <c:v>145262</c:v>
                </c:pt>
                <c:pt idx="19">
                  <c:v>117047</c:v>
                </c:pt>
                <c:pt idx="20">
                  <c:v>151828</c:v>
                </c:pt>
                <c:pt idx="21">
                  <c:v>151718</c:v>
                </c:pt>
                <c:pt idx="22">
                  <c:v>94498</c:v>
                </c:pt>
                <c:pt idx="23">
                  <c:v>121786</c:v>
                </c:pt>
                <c:pt idx="24">
                  <c:v>54465</c:v>
                </c:pt>
                <c:pt idx="25">
                  <c:v>124520</c:v>
                </c:pt>
                <c:pt idx="26">
                  <c:v>138574</c:v>
                </c:pt>
                <c:pt idx="27">
                  <c:v>115616</c:v>
                </c:pt>
                <c:pt idx="28">
                  <c:v>79708</c:v>
                </c:pt>
                <c:pt idx="29">
                  <c:v>125367</c:v>
                </c:pt>
                <c:pt idx="30">
                  <c:v>162083</c:v>
                </c:pt>
                <c:pt idx="31">
                  <c:v>144453</c:v>
                </c:pt>
              </c:numCache>
            </c:numRef>
          </c:val>
          <c:smooth val="0"/>
          <c:extLst xmlns:c16r2="http://schemas.microsoft.com/office/drawing/2015/06/chart">
            <c:ext xmlns:c16="http://schemas.microsoft.com/office/drawing/2014/chart" uri="{C3380CC4-5D6E-409C-BE32-E72D297353CC}">
              <c16:uniqueId val="{00000001-2C91-4246-945C-5ECA95E3EF23}"/>
            </c:ext>
          </c:extLst>
        </c:ser>
        <c:dLbls>
          <c:showLegendKey val="0"/>
          <c:showVal val="0"/>
          <c:showCatName val="0"/>
          <c:showSerName val="0"/>
          <c:showPercent val="0"/>
          <c:showBubbleSize val="0"/>
        </c:dLbls>
        <c:marker val="1"/>
        <c:smooth val="0"/>
        <c:axId val="383033056"/>
        <c:axId val="38303188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дням'!$C$111:$AH$111</c:f>
              <c:numCache>
                <c:formatCode>0.00%</c:formatCode>
                <c:ptCount val="32"/>
                <c:pt idx="0">
                  <c:v>4.9007305936073055E-3</c:v>
                </c:pt>
                <c:pt idx="1">
                  <c:v>5.2689406392694054E-3</c:v>
                </c:pt>
                <c:pt idx="2">
                  <c:v>5.5848675799086761E-3</c:v>
                </c:pt>
                <c:pt idx="3">
                  <c:v>6.0707671232876721E-3</c:v>
                </c:pt>
                <c:pt idx="4">
                  <c:v>6.5678767123287666E-3</c:v>
                </c:pt>
                <c:pt idx="5">
                  <c:v>7.0788082191780817E-3</c:v>
                </c:pt>
                <c:pt idx="6">
                  <c:v>7.6459954337899545E-3</c:v>
                </c:pt>
                <c:pt idx="7">
                  <c:v>8.0040730593607303E-3</c:v>
                </c:pt>
                <c:pt idx="8">
                  <c:v>8.0374931506849313E-3</c:v>
                </c:pt>
                <c:pt idx="9">
                  <c:v>8.2689634703196346E-3</c:v>
                </c:pt>
                <c:pt idx="10">
                  <c:v>8.8154657534246575E-3</c:v>
                </c:pt>
                <c:pt idx="11">
                  <c:v>9.3467488584474887E-3</c:v>
                </c:pt>
                <c:pt idx="12">
                  <c:v>9.8466529680365303E-3</c:v>
                </c:pt>
                <c:pt idx="13">
                  <c:v>1.0380219178082193E-2</c:v>
                </c:pt>
                <c:pt idx="14">
                  <c:v>1.0954739726027398E-2</c:v>
                </c:pt>
                <c:pt idx="15">
                  <c:v>1.1658812785388129E-2</c:v>
                </c:pt>
                <c:pt idx="16">
                  <c:v>1.2337470319634704E-2</c:v>
                </c:pt>
                <c:pt idx="17">
                  <c:v>1.2980374429223744E-2</c:v>
                </c:pt>
                <c:pt idx="18">
                  <c:v>1.3643671232876712E-2</c:v>
                </c:pt>
                <c:pt idx="19">
                  <c:v>1.4178132420091324E-2</c:v>
                </c:pt>
                <c:pt idx="20">
                  <c:v>1.487141095890411E-2</c:v>
                </c:pt>
                <c:pt idx="21">
                  <c:v>1.556418721461187E-2</c:v>
                </c:pt>
                <c:pt idx="22">
                  <c:v>1.599568493150685E-2</c:v>
                </c:pt>
                <c:pt idx="23">
                  <c:v>1.6551785388127852E-2</c:v>
                </c:pt>
                <c:pt idx="24">
                  <c:v>1.6800484018264839E-2</c:v>
                </c:pt>
                <c:pt idx="25">
                  <c:v>1.7369068493150685E-2</c:v>
                </c:pt>
                <c:pt idx="26">
                  <c:v>1.8001826484018265E-2</c:v>
                </c:pt>
                <c:pt idx="27">
                  <c:v>1.8529753424657534E-2</c:v>
                </c:pt>
                <c:pt idx="28">
                  <c:v>1.889371689497717E-2</c:v>
                </c:pt>
                <c:pt idx="29">
                  <c:v>1.9466168949771687E-2</c:v>
                </c:pt>
                <c:pt idx="30">
                  <c:v>2.0206273972602738E-2</c:v>
                </c:pt>
                <c:pt idx="31">
                  <c:v>2.0865876712328771E-2</c:v>
                </c:pt>
              </c:numCache>
            </c:numRef>
          </c:val>
          <c:smooth val="1"/>
          <c:extLst xmlns:c16r2="http://schemas.microsoft.com/office/drawing/2015/06/chart">
            <c:ext xmlns:c16="http://schemas.microsoft.com/office/drawing/2014/chart" uri="{C3380CC4-5D6E-409C-BE32-E72D297353CC}">
              <c16:uniqueId val="{00000002-2C91-4246-945C-5ECA95E3EF23}"/>
            </c:ext>
          </c:extLst>
        </c:ser>
        <c:dLbls>
          <c:showLegendKey val="0"/>
          <c:showVal val="0"/>
          <c:showCatName val="0"/>
          <c:showSerName val="0"/>
          <c:showPercent val="0"/>
          <c:showBubbleSize val="0"/>
        </c:dLbls>
        <c:marker val="1"/>
        <c:smooth val="0"/>
        <c:axId val="383030704"/>
        <c:axId val="383025608"/>
      </c:lineChart>
      <c:catAx>
        <c:axId val="3830330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31880"/>
        <c:crosses val="autoZero"/>
        <c:auto val="1"/>
        <c:lblAlgn val="ctr"/>
        <c:lblOffset val="100"/>
        <c:tickLblSkip val="1"/>
        <c:noMultiLvlLbl val="1"/>
      </c:catAx>
      <c:valAx>
        <c:axId val="383031880"/>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33056"/>
        <c:crosses val="autoZero"/>
        <c:crossBetween val="midCat"/>
      </c:valAx>
      <c:valAx>
        <c:axId val="383025608"/>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30704"/>
        <c:crosses val="max"/>
        <c:crossBetween val="between"/>
      </c:valAx>
      <c:catAx>
        <c:axId val="383030704"/>
        <c:scaling>
          <c:orientation val="minMax"/>
        </c:scaling>
        <c:delete val="1"/>
        <c:axPos val="b"/>
        <c:numFmt formatCode="[$-419]d\ mmm;@" sourceLinked="1"/>
        <c:majorTickMark val="out"/>
        <c:minorTickMark val="none"/>
        <c:tickLblPos val="nextTo"/>
        <c:crossAx val="38302560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Торейская СЭС (2 очередь) 20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дням'!$C$112:$AH$112</c:f>
              <c:numCache>
                <c:formatCode>#,##0</c:formatCode>
                <c:ptCount val="32"/>
              </c:numCache>
            </c:numRef>
          </c:val>
          <c:smooth val="0"/>
          <c:extLst xmlns:c16r2="http://schemas.microsoft.com/office/drawing/2015/06/chart">
            <c:ext xmlns:c16="http://schemas.microsoft.com/office/drawing/2014/chart" uri="{C3380CC4-5D6E-409C-BE32-E72D297353CC}">
              <c16:uniqueId val="{00000000-755B-4066-BC08-5CC027806A68}"/>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дням'!$C$113:$AH$113</c:f>
              <c:numCache>
                <c:formatCode>#,##0</c:formatCode>
                <c:ptCount val="32"/>
                <c:pt idx="0">
                  <c:v>37267</c:v>
                </c:pt>
                <c:pt idx="1">
                  <c:v>64777</c:v>
                </c:pt>
                <c:pt idx="2">
                  <c:v>53440</c:v>
                </c:pt>
                <c:pt idx="3">
                  <c:v>78961</c:v>
                </c:pt>
                <c:pt idx="4">
                  <c:v>80201</c:v>
                </c:pt>
                <c:pt idx="5">
                  <c:v>75301</c:v>
                </c:pt>
                <c:pt idx="6">
                  <c:v>82383</c:v>
                </c:pt>
                <c:pt idx="7">
                  <c:v>63707</c:v>
                </c:pt>
                <c:pt idx="8">
                  <c:v>5794</c:v>
                </c:pt>
                <c:pt idx="9">
                  <c:v>49336</c:v>
                </c:pt>
                <c:pt idx="10">
                  <c:v>101299</c:v>
                </c:pt>
                <c:pt idx="11">
                  <c:v>87369</c:v>
                </c:pt>
                <c:pt idx="12">
                  <c:v>77477</c:v>
                </c:pt>
                <c:pt idx="13">
                  <c:v>78212</c:v>
                </c:pt>
                <c:pt idx="14">
                  <c:v>84372</c:v>
                </c:pt>
                <c:pt idx="15">
                  <c:v>101456</c:v>
                </c:pt>
                <c:pt idx="16">
                  <c:v>97557</c:v>
                </c:pt>
                <c:pt idx="17">
                  <c:v>92687</c:v>
                </c:pt>
                <c:pt idx="18">
                  <c:v>95873</c:v>
                </c:pt>
                <c:pt idx="19">
                  <c:v>76901</c:v>
                </c:pt>
                <c:pt idx="20">
                  <c:v>99947</c:v>
                </c:pt>
                <c:pt idx="21">
                  <c:v>99713</c:v>
                </c:pt>
                <c:pt idx="22">
                  <c:v>61869</c:v>
                </c:pt>
                <c:pt idx="23">
                  <c:v>79828</c:v>
                </c:pt>
                <c:pt idx="24">
                  <c:v>36170</c:v>
                </c:pt>
                <c:pt idx="25">
                  <c:v>81607</c:v>
                </c:pt>
                <c:pt idx="26">
                  <c:v>92531</c:v>
                </c:pt>
                <c:pt idx="27">
                  <c:v>76672</c:v>
                </c:pt>
                <c:pt idx="28">
                  <c:v>54164</c:v>
                </c:pt>
                <c:pt idx="29">
                  <c:v>81811</c:v>
                </c:pt>
                <c:pt idx="30">
                  <c:v>108060</c:v>
                </c:pt>
                <c:pt idx="31">
                  <c:v>95340</c:v>
                </c:pt>
              </c:numCache>
            </c:numRef>
          </c:val>
          <c:smooth val="0"/>
          <c:extLst xmlns:c16r2="http://schemas.microsoft.com/office/drawing/2015/06/chart">
            <c:ext xmlns:c16="http://schemas.microsoft.com/office/drawing/2014/chart" uri="{C3380CC4-5D6E-409C-BE32-E72D297353CC}">
              <c16:uniqueId val="{00000001-755B-4066-BC08-5CC027806A68}"/>
            </c:ext>
          </c:extLst>
        </c:ser>
        <c:dLbls>
          <c:showLegendKey val="0"/>
          <c:showVal val="0"/>
          <c:showCatName val="0"/>
          <c:showSerName val="0"/>
          <c:showPercent val="0"/>
          <c:showBubbleSize val="0"/>
        </c:dLbls>
        <c:marker val="1"/>
        <c:smooth val="0"/>
        <c:axId val="383031096"/>
        <c:axId val="38302913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дням'!$C$113:$AH$113</c:f>
              <c:numCache>
                <c:formatCode>0.00%</c:formatCode>
                <c:ptCount val="32"/>
                <c:pt idx="0">
                  <c:v>4.2911358447488583E-3</c:v>
                </c:pt>
                <c:pt idx="1">
                  <c:v>4.6608675799086757E-3</c:v>
                </c:pt>
                <c:pt idx="2">
                  <c:v>4.9658904109589038E-3</c:v>
                </c:pt>
                <c:pt idx="3">
                  <c:v>5.4165810502283104E-3</c:v>
                </c:pt>
                <c:pt idx="4">
                  <c:v>5.8743493150684931E-3</c:v>
                </c:pt>
                <c:pt idx="5">
                  <c:v>6.3041495433789957E-3</c:v>
                </c:pt>
                <c:pt idx="6">
                  <c:v>6.7743721461187211E-3</c:v>
                </c:pt>
                <c:pt idx="7">
                  <c:v>7.1379965753424653E-3</c:v>
                </c:pt>
                <c:pt idx="8">
                  <c:v>7.1710673515981739E-3</c:v>
                </c:pt>
                <c:pt idx="9">
                  <c:v>7.4526655251141568E-3</c:v>
                </c:pt>
                <c:pt idx="10">
                  <c:v>8.0308561643835617E-3</c:v>
                </c:pt>
                <c:pt idx="11">
                  <c:v>8.5295376712328768E-3</c:v>
                </c:pt>
                <c:pt idx="12">
                  <c:v>8.971757990867581E-3</c:v>
                </c:pt>
                <c:pt idx="13">
                  <c:v>9.4181735159817367E-3</c:v>
                </c:pt>
                <c:pt idx="14">
                  <c:v>9.8997488584474883E-3</c:v>
                </c:pt>
                <c:pt idx="15">
                  <c:v>1.0478835616438358E-2</c:v>
                </c:pt>
                <c:pt idx="16">
                  <c:v>1.1035667808219178E-2</c:v>
                </c:pt>
                <c:pt idx="17">
                  <c:v>1.1564703196347031E-2</c:v>
                </c:pt>
                <c:pt idx="18">
                  <c:v>1.2111923515981735E-2</c:v>
                </c:pt>
                <c:pt idx="19">
                  <c:v>1.2550856164383561E-2</c:v>
                </c:pt>
                <c:pt idx="20">
                  <c:v>1.3121329908675797E-2</c:v>
                </c:pt>
                <c:pt idx="21">
                  <c:v>1.3690468036529681E-2</c:v>
                </c:pt>
                <c:pt idx="22">
                  <c:v>1.4043601598173515E-2</c:v>
                </c:pt>
                <c:pt idx="23">
                  <c:v>1.4499240867579907E-2</c:v>
                </c:pt>
                <c:pt idx="24">
                  <c:v>1.4705690639269403E-2</c:v>
                </c:pt>
                <c:pt idx="25">
                  <c:v>1.517148401826484E-2</c:v>
                </c:pt>
                <c:pt idx="26">
                  <c:v>1.5699628995433791E-2</c:v>
                </c:pt>
                <c:pt idx="27">
                  <c:v>1.6137254566210044E-2</c:v>
                </c:pt>
                <c:pt idx="28">
                  <c:v>1.6446409817351598E-2</c:v>
                </c:pt>
                <c:pt idx="29">
                  <c:v>1.6913367579908675E-2</c:v>
                </c:pt>
                <c:pt idx="30">
                  <c:v>1.7530148401826484E-2</c:v>
                </c:pt>
                <c:pt idx="31">
                  <c:v>1.8074326484018265E-2</c:v>
                </c:pt>
              </c:numCache>
            </c:numRef>
          </c:val>
          <c:smooth val="1"/>
          <c:extLst xmlns:c16r2="http://schemas.microsoft.com/office/drawing/2015/06/chart">
            <c:ext xmlns:c16="http://schemas.microsoft.com/office/drawing/2014/chart" uri="{C3380CC4-5D6E-409C-BE32-E72D297353CC}">
              <c16:uniqueId val="{00000002-755B-4066-BC08-5CC027806A68}"/>
            </c:ext>
          </c:extLst>
        </c:ser>
        <c:dLbls>
          <c:showLegendKey val="0"/>
          <c:showVal val="0"/>
          <c:showCatName val="0"/>
          <c:showSerName val="0"/>
          <c:showPercent val="0"/>
          <c:showBubbleSize val="0"/>
        </c:dLbls>
        <c:marker val="1"/>
        <c:smooth val="0"/>
        <c:axId val="383030312"/>
        <c:axId val="383036192"/>
      </c:lineChart>
      <c:catAx>
        <c:axId val="38303109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29136"/>
        <c:crosses val="autoZero"/>
        <c:auto val="1"/>
        <c:lblAlgn val="ctr"/>
        <c:lblOffset val="100"/>
        <c:tickLblSkip val="1"/>
        <c:noMultiLvlLbl val="1"/>
      </c:catAx>
      <c:valAx>
        <c:axId val="383029136"/>
        <c:scaling>
          <c:orientation val="minMax"/>
          <c:max val="16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31096"/>
        <c:crosses val="autoZero"/>
        <c:crossBetween val="midCat"/>
      </c:valAx>
      <c:valAx>
        <c:axId val="383036192"/>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30312"/>
        <c:crosses val="max"/>
        <c:crossBetween val="between"/>
      </c:valAx>
      <c:catAx>
        <c:axId val="383030312"/>
        <c:scaling>
          <c:orientation val="minMax"/>
        </c:scaling>
        <c:delete val="1"/>
        <c:axPos val="b"/>
        <c:numFmt formatCode="[$-419]d\ mmm;@" sourceLinked="1"/>
        <c:majorTickMark val="out"/>
        <c:minorTickMark val="none"/>
        <c:tickLblPos val="nextTo"/>
        <c:crossAx val="38303619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Малодербетовская СЭС (1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дням'!$C$62:$AH$62</c:f>
              <c:numCache>
                <c:formatCode>#,##0</c:formatCode>
                <c:ptCount val="32"/>
                <c:pt idx="0">
                  <c:v>45915</c:v>
                </c:pt>
                <c:pt idx="1">
                  <c:v>23235</c:v>
                </c:pt>
                <c:pt idx="2">
                  <c:v>14254</c:v>
                </c:pt>
                <c:pt idx="3">
                  <c:v>36653</c:v>
                </c:pt>
                <c:pt idx="4">
                  <c:v>13209</c:v>
                </c:pt>
                <c:pt idx="5">
                  <c:v>15094</c:v>
                </c:pt>
                <c:pt idx="6">
                  <c:v>11880</c:v>
                </c:pt>
                <c:pt idx="7">
                  <c:v>13799</c:v>
                </c:pt>
                <c:pt idx="8">
                  <c:v>69765</c:v>
                </c:pt>
                <c:pt idx="9">
                  <c:v>72186</c:v>
                </c:pt>
                <c:pt idx="10">
                  <c:v>11081</c:v>
                </c:pt>
                <c:pt idx="11">
                  <c:v>73929</c:v>
                </c:pt>
                <c:pt idx="12">
                  <c:v>70992</c:v>
                </c:pt>
                <c:pt idx="13">
                  <c:v>88496</c:v>
                </c:pt>
                <c:pt idx="14">
                  <c:v>60431</c:v>
                </c:pt>
                <c:pt idx="15">
                  <c:v>74677</c:v>
                </c:pt>
                <c:pt idx="16">
                  <c:v>72712</c:v>
                </c:pt>
                <c:pt idx="17">
                  <c:v>66367</c:v>
                </c:pt>
                <c:pt idx="18">
                  <c:v>28039</c:v>
                </c:pt>
                <c:pt idx="19">
                  <c:v>77309</c:v>
                </c:pt>
                <c:pt idx="20">
                  <c:v>22259</c:v>
                </c:pt>
                <c:pt idx="21">
                  <c:v>83180</c:v>
                </c:pt>
                <c:pt idx="22">
                  <c:v>43267</c:v>
                </c:pt>
                <c:pt idx="23">
                  <c:v>35254</c:v>
                </c:pt>
                <c:pt idx="24">
                  <c:v>89092</c:v>
                </c:pt>
                <c:pt idx="25">
                  <c:v>28750</c:v>
                </c:pt>
                <c:pt idx="26">
                  <c:v>79122</c:v>
                </c:pt>
                <c:pt idx="27">
                  <c:v>91558</c:v>
                </c:pt>
                <c:pt idx="28">
                  <c:v>67189</c:v>
                </c:pt>
                <c:pt idx="29">
                  <c:v>47765</c:v>
                </c:pt>
                <c:pt idx="30">
                  <c:v>39265</c:v>
                </c:pt>
                <c:pt idx="31">
                  <c:v>43420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дням'!$C$63:$AH$63</c:f>
              <c:numCache>
                <c:formatCode>#,##0</c:formatCode>
                <c:ptCount val="32"/>
                <c:pt idx="0">
                  <c:v>83055</c:v>
                </c:pt>
                <c:pt idx="1">
                  <c:v>79606</c:v>
                </c:pt>
                <c:pt idx="2">
                  <c:v>62843</c:v>
                </c:pt>
                <c:pt idx="3">
                  <c:v>65820</c:v>
                </c:pt>
                <c:pt idx="4">
                  <c:v>10477</c:v>
                </c:pt>
                <c:pt idx="5">
                  <c:v>77707</c:v>
                </c:pt>
                <c:pt idx="6">
                  <c:v>78313</c:v>
                </c:pt>
                <c:pt idx="7">
                  <c:v>24029</c:v>
                </c:pt>
                <c:pt idx="8">
                  <c:v>16966</c:v>
                </c:pt>
                <c:pt idx="9">
                  <c:v>11347</c:v>
                </c:pt>
                <c:pt idx="10">
                  <c:v>64819</c:v>
                </c:pt>
                <c:pt idx="11">
                  <c:v>16518</c:v>
                </c:pt>
                <c:pt idx="12">
                  <c:v>76286</c:v>
                </c:pt>
                <c:pt idx="13">
                  <c:v>23585</c:v>
                </c:pt>
                <c:pt idx="14">
                  <c:v>93137</c:v>
                </c:pt>
                <c:pt idx="15">
                  <c:v>19123</c:v>
                </c:pt>
                <c:pt idx="16">
                  <c:v>23850</c:v>
                </c:pt>
                <c:pt idx="17">
                  <c:v>64871</c:v>
                </c:pt>
                <c:pt idx="18">
                  <c:v>69743</c:v>
                </c:pt>
                <c:pt idx="19">
                  <c:v>44579</c:v>
                </c:pt>
                <c:pt idx="20">
                  <c:v>66370</c:v>
                </c:pt>
                <c:pt idx="21">
                  <c:v>98984</c:v>
                </c:pt>
                <c:pt idx="22">
                  <c:v>99304</c:v>
                </c:pt>
                <c:pt idx="23">
                  <c:v>75179</c:v>
                </c:pt>
                <c:pt idx="24">
                  <c:v>75655</c:v>
                </c:pt>
                <c:pt idx="25">
                  <c:v>81360</c:v>
                </c:pt>
                <c:pt idx="26">
                  <c:v>73728</c:v>
                </c:pt>
                <c:pt idx="27">
                  <c:v>12305</c:v>
                </c:pt>
                <c:pt idx="28">
                  <c:v>11604</c:v>
                </c:pt>
                <c:pt idx="29">
                  <c:v>29481</c:v>
                </c:pt>
                <c:pt idx="30">
                  <c:v>41530</c:v>
                </c:pt>
                <c:pt idx="31">
                  <c:v>52784</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31488"/>
        <c:axId val="38302796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дням'!$C$63:$AH$63</c:f>
              <c:numCache>
                <c:formatCode>0.00%</c:formatCode>
                <c:ptCount val="32"/>
                <c:pt idx="0">
                  <c:v>0.15572647640791476</c:v>
                </c:pt>
                <c:pt idx="1">
                  <c:v>0.1561554794520548</c:v>
                </c:pt>
                <c:pt idx="2">
                  <c:v>0.1565252587519026</c:v>
                </c:pt>
                <c:pt idx="3">
                  <c:v>0.1567472298325723</c:v>
                </c:pt>
                <c:pt idx="4">
                  <c:v>0.15672643835616437</c:v>
                </c:pt>
                <c:pt idx="5">
                  <c:v>0.15720294520547945</c:v>
                </c:pt>
                <c:pt idx="6">
                  <c:v>0.15770852359208526</c:v>
                </c:pt>
                <c:pt idx="7">
                  <c:v>0.15778637747336377</c:v>
                </c:pt>
                <c:pt idx="8">
                  <c:v>0.15738455859969555</c:v>
                </c:pt>
                <c:pt idx="9">
                  <c:v>0.15692155251141551</c:v>
                </c:pt>
                <c:pt idx="10">
                  <c:v>0.15733051750380517</c:v>
                </c:pt>
                <c:pt idx="11">
                  <c:v>0.15689359969558597</c:v>
                </c:pt>
                <c:pt idx="12">
                  <c:v>0.1569338888888889</c:v>
                </c:pt>
                <c:pt idx="13">
                  <c:v>0.15643989345509893</c:v>
                </c:pt>
                <c:pt idx="14">
                  <c:v>0.15668879756468798</c:v>
                </c:pt>
                <c:pt idx="15">
                  <c:v>0.15626601217656011</c:v>
                </c:pt>
                <c:pt idx="16">
                  <c:v>0.15589415525114153</c:v>
                </c:pt>
                <c:pt idx="17">
                  <c:v>0.15588277016742771</c:v>
                </c:pt>
                <c:pt idx="18">
                  <c:v>0.15620015220700151</c:v>
                </c:pt>
                <c:pt idx="19">
                  <c:v>0.15595106544901069</c:v>
                </c:pt>
                <c:pt idx="20">
                  <c:v>0.15628676560121765</c:v>
                </c:pt>
                <c:pt idx="21">
                  <c:v>0.15640703957382038</c:v>
                </c:pt>
                <c:pt idx="22">
                  <c:v>0.156833500761035</c:v>
                </c:pt>
                <c:pt idx="23">
                  <c:v>0.15713734398782345</c:v>
                </c:pt>
                <c:pt idx="24">
                  <c:v>0.15703508371385083</c:v>
                </c:pt>
                <c:pt idx="25">
                  <c:v>0.15743546423135463</c:v>
                </c:pt>
                <c:pt idx="26">
                  <c:v>0.15739441400304413</c:v>
                </c:pt>
                <c:pt idx="27">
                  <c:v>0.15679127092846271</c:v>
                </c:pt>
                <c:pt idx="28">
                  <c:v>0.15636824961948251</c:v>
                </c:pt>
                <c:pt idx="29">
                  <c:v>0.15622910197869103</c:v>
                </c:pt>
                <c:pt idx="30">
                  <c:v>0.15624633942161339</c:v>
                </c:pt>
                <c:pt idx="31">
                  <c:v>0.15631760273972603</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36584"/>
        <c:axId val="383037368"/>
      </c:lineChart>
      <c:catAx>
        <c:axId val="3830314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27960"/>
        <c:crosses val="autoZero"/>
        <c:auto val="1"/>
        <c:lblAlgn val="ctr"/>
        <c:lblOffset val="100"/>
        <c:tickLblSkip val="1"/>
        <c:noMultiLvlLbl val="1"/>
      </c:catAx>
      <c:valAx>
        <c:axId val="383027960"/>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31488"/>
        <c:crosses val="autoZero"/>
        <c:crossBetween val="midCat"/>
      </c:valAx>
      <c:valAx>
        <c:axId val="38303736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36584"/>
        <c:crosses val="max"/>
        <c:crossBetween val="between"/>
      </c:valAx>
      <c:catAx>
        <c:axId val="383036584"/>
        <c:scaling>
          <c:orientation val="minMax"/>
        </c:scaling>
        <c:delete val="1"/>
        <c:axPos val="b"/>
        <c:numFmt formatCode="[$-419]d\ mmm;@" sourceLinked="1"/>
        <c:majorTickMark val="out"/>
        <c:minorTickMark val="none"/>
        <c:tickLblPos val="nextTo"/>
        <c:crossAx val="38303736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Малодербетовская СЭС (2 очередь) 45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дням'!$C$64:$AH$64</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дням'!$C$65:$AH$65</c:f>
              <c:numCache>
                <c:formatCode>#,##0</c:formatCode>
                <c:ptCount val="32"/>
                <c:pt idx="0">
                  <c:v>172298</c:v>
                </c:pt>
                <c:pt idx="1">
                  <c:v>183371</c:v>
                </c:pt>
                <c:pt idx="2">
                  <c:v>144115</c:v>
                </c:pt>
                <c:pt idx="3">
                  <c:v>151320</c:v>
                </c:pt>
                <c:pt idx="4">
                  <c:v>23971</c:v>
                </c:pt>
                <c:pt idx="5">
                  <c:v>103406</c:v>
                </c:pt>
                <c:pt idx="6">
                  <c:v>162325</c:v>
                </c:pt>
                <c:pt idx="7">
                  <c:v>51899</c:v>
                </c:pt>
                <c:pt idx="8">
                  <c:v>38481</c:v>
                </c:pt>
                <c:pt idx="9">
                  <c:v>26379</c:v>
                </c:pt>
                <c:pt idx="10">
                  <c:v>148448</c:v>
                </c:pt>
                <c:pt idx="11">
                  <c:v>37784</c:v>
                </c:pt>
                <c:pt idx="12">
                  <c:v>174452</c:v>
                </c:pt>
                <c:pt idx="13">
                  <c:v>52178</c:v>
                </c:pt>
                <c:pt idx="14">
                  <c:v>211457</c:v>
                </c:pt>
                <c:pt idx="15">
                  <c:v>42884</c:v>
                </c:pt>
                <c:pt idx="16">
                  <c:v>54232</c:v>
                </c:pt>
                <c:pt idx="17">
                  <c:v>146627</c:v>
                </c:pt>
                <c:pt idx="18">
                  <c:v>162105</c:v>
                </c:pt>
                <c:pt idx="19">
                  <c:v>103794</c:v>
                </c:pt>
                <c:pt idx="20">
                  <c:v>161160</c:v>
                </c:pt>
                <c:pt idx="21">
                  <c:v>241921</c:v>
                </c:pt>
                <c:pt idx="22">
                  <c:v>244022</c:v>
                </c:pt>
                <c:pt idx="23">
                  <c:v>184004</c:v>
                </c:pt>
                <c:pt idx="24">
                  <c:v>185906</c:v>
                </c:pt>
                <c:pt idx="25">
                  <c:v>200367</c:v>
                </c:pt>
                <c:pt idx="26">
                  <c:v>182994</c:v>
                </c:pt>
                <c:pt idx="27">
                  <c:v>31349</c:v>
                </c:pt>
                <c:pt idx="28">
                  <c:v>28216</c:v>
                </c:pt>
                <c:pt idx="29">
                  <c:v>71953</c:v>
                </c:pt>
                <c:pt idx="30">
                  <c:v>100462</c:v>
                </c:pt>
                <c:pt idx="31">
                  <c:v>174397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32272"/>
        <c:axId val="38303266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дням'!$C$65:$AH$65</c:f>
              <c:numCache>
                <c:formatCode>0.00%</c:formatCode>
                <c:ptCount val="32"/>
                <c:pt idx="0">
                  <c:v>1.0386291222729578E-2</c:v>
                </c:pt>
                <c:pt idx="1">
                  <c:v>1.085146372399797E-2</c:v>
                </c:pt>
                <c:pt idx="2">
                  <c:v>1.1217052257737189E-2</c:v>
                </c:pt>
                <c:pt idx="3">
                  <c:v>1.160091831557585E-2</c:v>
                </c:pt>
                <c:pt idx="4">
                  <c:v>1.1661727549467276E-2</c:v>
                </c:pt>
                <c:pt idx="5">
                  <c:v>1.1924046169457128E-2</c:v>
                </c:pt>
                <c:pt idx="6">
                  <c:v>1.2335829528158294E-2</c:v>
                </c:pt>
                <c:pt idx="7">
                  <c:v>1.2467486047691529E-2</c:v>
                </c:pt>
                <c:pt idx="8">
                  <c:v>1.2565104008117707E-2</c:v>
                </c:pt>
                <c:pt idx="9">
                  <c:v>1.2632021816336882E-2</c:v>
                </c:pt>
                <c:pt idx="10">
                  <c:v>1.3008602232369356E-2</c:v>
                </c:pt>
                <c:pt idx="11">
                  <c:v>1.3104452054794519E-2</c:v>
                </c:pt>
                <c:pt idx="12">
                  <c:v>1.3546998985286655E-2</c:v>
                </c:pt>
                <c:pt idx="13">
                  <c:v>1.3679363267376966E-2</c:v>
                </c:pt>
                <c:pt idx="14">
                  <c:v>1.4215783866057839E-2</c:v>
                </c:pt>
                <c:pt idx="15">
                  <c:v>1.432457128361238E-2</c:v>
                </c:pt>
                <c:pt idx="16">
                  <c:v>1.446214611872146E-2</c:v>
                </c:pt>
                <c:pt idx="17">
                  <c:v>1.4834107052257734E-2</c:v>
                </c:pt>
                <c:pt idx="18">
                  <c:v>1.524533231861999E-2</c:v>
                </c:pt>
                <c:pt idx="19">
                  <c:v>1.5508635210553018E-2</c:v>
                </c:pt>
                <c:pt idx="20">
                  <c:v>1.5917463216641298E-2</c:v>
                </c:pt>
                <c:pt idx="21">
                  <c:v>1.6531164383561642E-2</c:v>
                </c:pt>
                <c:pt idx="22">
                  <c:v>1.7150195332318621E-2</c:v>
                </c:pt>
                <c:pt idx="23">
                  <c:v>1.7616973617453069E-2</c:v>
                </c:pt>
                <c:pt idx="24">
                  <c:v>1.8088576864535768E-2</c:v>
                </c:pt>
                <c:pt idx="25">
                  <c:v>1.8596864535768646E-2</c:v>
                </c:pt>
                <c:pt idx="26">
                  <c:v>1.9061080669710805E-2</c:v>
                </c:pt>
                <c:pt idx="27">
                  <c:v>1.9140606291222727E-2</c:v>
                </c:pt>
                <c:pt idx="28">
                  <c:v>1.9212184170471842E-2</c:v>
                </c:pt>
                <c:pt idx="29">
                  <c:v>1.9394713343480467E-2</c:v>
                </c:pt>
                <c:pt idx="30">
                  <c:v>1.9649563673262305E-2</c:v>
                </c:pt>
                <c:pt idx="31">
                  <c:v>2.0091971080669711E-2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36976"/>
        <c:axId val="383027568"/>
      </c:lineChart>
      <c:catAx>
        <c:axId val="383032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32664"/>
        <c:crosses val="autoZero"/>
        <c:auto val="1"/>
        <c:lblAlgn val="ctr"/>
        <c:lblOffset val="100"/>
        <c:tickLblSkip val="1"/>
        <c:noMultiLvlLbl val="1"/>
      </c:catAx>
      <c:valAx>
        <c:axId val="383032664"/>
        <c:scaling>
          <c:orientation val="minMax"/>
          <c:max val="36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32272"/>
        <c:crosses val="autoZero"/>
        <c:crossBetween val="midCat"/>
        <c:majorUnit val="40000"/>
      </c:valAx>
      <c:valAx>
        <c:axId val="383027568"/>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36976"/>
        <c:crosses val="max"/>
        <c:crossBetween val="between"/>
      </c:valAx>
      <c:catAx>
        <c:axId val="383036976"/>
        <c:scaling>
          <c:orientation val="minMax"/>
        </c:scaling>
        <c:delete val="1"/>
        <c:axPos val="b"/>
        <c:numFmt formatCode="[$-419]d\ mmm;@" sourceLinked="1"/>
        <c:majorTickMark val="out"/>
        <c:minorTickMark val="none"/>
        <c:tickLblPos val="nextTo"/>
        <c:crossAx val="38302756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Яшкульская СЭС (1 очередь) 23,5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дням'!$C$146:$AH$146</c:f>
              <c:numCache>
                <c:formatCode>#,##0</c:formatCode>
                <c:ptCount val="32"/>
                <c:pt idx="0">
                  <c:v>57108</c:v>
                </c:pt>
                <c:pt idx="1">
                  <c:v>75268</c:v>
                </c:pt>
                <c:pt idx="2">
                  <c:v>36326</c:v>
                </c:pt>
                <c:pt idx="3">
                  <c:v>12381</c:v>
                </c:pt>
                <c:pt idx="4">
                  <c:v>81454</c:v>
                </c:pt>
                <c:pt idx="5">
                  <c:v>76704</c:v>
                </c:pt>
                <c:pt idx="6">
                  <c:v>21173</c:v>
                </c:pt>
                <c:pt idx="7">
                  <c:v>57195</c:v>
                </c:pt>
                <c:pt idx="8">
                  <c:v>132203</c:v>
                </c:pt>
                <c:pt idx="9">
                  <c:v>98308</c:v>
                </c:pt>
                <c:pt idx="10">
                  <c:v>38998</c:v>
                </c:pt>
                <c:pt idx="11">
                  <c:v>111957</c:v>
                </c:pt>
                <c:pt idx="12">
                  <c:v>58072</c:v>
                </c:pt>
                <c:pt idx="13">
                  <c:v>134240</c:v>
                </c:pt>
                <c:pt idx="14">
                  <c:v>128524</c:v>
                </c:pt>
                <c:pt idx="15">
                  <c:v>133276</c:v>
                </c:pt>
                <c:pt idx="16">
                  <c:v>141611</c:v>
                </c:pt>
                <c:pt idx="17">
                  <c:v>77441</c:v>
                </c:pt>
                <c:pt idx="18">
                  <c:v>46754</c:v>
                </c:pt>
                <c:pt idx="19">
                  <c:v>69284</c:v>
                </c:pt>
                <c:pt idx="20">
                  <c:v>51446</c:v>
                </c:pt>
                <c:pt idx="21">
                  <c:v>112989</c:v>
                </c:pt>
                <c:pt idx="22">
                  <c:v>83399</c:v>
                </c:pt>
                <c:pt idx="23">
                  <c:v>85117</c:v>
                </c:pt>
                <c:pt idx="24">
                  <c:v>148437</c:v>
                </c:pt>
                <c:pt idx="25">
                  <c:v>97243</c:v>
                </c:pt>
                <c:pt idx="26">
                  <c:v>91551</c:v>
                </c:pt>
                <c:pt idx="27">
                  <c:v>99904</c:v>
                </c:pt>
                <c:pt idx="28">
                  <c:v>88290</c:v>
                </c:pt>
                <c:pt idx="29">
                  <c:v>36382</c:v>
                </c:pt>
                <c:pt idx="30">
                  <c:v>16154</c:v>
                </c:pt>
                <c:pt idx="31">
                  <c:v>39536</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дням'!$C$147:$AH$147</c:f>
              <c:numCache>
                <c:formatCode>#,##0</c:formatCode>
                <c:ptCount val="32"/>
                <c:pt idx="0">
                  <c:v>113107</c:v>
                </c:pt>
                <c:pt idx="1">
                  <c:v>130454</c:v>
                </c:pt>
                <c:pt idx="2">
                  <c:v>87492</c:v>
                </c:pt>
                <c:pt idx="3">
                  <c:v>127175</c:v>
                </c:pt>
                <c:pt idx="4">
                  <c:v>38610</c:v>
                </c:pt>
                <c:pt idx="5">
                  <c:v>103994</c:v>
                </c:pt>
                <c:pt idx="6">
                  <c:v>125515</c:v>
                </c:pt>
                <c:pt idx="7">
                  <c:v>113408</c:v>
                </c:pt>
                <c:pt idx="8">
                  <c:v>32627</c:v>
                </c:pt>
                <c:pt idx="9">
                  <c:v>47770</c:v>
                </c:pt>
                <c:pt idx="10">
                  <c:v>29359</c:v>
                </c:pt>
                <c:pt idx="11">
                  <c:v>44001</c:v>
                </c:pt>
                <c:pt idx="12">
                  <c:v>38093</c:v>
                </c:pt>
                <c:pt idx="13">
                  <c:v>34089</c:v>
                </c:pt>
                <c:pt idx="14">
                  <c:v>149299</c:v>
                </c:pt>
                <c:pt idx="15">
                  <c:v>113852</c:v>
                </c:pt>
                <c:pt idx="16">
                  <c:v>129549</c:v>
                </c:pt>
                <c:pt idx="17">
                  <c:v>140578</c:v>
                </c:pt>
                <c:pt idx="18">
                  <c:v>130089</c:v>
                </c:pt>
                <c:pt idx="19">
                  <c:v>92176</c:v>
                </c:pt>
                <c:pt idx="20">
                  <c:v>97002</c:v>
                </c:pt>
                <c:pt idx="21">
                  <c:v>110902</c:v>
                </c:pt>
                <c:pt idx="22">
                  <c:v>125789</c:v>
                </c:pt>
                <c:pt idx="23">
                  <c:v>129108</c:v>
                </c:pt>
                <c:pt idx="24">
                  <c:v>105900</c:v>
                </c:pt>
                <c:pt idx="25">
                  <c:v>101049</c:v>
                </c:pt>
                <c:pt idx="26">
                  <c:v>76201</c:v>
                </c:pt>
                <c:pt idx="27">
                  <c:v>17834</c:v>
                </c:pt>
                <c:pt idx="28">
                  <c:v>10707</c:v>
                </c:pt>
                <c:pt idx="29">
                  <c:v>60781</c:v>
                </c:pt>
                <c:pt idx="30">
                  <c:v>57042</c:v>
                </c:pt>
                <c:pt idx="31">
                  <c:v>91196</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26392"/>
        <c:axId val="38303540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дням'!$C$147:$AH$147</c:f>
              <c:numCache>
                <c:formatCode>0.00%</c:formatCode>
                <c:ptCount val="32"/>
                <c:pt idx="0">
                  <c:v>0.16528997376858059</c:v>
                </c:pt>
                <c:pt idx="1">
                  <c:v>0.16555804915962305</c:v>
                </c:pt>
                <c:pt idx="2">
                  <c:v>0.16580659671621492</c:v>
                </c:pt>
                <c:pt idx="3">
                  <c:v>0.16636422811619547</c:v>
                </c:pt>
                <c:pt idx="4">
                  <c:v>0.16615610609151851</c:v>
                </c:pt>
                <c:pt idx="5">
                  <c:v>0.16628867191295055</c:v>
                </c:pt>
                <c:pt idx="6">
                  <c:v>0.16679553094335955</c:v>
                </c:pt>
                <c:pt idx="7">
                  <c:v>0.16706859516176042</c:v>
                </c:pt>
                <c:pt idx="8">
                  <c:v>0.16658488778781697</c:v>
                </c:pt>
                <c:pt idx="9">
                  <c:v>0.16633939084814922</c:v>
                </c:pt>
                <c:pt idx="10">
                  <c:v>0.16629256776450013</c:v>
                </c:pt>
                <c:pt idx="11">
                  <c:v>0.16596245992422035</c:v>
                </c:pt>
                <c:pt idx="12">
                  <c:v>0.16586540853006895</c:v>
                </c:pt>
                <c:pt idx="13">
                  <c:v>0.16537890799572527</c:v>
                </c:pt>
                <c:pt idx="14">
                  <c:v>0.16547982609540465</c:v>
                </c:pt>
                <c:pt idx="15">
                  <c:v>0.1653854707082483</c:v>
                </c:pt>
                <c:pt idx="16">
                  <c:v>0.16532687748955599</c:v>
                </c:pt>
                <c:pt idx="17">
                  <c:v>0.16563357621684641</c:v>
                </c:pt>
                <c:pt idx="18">
                  <c:v>0.16603839016807539</c:v>
                </c:pt>
                <c:pt idx="19">
                  <c:v>0.16614959195569806</c:v>
                </c:pt>
                <c:pt idx="20">
                  <c:v>0.16637088798212377</c:v>
                </c:pt>
                <c:pt idx="21">
                  <c:v>0.16636075002428832</c:v>
                </c:pt>
                <c:pt idx="22">
                  <c:v>0.16656666666666664</c:v>
                </c:pt>
                <c:pt idx="23">
                  <c:v>0.16678036043913338</c:v>
                </c:pt>
                <c:pt idx="24">
                  <c:v>0.16657372971922668</c:v>
                </c:pt>
                <c:pt idx="25">
                  <c:v>0.16659221801224133</c:v>
                </c:pt>
                <c:pt idx="26">
                  <c:v>0.16651765277372974</c:v>
                </c:pt>
                <c:pt idx="27">
                  <c:v>0.16611898377538134</c:v>
                </c:pt>
                <c:pt idx="28">
                  <c:v>0.1657421111434956</c:v>
                </c:pt>
                <c:pt idx="29">
                  <c:v>0.16586063344020208</c:v>
                </c:pt>
                <c:pt idx="30">
                  <c:v>0.16605925386184783</c:v>
                </c:pt>
                <c:pt idx="31">
                  <c:v>0.16631020110754882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27176"/>
        <c:axId val="383026784"/>
      </c:lineChart>
      <c:catAx>
        <c:axId val="3830263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35408"/>
        <c:crosses val="autoZero"/>
        <c:auto val="1"/>
        <c:lblAlgn val="ctr"/>
        <c:lblOffset val="100"/>
        <c:tickLblSkip val="1"/>
        <c:noMultiLvlLbl val="1"/>
      </c:catAx>
      <c:valAx>
        <c:axId val="383035408"/>
        <c:scaling>
          <c:orientation val="minMax"/>
          <c:max val="188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26392"/>
        <c:crosses val="autoZero"/>
        <c:crossBetween val="midCat"/>
      </c:valAx>
      <c:valAx>
        <c:axId val="38302678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27176"/>
        <c:crosses val="max"/>
        <c:crossBetween val="between"/>
      </c:valAx>
      <c:catAx>
        <c:axId val="383027176"/>
        <c:scaling>
          <c:orientation val="minMax"/>
        </c:scaling>
        <c:delete val="1"/>
        <c:axPos val="b"/>
        <c:numFmt formatCode="[$-419]d\ mmm;@" sourceLinked="1"/>
        <c:majorTickMark val="out"/>
        <c:minorTickMark val="none"/>
        <c:tickLblPos val="nextTo"/>
        <c:crossAx val="38302678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Яшкульская СЭС (2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дням'!$C$148:$AH$148</c:f>
              <c:numCache>
                <c:formatCode>#,##0</c:formatCode>
                <c:ptCount val="32"/>
                <c:pt idx="0">
                  <c:v>24329</c:v>
                </c:pt>
                <c:pt idx="1">
                  <c:v>33367</c:v>
                </c:pt>
                <c:pt idx="2">
                  <c:v>15517</c:v>
                </c:pt>
                <c:pt idx="3">
                  <c:v>5226</c:v>
                </c:pt>
                <c:pt idx="4">
                  <c:v>35030</c:v>
                </c:pt>
                <c:pt idx="5">
                  <c:v>32470</c:v>
                </c:pt>
                <c:pt idx="6">
                  <c:v>9082</c:v>
                </c:pt>
                <c:pt idx="7">
                  <c:v>24261</c:v>
                </c:pt>
                <c:pt idx="8">
                  <c:v>50701</c:v>
                </c:pt>
                <c:pt idx="9">
                  <c:v>40492</c:v>
                </c:pt>
                <c:pt idx="10">
                  <c:v>16661</c:v>
                </c:pt>
                <c:pt idx="11">
                  <c:v>47556</c:v>
                </c:pt>
                <c:pt idx="12">
                  <c:v>24640</c:v>
                </c:pt>
                <c:pt idx="13">
                  <c:v>51191</c:v>
                </c:pt>
                <c:pt idx="14">
                  <c:v>51660</c:v>
                </c:pt>
                <c:pt idx="15">
                  <c:v>48575</c:v>
                </c:pt>
                <c:pt idx="16">
                  <c:v>47935</c:v>
                </c:pt>
                <c:pt idx="17">
                  <c:v>30823</c:v>
                </c:pt>
                <c:pt idx="18">
                  <c:v>18590</c:v>
                </c:pt>
                <c:pt idx="19">
                  <c:v>26821</c:v>
                </c:pt>
                <c:pt idx="20">
                  <c:v>25232</c:v>
                </c:pt>
                <c:pt idx="21">
                  <c:v>38157</c:v>
                </c:pt>
                <c:pt idx="22">
                  <c:v>35061</c:v>
                </c:pt>
                <c:pt idx="23">
                  <c:v>35904</c:v>
                </c:pt>
                <c:pt idx="24">
                  <c:v>53148</c:v>
                </c:pt>
                <c:pt idx="25">
                  <c:v>29412</c:v>
                </c:pt>
                <c:pt idx="26">
                  <c:v>27460</c:v>
                </c:pt>
                <c:pt idx="27">
                  <c:v>30234</c:v>
                </c:pt>
                <c:pt idx="28">
                  <c:v>26609</c:v>
                </c:pt>
                <c:pt idx="29">
                  <c:v>10999</c:v>
                </c:pt>
                <c:pt idx="30">
                  <c:v>4900</c:v>
                </c:pt>
                <c:pt idx="31">
                  <c:v>12011</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дням'!$C$149:$AH$149</c:f>
              <c:numCache>
                <c:formatCode>#,##0</c:formatCode>
                <c:ptCount val="32"/>
                <c:pt idx="0">
                  <c:v>43764</c:v>
                </c:pt>
                <c:pt idx="1">
                  <c:v>56069</c:v>
                </c:pt>
                <c:pt idx="2">
                  <c:v>37248</c:v>
                </c:pt>
                <c:pt idx="3">
                  <c:v>54174</c:v>
                </c:pt>
                <c:pt idx="4">
                  <c:v>16325</c:v>
                </c:pt>
                <c:pt idx="5">
                  <c:v>41508</c:v>
                </c:pt>
                <c:pt idx="6">
                  <c:v>53826</c:v>
                </c:pt>
                <c:pt idx="7">
                  <c:v>48931</c:v>
                </c:pt>
                <c:pt idx="8">
                  <c:v>13664</c:v>
                </c:pt>
                <c:pt idx="9">
                  <c:v>20225</c:v>
                </c:pt>
                <c:pt idx="10">
                  <c:v>12479</c:v>
                </c:pt>
                <c:pt idx="11">
                  <c:v>18694</c:v>
                </c:pt>
                <c:pt idx="12">
                  <c:v>16279</c:v>
                </c:pt>
                <c:pt idx="13">
                  <c:v>14697</c:v>
                </c:pt>
                <c:pt idx="14">
                  <c:v>63859</c:v>
                </c:pt>
                <c:pt idx="15">
                  <c:v>48684</c:v>
                </c:pt>
                <c:pt idx="16">
                  <c:v>55152</c:v>
                </c:pt>
                <c:pt idx="17">
                  <c:v>60882</c:v>
                </c:pt>
                <c:pt idx="18">
                  <c:v>55778</c:v>
                </c:pt>
                <c:pt idx="19">
                  <c:v>39333</c:v>
                </c:pt>
                <c:pt idx="20">
                  <c:v>41252</c:v>
                </c:pt>
                <c:pt idx="21">
                  <c:v>48583</c:v>
                </c:pt>
                <c:pt idx="22">
                  <c:v>53700</c:v>
                </c:pt>
                <c:pt idx="23">
                  <c:v>54840</c:v>
                </c:pt>
                <c:pt idx="24">
                  <c:v>45529</c:v>
                </c:pt>
                <c:pt idx="25">
                  <c:v>43644</c:v>
                </c:pt>
                <c:pt idx="26">
                  <c:v>32220</c:v>
                </c:pt>
                <c:pt idx="27">
                  <c:v>7394</c:v>
                </c:pt>
                <c:pt idx="28">
                  <c:v>4421</c:v>
                </c:pt>
                <c:pt idx="29">
                  <c:v>26083</c:v>
                </c:pt>
                <c:pt idx="30">
                  <c:v>24180</c:v>
                </c:pt>
                <c:pt idx="31">
                  <c:v>40525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28352"/>
        <c:axId val="38302521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дням'!$C$149:$AH$149</c:f>
              <c:numCache>
                <c:formatCode>0.00%</c:formatCode>
                <c:ptCount val="32"/>
                <c:pt idx="0">
                  <c:v>0.15159886986301371</c:v>
                </c:pt>
                <c:pt idx="1">
                  <c:v>0.15185802511415525</c:v>
                </c:pt>
                <c:pt idx="2">
                  <c:v>0.15210609589041096</c:v>
                </c:pt>
                <c:pt idx="3">
                  <c:v>0.15266486301369864</c:v>
                </c:pt>
                <c:pt idx="4">
                  <c:v>0.15245133561643837</c:v>
                </c:pt>
                <c:pt idx="5">
                  <c:v>0.15255450913242011</c:v>
                </c:pt>
                <c:pt idx="6">
                  <c:v>0.15306528538812786</c:v>
                </c:pt>
                <c:pt idx="7">
                  <c:v>0.15334690639269408</c:v>
                </c:pt>
                <c:pt idx="8">
                  <c:v>0.1529241095890411</c:v>
                </c:pt>
                <c:pt idx="9">
                  <c:v>0.15269275114155254</c:v>
                </c:pt>
                <c:pt idx="10">
                  <c:v>0.15264501141552511</c:v>
                </c:pt>
                <c:pt idx="11">
                  <c:v>0.15231553652968036</c:v>
                </c:pt>
                <c:pt idx="12">
                  <c:v>0.15222009132420089</c:v>
                </c:pt>
                <c:pt idx="13">
                  <c:v>0.15180349315068495</c:v>
                </c:pt>
                <c:pt idx="14">
                  <c:v>0.15194275114155251</c:v>
                </c:pt>
                <c:pt idx="15">
                  <c:v>0.15194399543378995</c:v>
                </c:pt>
                <c:pt idx="16">
                  <c:v>0.15202638127853882</c:v>
                </c:pt>
                <c:pt idx="17">
                  <c:v>0.1523695205479452</c:v>
                </c:pt>
                <c:pt idx="18">
                  <c:v>0.1527940410958904</c:v>
                </c:pt>
                <c:pt idx="19">
                  <c:v>0.15293687214611873</c:v>
                </c:pt>
                <c:pt idx="20">
                  <c:v>0.15311974885844751</c:v>
                </c:pt>
                <c:pt idx="21">
                  <c:v>0.15323876712328766</c:v>
                </c:pt>
                <c:pt idx="22">
                  <c:v>0.1534515410958904</c:v>
                </c:pt>
                <c:pt idx="23">
                  <c:v>0.15366770547945205</c:v>
                </c:pt>
                <c:pt idx="24">
                  <c:v>0.15358073059360733</c:v>
                </c:pt>
                <c:pt idx="25">
                  <c:v>0.15374319634703196</c:v>
                </c:pt>
                <c:pt idx="26">
                  <c:v>0.15379753424657536</c:v>
                </c:pt>
                <c:pt idx="27">
                  <c:v>0.15353680365296804</c:v>
                </c:pt>
                <c:pt idx="28">
                  <c:v>0.15328351598173515</c:v>
                </c:pt>
                <c:pt idx="29">
                  <c:v>0.15345570776255707</c:v>
                </c:pt>
                <c:pt idx="30">
                  <c:v>0.15367579908675799</c:v>
                </c:pt>
                <c:pt idx="31">
                  <c:v>0.15400130136986298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28744"/>
        <c:axId val="383034232"/>
      </c:lineChart>
      <c:catAx>
        <c:axId val="383028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25216"/>
        <c:crosses val="autoZero"/>
        <c:auto val="1"/>
        <c:lblAlgn val="ctr"/>
        <c:lblOffset val="100"/>
        <c:tickLblSkip val="1"/>
        <c:noMultiLvlLbl val="1"/>
      </c:catAx>
      <c:valAx>
        <c:axId val="383025216"/>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28352"/>
        <c:crosses val="autoZero"/>
        <c:crossBetween val="midCat"/>
      </c:valAx>
      <c:valAx>
        <c:axId val="38303423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28744"/>
        <c:crosses val="max"/>
        <c:crossBetween val="between"/>
      </c:valAx>
      <c:catAx>
        <c:axId val="383028744"/>
        <c:scaling>
          <c:orientation val="minMax"/>
        </c:scaling>
        <c:delete val="1"/>
        <c:axPos val="b"/>
        <c:numFmt formatCode="[$-419]d\ mmm;@" sourceLinked="1"/>
        <c:majorTickMark val="out"/>
        <c:minorTickMark val="none"/>
        <c:tickLblPos val="nextTo"/>
        <c:crossAx val="38303423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Яшкульская СЭС (3 очередь)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дням'!$C$150:$AH$150</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дням'!$C$151:$AH$151</c:f>
              <c:numCache>
                <c:formatCode>#,##0</c:formatCode>
                <c:ptCount val="32"/>
                <c:pt idx="0">
                  <c:v>11023</c:v>
                </c:pt>
                <c:pt idx="1">
                  <c:v>41620</c:v>
                </c:pt>
                <c:pt idx="2">
                  <c:v>63350</c:v>
                </c:pt>
                <c:pt idx="3">
                  <c:v>94810</c:v>
                </c:pt>
                <c:pt idx="4">
                  <c:v>30537</c:v>
                </c:pt>
                <c:pt idx="5">
                  <c:v>35096</c:v>
                </c:pt>
                <c:pt idx="6">
                  <c:v>48393</c:v>
                </c:pt>
                <c:pt idx="7">
                  <c:v>57888</c:v>
                </c:pt>
                <c:pt idx="8">
                  <c:v>25268</c:v>
                </c:pt>
                <c:pt idx="9">
                  <c:v>37809</c:v>
                </c:pt>
                <c:pt idx="10">
                  <c:v>23132</c:v>
                </c:pt>
                <c:pt idx="11">
                  <c:v>33939</c:v>
                </c:pt>
                <c:pt idx="12">
                  <c:v>29490</c:v>
                </c:pt>
                <c:pt idx="13">
                  <c:v>27401</c:v>
                </c:pt>
                <c:pt idx="14">
                  <c:v>116406</c:v>
                </c:pt>
                <c:pt idx="15">
                  <c:v>89759</c:v>
                </c:pt>
                <c:pt idx="16">
                  <c:v>100538</c:v>
                </c:pt>
                <c:pt idx="17">
                  <c:v>108876</c:v>
                </c:pt>
                <c:pt idx="18">
                  <c:v>101344</c:v>
                </c:pt>
                <c:pt idx="19">
                  <c:v>70750</c:v>
                </c:pt>
                <c:pt idx="20">
                  <c:v>75388</c:v>
                </c:pt>
                <c:pt idx="21">
                  <c:v>87267</c:v>
                </c:pt>
                <c:pt idx="22">
                  <c:v>98478</c:v>
                </c:pt>
                <c:pt idx="23">
                  <c:v>101077</c:v>
                </c:pt>
                <c:pt idx="24">
                  <c:v>84610</c:v>
                </c:pt>
                <c:pt idx="25">
                  <c:v>73258</c:v>
                </c:pt>
                <c:pt idx="26">
                  <c:v>49607</c:v>
                </c:pt>
                <c:pt idx="27">
                  <c:v>11908</c:v>
                </c:pt>
                <c:pt idx="28">
                  <c:v>7134</c:v>
                </c:pt>
                <c:pt idx="29">
                  <c:v>39865</c:v>
                </c:pt>
                <c:pt idx="30">
                  <c:v>37164</c:v>
                </c:pt>
                <c:pt idx="31">
                  <c:v>63767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29920"/>
        <c:axId val="38303893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дням'!$C$151:$AH$151</c:f>
              <c:numCache>
                <c:formatCode>0.00%</c:formatCode>
                <c:ptCount val="32"/>
                <c:pt idx="0">
                  <c:v>8.3806986301369849E-3</c:v>
                </c:pt>
                <c:pt idx="1">
                  <c:v>8.5707442922374425E-3</c:v>
                </c:pt>
                <c:pt idx="2">
                  <c:v>8.860013698630138E-3</c:v>
                </c:pt>
                <c:pt idx="3">
                  <c:v>9.2929360730593605E-3</c:v>
                </c:pt>
                <c:pt idx="4">
                  <c:v>9.4323744292237454E-3</c:v>
                </c:pt>
                <c:pt idx="5">
                  <c:v>9.5926301369863021E-3</c:v>
                </c:pt>
                <c:pt idx="6">
                  <c:v>9.8136027397260281E-3</c:v>
                </c:pt>
                <c:pt idx="7">
                  <c:v>1.0077931506849316E-2</c:v>
                </c:pt>
                <c:pt idx="8">
                  <c:v>1.0193310502283106E-2</c:v>
                </c:pt>
                <c:pt idx="9">
                  <c:v>1.0365954337899544E-2</c:v>
                </c:pt>
                <c:pt idx="10">
                  <c:v>1.0471579908675798E-2</c:v>
                </c:pt>
                <c:pt idx="11">
                  <c:v>1.0626552511415525E-2</c:v>
                </c:pt>
                <c:pt idx="12">
                  <c:v>1.0761210045662099E-2</c:v>
                </c:pt>
                <c:pt idx="13">
                  <c:v>1.0886328767123289E-2</c:v>
                </c:pt>
                <c:pt idx="14">
                  <c:v>1.1417863013698631E-2</c:v>
                </c:pt>
                <c:pt idx="15">
                  <c:v>1.1827721461187215E-2</c:v>
                </c:pt>
                <c:pt idx="16">
                  <c:v>1.2286799086757991E-2</c:v>
                </c:pt>
                <c:pt idx="17">
                  <c:v>1.2783949771689498E-2</c:v>
                </c:pt>
                <c:pt idx="18">
                  <c:v>1.3246707762557078E-2</c:v>
                </c:pt>
                <c:pt idx="19">
                  <c:v>1.356976712328767E-2</c:v>
                </c:pt>
                <c:pt idx="20">
                  <c:v>1.3914004566210045E-2</c:v>
                </c:pt>
                <c:pt idx="21">
                  <c:v>1.4312484018264841E-2</c:v>
                </c:pt>
                <c:pt idx="22">
                  <c:v>1.4762155251141551E-2</c:v>
                </c:pt>
                <c:pt idx="23">
                  <c:v>1.5223694063926938E-2</c:v>
                </c:pt>
                <c:pt idx="24">
                  <c:v>1.5610041095890412E-2</c:v>
                </c:pt>
                <c:pt idx="25">
                  <c:v>1.5944552511415525E-2</c:v>
                </c:pt>
                <c:pt idx="26">
                  <c:v>1.6171068493150684E-2</c:v>
                </c:pt>
                <c:pt idx="27">
                  <c:v>1.6225442922374426E-2</c:v>
                </c:pt>
                <c:pt idx="28">
                  <c:v>1.6258018264840184E-2</c:v>
                </c:pt>
                <c:pt idx="29">
                  <c:v>1.6440050228310504E-2</c:v>
                </c:pt>
                <c:pt idx="30">
                  <c:v>1.6609748858447487E-2</c:v>
                </c:pt>
                <c:pt idx="31">
                  <c:v>1.6900922374429226E-2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38152"/>
        <c:axId val="383037760"/>
      </c:lineChart>
      <c:catAx>
        <c:axId val="383029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38936"/>
        <c:crosses val="autoZero"/>
        <c:auto val="1"/>
        <c:lblAlgn val="ctr"/>
        <c:lblOffset val="100"/>
        <c:tickLblSkip val="1"/>
        <c:noMultiLvlLbl val="1"/>
      </c:catAx>
      <c:valAx>
        <c:axId val="383038936"/>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29920"/>
        <c:crosses val="autoZero"/>
        <c:crossBetween val="midCat"/>
      </c:valAx>
      <c:valAx>
        <c:axId val="383037760"/>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38152"/>
        <c:crosses val="max"/>
        <c:crossBetween val="between"/>
      </c:valAx>
      <c:catAx>
        <c:axId val="383038152"/>
        <c:scaling>
          <c:orientation val="minMax"/>
        </c:scaling>
        <c:delete val="1"/>
        <c:axPos val="b"/>
        <c:numFmt formatCode="[$-419]d\ mmm;@" sourceLinked="1"/>
        <c:majorTickMark val="out"/>
        <c:minorTickMark val="none"/>
        <c:tickLblPos val="nextTo"/>
        <c:crossAx val="38303776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Нововаршавская СЭС (1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дням'!$C$68:$AH$68</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дням'!$C$69:$AH$69</c:f>
              <c:numCache>
                <c:formatCode>#,##0</c:formatCode>
                <c:ptCount val="32"/>
                <c:pt idx="0">
                  <c:v>1202</c:v>
                </c:pt>
                <c:pt idx="1">
                  <c:v>27915</c:v>
                </c:pt>
                <c:pt idx="2">
                  <c:v>46997</c:v>
                </c:pt>
                <c:pt idx="3">
                  <c:v>65132</c:v>
                </c:pt>
                <c:pt idx="4">
                  <c:v>61298</c:v>
                </c:pt>
                <c:pt idx="5">
                  <c:v>37427</c:v>
                </c:pt>
                <c:pt idx="6">
                  <c:v>66063</c:v>
                </c:pt>
                <c:pt idx="7">
                  <c:v>70813</c:v>
                </c:pt>
                <c:pt idx="8">
                  <c:v>72226</c:v>
                </c:pt>
                <c:pt idx="9">
                  <c:v>79132</c:v>
                </c:pt>
                <c:pt idx="10">
                  <c:v>35134</c:v>
                </c:pt>
                <c:pt idx="11">
                  <c:v>16467</c:v>
                </c:pt>
                <c:pt idx="12">
                  <c:v>34218</c:v>
                </c:pt>
                <c:pt idx="13">
                  <c:v>56923</c:v>
                </c:pt>
                <c:pt idx="14">
                  <c:v>37233</c:v>
                </c:pt>
                <c:pt idx="15">
                  <c:v>41578</c:v>
                </c:pt>
                <c:pt idx="16">
                  <c:v>52213</c:v>
                </c:pt>
                <c:pt idx="17">
                  <c:v>68286</c:v>
                </c:pt>
                <c:pt idx="18">
                  <c:v>59948</c:v>
                </c:pt>
                <c:pt idx="19">
                  <c:v>82252</c:v>
                </c:pt>
                <c:pt idx="20">
                  <c:v>19058</c:v>
                </c:pt>
                <c:pt idx="21">
                  <c:v>48524</c:v>
                </c:pt>
                <c:pt idx="22">
                  <c:v>81622</c:v>
                </c:pt>
                <c:pt idx="23">
                  <c:v>90430</c:v>
                </c:pt>
                <c:pt idx="24">
                  <c:v>95531</c:v>
                </c:pt>
                <c:pt idx="25">
                  <c:v>95459</c:v>
                </c:pt>
                <c:pt idx="26">
                  <c:v>94456</c:v>
                </c:pt>
                <c:pt idx="27">
                  <c:v>70444</c:v>
                </c:pt>
                <c:pt idx="28">
                  <c:v>90970</c:v>
                </c:pt>
                <c:pt idx="29">
                  <c:v>70028</c:v>
                </c:pt>
                <c:pt idx="30">
                  <c:v>50936</c:v>
                </c:pt>
                <c:pt idx="31">
                  <c:v>41617</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3038544"/>
        <c:axId val="38304050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дням'!$C$69:$AH$69</c:f>
              <c:numCache>
                <c:formatCode>0.00%</c:formatCode>
                <c:ptCount val="32"/>
                <c:pt idx="0">
                  <c:v>7.4862709284627092E-3</c:v>
                </c:pt>
                <c:pt idx="1">
                  <c:v>7.6987138508371371E-3</c:v>
                </c:pt>
                <c:pt idx="2">
                  <c:v>8.0563774733637735E-3</c:v>
                </c:pt>
                <c:pt idx="3">
                  <c:v>8.5520547945205482E-3</c:v>
                </c:pt>
                <c:pt idx="4">
                  <c:v>9.0185540334855405E-3</c:v>
                </c:pt>
                <c:pt idx="5">
                  <c:v>9.3033866057838661E-3</c:v>
                </c:pt>
                <c:pt idx="6">
                  <c:v>9.8061491628614918E-3</c:v>
                </c:pt>
                <c:pt idx="7">
                  <c:v>1.0345060882800608E-2</c:v>
                </c:pt>
                <c:pt idx="8">
                  <c:v>1.089472602739726E-2</c:v>
                </c:pt>
                <c:pt idx="9">
                  <c:v>1.1496948249619483E-2</c:v>
                </c:pt>
                <c:pt idx="10">
                  <c:v>1.1764330289193305E-2</c:v>
                </c:pt>
                <c:pt idx="11">
                  <c:v>1.1889649923896498E-2</c:v>
                </c:pt>
                <c:pt idx="12">
                  <c:v>1.2150060882800609E-2</c:v>
                </c:pt>
                <c:pt idx="13">
                  <c:v>1.2583264840182648E-2</c:v>
                </c:pt>
                <c:pt idx="14">
                  <c:v>1.286662100456621E-2</c:v>
                </c:pt>
                <c:pt idx="15">
                  <c:v>1.3183044140030442E-2</c:v>
                </c:pt>
                <c:pt idx="16">
                  <c:v>1.3580403348554032E-2</c:v>
                </c:pt>
                <c:pt idx="17">
                  <c:v>1.4100083713850837E-2</c:v>
                </c:pt>
                <c:pt idx="18">
                  <c:v>1.455630898021309E-2</c:v>
                </c:pt>
                <c:pt idx="19">
                  <c:v>1.5182275494672756E-2</c:v>
                </c:pt>
                <c:pt idx="20">
                  <c:v>1.5327313546423136E-2</c:v>
                </c:pt>
                <c:pt idx="21">
                  <c:v>1.5696598173515982E-2</c:v>
                </c:pt>
                <c:pt idx="22">
                  <c:v>1.6317770167427702E-2</c:v>
                </c:pt>
                <c:pt idx="23">
                  <c:v>1.7005974124809742E-2</c:v>
                </c:pt>
                <c:pt idx="24">
                  <c:v>1.7732998477929987E-2</c:v>
                </c:pt>
                <c:pt idx="25">
                  <c:v>1.8459474885844745E-2</c:v>
                </c:pt>
                <c:pt idx="26">
                  <c:v>1.917831811263318E-2</c:v>
                </c:pt>
                <c:pt idx="27">
                  <c:v>1.9714421613394217E-2</c:v>
                </c:pt>
                <c:pt idx="28">
                  <c:v>2.0406735159817353E-2</c:v>
                </c:pt>
                <c:pt idx="29">
                  <c:v>2.0939672754946726E-2</c:v>
                </c:pt>
                <c:pt idx="30">
                  <c:v>2.1327313546423133E-2</c:v>
                </c:pt>
                <c:pt idx="31">
                  <c:v>2.1644033485540334E-2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3040112"/>
        <c:axId val="383039328"/>
      </c:lineChart>
      <c:catAx>
        <c:axId val="3830385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3040504"/>
        <c:crosses val="autoZero"/>
        <c:auto val="1"/>
        <c:lblAlgn val="ctr"/>
        <c:lblOffset val="100"/>
        <c:tickLblSkip val="1"/>
        <c:noMultiLvlLbl val="1"/>
      </c:catAx>
      <c:valAx>
        <c:axId val="383040504"/>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3038544"/>
        <c:crosses val="autoZero"/>
        <c:crossBetween val="midCat"/>
      </c:valAx>
      <c:valAx>
        <c:axId val="383039328"/>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3040112"/>
        <c:crosses val="max"/>
        <c:crossBetween val="between"/>
      </c:valAx>
      <c:catAx>
        <c:axId val="383040112"/>
        <c:scaling>
          <c:orientation val="minMax"/>
        </c:scaling>
        <c:delete val="1"/>
        <c:axPos val="b"/>
        <c:numFmt formatCode="[$-419]d\ mmm;@" sourceLinked="1"/>
        <c:majorTickMark val="out"/>
        <c:minorTickMark val="none"/>
        <c:tickLblPos val="nextTo"/>
        <c:crossAx val="38303932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Нововаршавская СЭС (2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дням'!$C$70:$AH$70</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дням'!$C$71:$AH$71</c:f>
              <c:numCache>
                <c:formatCode>#,##0</c:formatCode>
                <c:ptCount val="32"/>
                <c:pt idx="0">
                  <c:v>1304</c:v>
                </c:pt>
                <c:pt idx="1">
                  <c:v>27517</c:v>
                </c:pt>
                <c:pt idx="2">
                  <c:v>47810</c:v>
                </c:pt>
                <c:pt idx="3">
                  <c:v>61830</c:v>
                </c:pt>
                <c:pt idx="4">
                  <c:v>59033</c:v>
                </c:pt>
                <c:pt idx="5">
                  <c:v>36354</c:v>
                </c:pt>
                <c:pt idx="6">
                  <c:v>65479</c:v>
                </c:pt>
                <c:pt idx="7">
                  <c:v>69083</c:v>
                </c:pt>
                <c:pt idx="8">
                  <c:v>74380</c:v>
                </c:pt>
                <c:pt idx="9">
                  <c:v>78901</c:v>
                </c:pt>
                <c:pt idx="10">
                  <c:v>34437</c:v>
                </c:pt>
                <c:pt idx="11">
                  <c:v>17034</c:v>
                </c:pt>
                <c:pt idx="12">
                  <c:v>37855</c:v>
                </c:pt>
                <c:pt idx="13">
                  <c:v>60151</c:v>
                </c:pt>
                <c:pt idx="14">
                  <c:v>37331</c:v>
                </c:pt>
                <c:pt idx="15">
                  <c:v>39111</c:v>
                </c:pt>
                <c:pt idx="16">
                  <c:v>47604</c:v>
                </c:pt>
                <c:pt idx="17">
                  <c:v>66435</c:v>
                </c:pt>
                <c:pt idx="18">
                  <c:v>57939</c:v>
                </c:pt>
                <c:pt idx="19">
                  <c:v>79919</c:v>
                </c:pt>
                <c:pt idx="20">
                  <c:v>18544</c:v>
                </c:pt>
                <c:pt idx="21">
                  <c:v>45894</c:v>
                </c:pt>
                <c:pt idx="22">
                  <c:v>76456</c:v>
                </c:pt>
                <c:pt idx="23">
                  <c:v>87266</c:v>
                </c:pt>
                <c:pt idx="24">
                  <c:v>91447</c:v>
                </c:pt>
                <c:pt idx="25">
                  <c:v>92856</c:v>
                </c:pt>
                <c:pt idx="26">
                  <c:v>91730</c:v>
                </c:pt>
                <c:pt idx="27">
                  <c:v>69116</c:v>
                </c:pt>
                <c:pt idx="28">
                  <c:v>88910</c:v>
                </c:pt>
                <c:pt idx="29">
                  <c:v>64052</c:v>
                </c:pt>
                <c:pt idx="30">
                  <c:v>50978</c:v>
                </c:pt>
                <c:pt idx="31">
                  <c:v>41826</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4424"/>
        <c:axId val="38264148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дням'!$C$71:$AH$71</c:f>
              <c:numCache>
                <c:formatCode>0.00%</c:formatCode>
                <c:ptCount val="32"/>
                <c:pt idx="0">
                  <c:v>5.9358371385083717E-3</c:v>
                </c:pt>
                <c:pt idx="1">
                  <c:v>6.145251141552511E-3</c:v>
                </c:pt>
                <c:pt idx="2">
                  <c:v>6.5091019786910204E-3</c:v>
                </c:pt>
                <c:pt idx="3">
                  <c:v>6.9796499238964993E-3</c:v>
                </c:pt>
                <c:pt idx="4">
                  <c:v>7.428911719939116E-3</c:v>
                </c:pt>
                <c:pt idx="5">
                  <c:v>7.7055783866057841E-3</c:v>
                </c:pt>
                <c:pt idx="6">
                  <c:v>8.2038964992389666E-3</c:v>
                </c:pt>
                <c:pt idx="7">
                  <c:v>8.7296423135464225E-3</c:v>
                </c:pt>
                <c:pt idx="8">
                  <c:v>9.2957001522069992E-3</c:v>
                </c:pt>
                <c:pt idx="9">
                  <c:v>9.8961643835616432E-3</c:v>
                </c:pt>
                <c:pt idx="10">
                  <c:v>1.015824200913242E-2</c:v>
                </c:pt>
                <c:pt idx="11">
                  <c:v>1.0287876712328767E-2</c:v>
                </c:pt>
                <c:pt idx="12">
                  <c:v>1.0575966514459663E-2</c:v>
                </c:pt>
                <c:pt idx="13">
                  <c:v>1.1033736681887368E-2</c:v>
                </c:pt>
                <c:pt idx="14">
                  <c:v>1.1317838660578387E-2</c:v>
                </c:pt>
                <c:pt idx="15">
                  <c:v>1.1615487062404872E-2</c:v>
                </c:pt>
                <c:pt idx="16">
                  <c:v>1.1977770167427701E-2</c:v>
                </c:pt>
                <c:pt idx="17">
                  <c:v>1.2483363774733637E-2</c:v>
                </c:pt>
                <c:pt idx="18">
                  <c:v>1.2924299847792997E-2</c:v>
                </c:pt>
                <c:pt idx="19">
                  <c:v>1.3532511415525113E-2</c:v>
                </c:pt>
                <c:pt idx="20">
                  <c:v>1.3673637747336376E-2</c:v>
                </c:pt>
                <c:pt idx="21">
                  <c:v>1.4022907153729072E-2</c:v>
                </c:pt>
                <c:pt idx="22">
                  <c:v>1.4604764079147641E-2</c:v>
                </c:pt>
                <c:pt idx="23">
                  <c:v>1.5268888888888889E-2</c:v>
                </c:pt>
                <c:pt idx="24">
                  <c:v>1.5964832572298325E-2</c:v>
                </c:pt>
                <c:pt idx="25">
                  <c:v>1.6671499238964993E-2</c:v>
                </c:pt>
                <c:pt idx="26">
                  <c:v>1.7369596651445964E-2</c:v>
                </c:pt>
                <c:pt idx="27">
                  <c:v>1.7895593607305939E-2</c:v>
                </c:pt>
                <c:pt idx="28">
                  <c:v>1.8572229832572298E-2</c:v>
                </c:pt>
                <c:pt idx="29">
                  <c:v>1.9059687975646881E-2</c:v>
                </c:pt>
                <c:pt idx="30">
                  <c:v>1.9447648401826483E-2</c:v>
                </c:pt>
                <c:pt idx="31">
                  <c:v>1.9765958904109589E-2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4224"/>
        <c:axId val="382640304"/>
      </c:lineChart>
      <c:catAx>
        <c:axId val="382634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41480"/>
        <c:crosses val="autoZero"/>
        <c:auto val="1"/>
        <c:lblAlgn val="ctr"/>
        <c:lblOffset val="100"/>
        <c:tickLblSkip val="1"/>
        <c:noMultiLvlLbl val="1"/>
      </c:catAx>
      <c:valAx>
        <c:axId val="382641480"/>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4424"/>
        <c:crosses val="autoZero"/>
        <c:crossBetween val="midCat"/>
      </c:valAx>
      <c:valAx>
        <c:axId val="382640304"/>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4224"/>
        <c:crosses val="max"/>
        <c:crossBetween val="between"/>
      </c:valAx>
      <c:catAx>
        <c:axId val="382644224"/>
        <c:scaling>
          <c:orientation val="minMax"/>
        </c:scaling>
        <c:delete val="1"/>
        <c:axPos val="b"/>
        <c:numFmt formatCode="[$-419]d\ mmm;@" sourceLinked="1"/>
        <c:majorTickMark val="out"/>
        <c:minorTickMark val="none"/>
        <c:tickLblPos val="nextTo"/>
        <c:crossAx val="38264030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Переволоцкая СЭС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дням'!$C$90:$AH$90</c:f>
              <c:numCache>
                <c:formatCode>#,##0</c:formatCode>
                <c:ptCount val="32"/>
                <c:pt idx="0">
                  <c:v>8350</c:v>
                </c:pt>
                <c:pt idx="1">
                  <c:v>5871</c:v>
                </c:pt>
                <c:pt idx="2">
                  <c:v>2989</c:v>
                </c:pt>
                <c:pt idx="3">
                  <c:v>15558</c:v>
                </c:pt>
                <c:pt idx="4">
                  <c:v>23610</c:v>
                </c:pt>
                <c:pt idx="5">
                  <c:v>12040</c:v>
                </c:pt>
                <c:pt idx="6">
                  <c:v>3487</c:v>
                </c:pt>
                <c:pt idx="7">
                  <c:v>5685</c:v>
                </c:pt>
                <c:pt idx="8">
                  <c:v>3796</c:v>
                </c:pt>
                <c:pt idx="9">
                  <c:v>10206</c:v>
                </c:pt>
                <c:pt idx="10">
                  <c:v>15636</c:v>
                </c:pt>
                <c:pt idx="11">
                  <c:v>7580</c:v>
                </c:pt>
                <c:pt idx="12">
                  <c:v>23609</c:v>
                </c:pt>
                <c:pt idx="13">
                  <c:v>22914</c:v>
                </c:pt>
                <c:pt idx="14">
                  <c:v>26562</c:v>
                </c:pt>
                <c:pt idx="15">
                  <c:v>7343</c:v>
                </c:pt>
                <c:pt idx="16">
                  <c:v>25108</c:v>
                </c:pt>
                <c:pt idx="17">
                  <c:v>27499</c:v>
                </c:pt>
                <c:pt idx="18">
                  <c:v>29834</c:v>
                </c:pt>
                <c:pt idx="19">
                  <c:v>19858</c:v>
                </c:pt>
                <c:pt idx="20">
                  <c:v>17229</c:v>
                </c:pt>
                <c:pt idx="21">
                  <c:v>15091</c:v>
                </c:pt>
                <c:pt idx="22">
                  <c:v>27447</c:v>
                </c:pt>
                <c:pt idx="23">
                  <c:v>25747</c:v>
                </c:pt>
                <c:pt idx="24">
                  <c:v>13470</c:v>
                </c:pt>
                <c:pt idx="25">
                  <c:v>11735</c:v>
                </c:pt>
                <c:pt idx="26">
                  <c:v>12194</c:v>
                </c:pt>
                <c:pt idx="27">
                  <c:v>16855</c:v>
                </c:pt>
                <c:pt idx="28">
                  <c:v>29332</c:v>
                </c:pt>
                <c:pt idx="29">
                  <c:v>30795</c:v>
                </c:pt>
                <c:pt idx="30">
                  <c:v>31429</c:v>
                </c:pt>
                <c:pt idx="31">
                  <c:v>6058</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дням'!$C$91:$AH$91</c:f>
              <c:numCache>
                <c:formatCode>#,##0</c:formatCode>
                <c:ptCount val="32"/>
                <c:pt idx="0">
                  <c:v>3997</c:v>
                </c:pt>
                <c:pt idx="1">
                  <c:v>17409</c:v>
                </c:pt>
                <c:pt idx="2">
                  <c:v>19550</c:v>
                </c:pt>
                <c:pt idx="3">
                  <c:v>24263</c:v>
                </c:pt>
                <c:pt idx="4">
                  <c:v>10404</c:v>
                </c:pt>
                <c:pt idx="5">
                  <c:v>9949</c:v>
                </c:pt>
                <c:pt idx="6">
                  <c:v>16916</c:v>
                </c:pt>
                <c:pt idx="7">
                  <c:v>25873</c:v>
                </c:pt>
                <c:pt idx="8">
                  <c:v>18103</c:v>
                </c:pt>
                <c:pt idx="9">
                  <c:v>5139</c:v>
                </c:pt>
                <c:pt idx="10">
                  <c:v>1172</c:v>
                </c:pt>
                <c:pt idx="11">
                  <c:v>2929</c:v>
                </c:pt>
                <c:pt idx="12">
                  <c:v>3420</c:v>
                </c:pt>
                <c:pt idx="13">
                  <c:v>6229</c:v>
                </c:pt>
                <c:pt idx="14">
                  <c:v>19389</c:v>
                </c:pt>
                <c:pt idx="15">
                  <c:v>5310</c:v>
                </c:pt>
                <c:pt idx="16">
                  <c:v>22190</c:v>
                </c:pt>
                <c:pt idx="17">
                  <c:v>12869</c:v>
                </c:pt>
                <c:pt idx="18">
                  <c:v>6429</c:v>
                </c:pt>
                <c:pt idx="19">
                  <c:v>6877</c:v>
                </c:pt>
                <c:pt idx="20">
                  <c:v>22435</c:v>
                </c:pt>
                <c:pt idx="21">
                  <c:v>16083</c:v>
                </c:pt>
                <c:pt idx="22">
                  <c:v>28956</c:v>
                </c:pt>
                <c:pt idx="23">
                  <c:v>31689</c:v>
                </c:pt>
                <c:pt idx="24">
                  <c:v>29555</c:v>
                </c:pt>
                <c:pt idx="25">
                  <c:v>32710</c:v>
                </c:pt>
                <c:pt idx="26">
                  <c:v>31816</c:v>
                </c:pt>
                <c:pt idx="27">
                  <c:v>29002</c:v>
                </c:pt>
                <c:pt idx="28">
                  <c:v>27977</c:v>
                </c:pt>
                <c:pt idx="29">
                  <c:v>2914</c:v>
                </c:pt>
                <c:pt idx="30">
                  <c:v>7487</c:v>
                </c:pt>
                <c:pt idx="31">
                  <c:v>21632</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5992"/>
        <c:axId val="38263403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дням'!$C$91:$AH$91</c:f>
              <c:numCache>
                <c:formatCode>0.00%</c:formatCode>
                <c:ptCount val="32"/>
                <c:pt idx="0">
                  <c:v>0.14283710045662101</c:v>
                </c:pt>
                <c:pt idx="1">
                  <c:v>0.14310052511415525</c:v>
                </c:pt>
                <c:pt idx="2">
                  <c:v>0.14347863013698628</c:v>
                </c:pt>
                <c:pt idx="3">
                  <c:v>0.14367737442922376</c:v>
                </c:pt>
                <c:pt idx="4">
                  <c:v>0.14337586757990869</c:v>
                </c:pt>
                <c:pt idx="5">
                  <c:v>0.14332812785388127</c:v>
                </c:pt>
                <c:pt idx="6">
                  <c:v>0.14363472602739727</c:v>
                </c:pt>
                <c:pt idx="7">
                  <c:v>0.14409563926940641</c:v>
                </c:pt>
                <c:pt idx="8">
                  <c:v>0.14442228310502284</c:v>
                </c:pt>
                <c:pt idx="9">
                  <c:v>0.14430659817351599</c:v>
                </c:pt>
                <c:pt idx="10">
                  <c:v>0.14397636986301368</c:v>
                </c:pt>
                <c:pt idx="11">
                  <c:v>0.14387018264840182</c:v>
                </c:pt>
                <c:pt idx="12">
                  <c:v>0.14340924657534246</c:v>
                </c:pt>
                <c:pt idx="13">
                  <c:v>0.14302831050228312</c:v>
                </c:pt>
                <c:pt idx="14">
                  <c:v>0.14286454337899543</c:v>
                </c:pt>
                <c:pt idx="15">
                  <c:v>0.14281812785388129</c:v>
                </c:pt>
                <c:pt idx="16">
                  <c:v>0.14275150684931506</c:v>
                </c:pt>
                <c:pt idx="17">
                  <c:v>0.14241748858447492</c:v>
                </c:pt>
                <c:pt idx="18">
                  <c:v>0.14188312785388127</c:v>
                </c:pt>
                <c:pt idx="19">
                  <c:v>0.14158675799086759</c:v>
                </c:pt>
                <c:pt idx="20">
                  <c:v>0.14170561643835616</c:v>
                </c:pt>
                <c:pt idx="21">
                  <c:v>0.14172826484018267</c:v>
                </c:pt>
                <c:pt idx="22">
                  <c:v>0.14176271689497719</c:v>
                </c:pt>
                <c:pt idx="23">
                  <c:v>0.14189837899543381</c:v>
                </c:pt>
                <c:pt idx="24">
                  <c:v>0.1422656164383562</c:v>
                </c:pt>
                <c:pt idx="25">
                  <c:v>0.14274449771689499</c:v>
                </c:pt>
                <c:pt idx="26">
                  <c:v>0.14319248858447489</c:v>
                </c:pt>
                <c:pt idx="27">
                  <c:v>0.14346981735159817</c:v>
                </c:pt>
                <c:pt idx="28">
                  <c:v>0.14343888127853879</c:v>
                </c:pt>
                <c:pt idx="29">
                  <c:v>0.14280232876712329</c:v>
                </c:pt>
                <c:pt idx="30">
                  <c:v>0.14225570776255708</c:v>
                </c:pt>
                <c:pt idx="31">
                  <c:v>0.14261127853881278</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35208"/>
        <c:axId val="382634816"/>
      </c:lineChart>
      <c:catAx>
        <c:axId val="3826359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34032"/>
        <c:crosses val="autoZero"/>
        <c:auto val="1"/>
        <c:lblAlgn val="ctr"/>
        <c:lblOffset val="100"/>
        <c:tickLblSkip val="1"/>
        <c:noMultiLvlLbl val="1"/>
      </c:catAx>
      <c:valAx>
        <c:axId val="382634032"/>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5992"/>
        <c:crosses val="autoZero"/>
        <c:crossBetween val="midCat"/>
      </c:valAx>
      <c:valAx>
        <c:axId val="38263481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35208"/>
        <c:crosses val="max"/>
        <c:crossBetween val="between"/>
      </c:valAx>
      <c:catAx>
        <c:axId val="382635208"/>
        <c:scaling>
          <c:orientation val="minMax"/>
        </c:scaling>
        <c:delete val="1"/>
        <c:axPos val="b"/>
        <c:numFmt formatCode="General" sourceLinked="1"/>
        <c:majorTickMark val="out"/>
        <c:minorTickMark val="none"/>
        <c:tickLblPos val="nextTo"/>
        <c:crossAx val="382634816"/>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Соль-Илецкая СЭС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дням'!$C$108:$AH$108</c:f>
              <c:numCache>
                <c:formatCode>#,##0</c:formatCode>
                <c:ptCount val="32"/>
                <c:pt idx="0">
                  <c:v>40549</c:v>
                </c:pt>
                <c:pt idx="1">
                  <c:v>93142</c:v>
                </c:pt>
                <c:pt idx="2">
                  <c:v>40672</c:v>
                </c:pt>
                <c:pt idx="3">
                  <c:v>85402</c:v>
                </c:pt>
                <c:pt idx="4">
                  <c:v>108424</c:v>
                </c:pt>
                <c:pt idx="5">
                  <c:v>76412</c:v>
                </c:pt>
                <c:pt idx="6">
                  <c:v>23077</c:v>
                </c:pt>
                <c:pt idx="7">
                  <c:v>33621</c:v>
                </c:pt>
                <c:pt idx="8">
                  <c:v>22730</c:v>
                </c:pt>
                <c:pt idx="9">
                  <c:v>57305</c:v>
                </c:pt>
                <c:pt idx="10">
                  <c:v>85887</c:v>
                </c:pt>
                <c:pt idx="11">
                  <c:v>59445</c:v>
                </c:pt>
                <c:pt idx="12">
                  <c:v>98544</c:v>
                </c:pt>
                <c:pt idx="13">
                  <c:v>116857</c:v>
                </c:pt>
                <c:pt idx="14">
                  <c:v>121128</c:v>
                </c:pt>
                <c:pt idx="15">
                  <c:v>43192</c:v>
                </c:pt>
                <c:pt idx="16">
                  <c:v>107007</c:v>
                </c:pt>
                <c:pt idx="17">
                  <c:v>132798</c:v>
                </c:pt>
                <c:pt idx="18">
                  <c:v>132366</c:v>
                </c:pt>
                <c:pt idx="19">
                  <c:v>76868</c:v>
                </c:pt>
                <c:pt idx="20">
                  <c:v>105834</c:v>
                </c:pt>
                <c:pt idx="21">
                  <c:v>60683</c:v>
                </c:pt>
                <c:pt idx="22">
                  <c:v>100698</c:v>
                </c:pt>
                <c:pt idx="23">
                  <c:v>123746</c:v>
                </c:pt>
                <c:pt idx="24">
                  <c:v>66277</c:v>
                </c:pt>
                <c:pt idx="25">
                  <c:v>30571</c:v>
                </c:pt>
                <c:pt idx="26">
                  <c:v>44333</c:v>
                </c:pt>
                <c:pt idx="27">
                  <c:v>79937</c:v>
                </c:pt>
                <c:pt idx="28">
                  <c:v>121209</c:v>
                </c:pt>
                <c:pt idx="29">
                  <c:v>135247</c:v>
                </c:pt>
                <c:pt idx="30">
                  <c:v>136862</c:v>
                </c:pt>
                <c:pt idx="31">
                  <c:v>13700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дням'!$C$109:$AH$109</c:f>
              <c:numCache>
                <c:formatCode>#,##0</c:formatCode>
                <c:ptCount val="32"/>
                <c:pt idx="0">
                  <c:v>64444</c:v>
                </c:pt>
                <c:pt idx="1">
                  <c:v>69980</c:v>
                </c:pt>
                <c:pt idx="2">
                  <c:v>106019</c:v>
                </c:pt>
                <c:pt idx="3">
                  <c:v>94956</c:v>
                </c:pt>
                <c:pt idx="4">
                  <c:v>36757</c:v>
                </c:pt>
                <c:pt idx="5">
                  <c:v>65688</c:v>
                </c:pt>
                <c:pt idx="6">
                  <c:v>71759</c:v>
                </c:pt>
                <c:pt idx="7">
                  <c:v>114807</c:v>
                </c:pt>
                <c:pt idx="8">
                  <c:v>61821</c:v>
                </c:pt>
                <c:pt idx="9">
                  <c:v>25371</c:v>
                </c:pt>
                <c:pt idx="10">
                  <c:v>59109</c:v>
                </c:pt>
                <c:pt idx="11">
                  <c:v>55663</c:v>
                </c:pt>
                <c:pt idx="12">
                  <c:v>84218</c:v>
                </c:pt>
                <c:pt idx="13">
                  <c:v>45998</c:v>
                </c:pt>
                <c:pt idx="14">
                  <c:v>96485</c:v>
                </c:pt>
                <c:pt idx="15">
                  <c:v>31106</c:v>
                </c:pt>
                <c:pt idx="16">
                  <c:v>42972</c:v>
                </c:pt>
                <c:pt idx="17">
                  <c:v>96080</c:v>
                </c:pt>
                <c:pt idx="18">
                  <c:v>66975</c:v>
                </c:pt>
                <c:pt idx="19">
                  <c:v>61987</c:v>
                </c:pt>
                <c:pt idx="20">
                  <c:v>126447</c:v>
                </c:pt>
                <c:pt idx="21">
                  <c:v>137043</c:v>
                </c:pt>
                <c:pt idx="22">
                  <c:v>135129</c:v>
                </c:pt>
                <c:pt idx="23">
                  <c:v>138774</c:v>
                </c:pt>
                <c:pt idx="24">
                  <c:v>131025</c:v>
                </c:pt>
                <c:pt idx="25">
                  <c:v>142570</c:v>
                </c:pt>
                <c:pt idx="26">
                  <c:v>144143</c:v>
                </c:pt>
                <c:pt idx="27">
                  <c:v>126085</c:v>
                </c:pt>
                <c:pt idx="28">
                  <c:v>107061</c:v>
                </c:pt>
                <c:pt idx="29">
                  <c:v>24842</c:v>
                </c:pt>
                <c:pt idx="30">
                  <c:v>50407</c:v>
                </c:pt>
                <c:pt idx="31">
                  <c:v>107748</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5600"/>
        <c:axId val="38263638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дням'!$C$109:$AH$109</c:f>
              <c:numCache>
                <c:formatCode>0.00%</c:formatCode>
                <c:ptCount val="32"/>
                <c:pt idx="0">
                  <c:v>0.13936960730593609</c:v>
                </c:pt>
                <c:pt idx="1">
                  <c:v>0.13926384474885845</c:v>
                </c:pt>
                <c:pt idx="2">
                  <c:v>0.13956223287671235</c:v>
                </c:pt>
                <c:pt idx="3">
                  <c:v>0.1396058584474886</c:v>
                </c:pt>
                <c:pt idx="4">
                  <c:v>0.1392786118721461</c:v>
                </c:pt>
                <c:pt idx="5">
                  <c:v>0.13922964383561642</c:v>
                </c:pt>
                <c:pt idx="6">
                  <c:v>0.13945193607305936</c:v>
                </c:pt>
                <c:pt idx="7">
                  <c:v>0.13982264840182648</c:v>
                </c:pt>
                <c:pt idx="8">
                  <c:v>0.14000114611872147</c:v>
                </c:pt>
                <c:pt idx="9">
                  <c:v>0.13985532876712328</c:v>
                </c:pt>
                <c:pt idx="10">
                  <c:v>0.13973305479452056</c:v>
                </c:pt>
                <c:pt idx="11">
                  <c:v>0.13971578538812787</c:v>
                </c:pt>
                <c:pt idx="12">
                  <c:v>0.13965036986301371</c:v>
                </c:pt>
                <c:pt idx="13">
                  <c:v>0.13932681278538814</c:v>
                </c:pt>
                <c:pt idx="14">
                  <c:v>0.13921428767123289</c:v>
                </c:pt>
                <c:pt idx="15">
                  <c:v>0.13915910045662103</c:v>
                </c:pt>
                <c:pt idx="16">
                  <c:v>0.13886670319634706</c:v>
                </c:pt>
                <c:pt idx="17">
                  <c:v>0.1386990410958904</c:v>
                </c:pt>
                <c:pt idx="18">
                  <c:v>0.13840045205479454</c:v>
                </c:pt>
                <c:pt idx="19">
                  <c:v>0.13833250228310501</c:v>
                </c:pt>
                <c:pt idx="20">
                  <c:v>0.13842662557077626</c:v>
                </c:pt>
                <c:pt idx="21">
                  <c:v>0.13877530136986302</c:v>
                </c:pt>
                <c:pt idx="22">
                  <c:v>0.13893252054794522</c:v>
                </c:pt>
                <c:pt idx="23">
                  <c:v>0.13900114155251142</c:v>
                </c:pt>
                <c:pt idx="24">
                  <c:v>0.13929679452054794</c:v>
                </c:pt>
                <c:pt idx="25">
                  <c:v>0.13980820547945202</c:v>
                </c:pt>
                <c:pt idx="26">
                  <c:v>0.14026395890410959</c:v>
                </c:pt>
                <c:pt idx="27">
                  <c:v>0.14047468036529684</c:v>
                </c:pt>
                <c:pt idx="28">
                  <c:v>0.14041007762557076</c:v>
                </c:pt>
                <c:pt idx="29">
                  <c:v>0.13990594520547942</c:v>
                </c:pt>
                <c:pt idx="30">
                  <c:v>0.13951117351598175</c:v>
                </c:pt>
                <c:pt idx="31">
                  <c:v>0.13994061643835617</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36776"/>
        <c:axId val="382638344"/>
      </c:lineChart>
      <c:catAx>
        <c:axId val="3826356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36384"/>
        <c:crosses val="autoZero"/>
        <c:auto val="1"/>
        <c:lblAlgn val="ctr"/>
        <c:lblOffset val="100"/>
        <c:tickLblSkip val="1"/>
        <c:noMultiLvlLbl val="1"/>
      </c:catAx>
      <c:valAx>
        <c:axId val="382636384"/>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5600"/>
        <c:crosses val="autoZero"/>
        <c:crossBetween val="midCat"/>
        <c:majorUnit val="40000"/>
      </c:valAx>
      <c:valAx>
        <c:axId val="38263834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36776"/>
        <c:crosses val="max"/>
        <c:crossBetween val="between"/>
      </c:valAx>
      <c:catAx>
        <c:axId val="382636776"/>
        <c:scaling>
          <c:orientation val="minMax"/>
        </c:scaling>
        <c:delete val="1"/>
        <c:axPos val="b"/>
        <c:numFmt formatCode="[$-419]d\ mmm;@" sourceLinked="1"/>
        <c:majorTickMark val="out"/>
        <c:minorTickMark val="none"/>
        <c:tickLblPos val="nextTo"/>
        <c:crossAx val="38263834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Чкаловская СЭС 30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дням'!$C$144:$AH$144</c:f>
              <c:numCache>
                <c:formatCode>#,##0</c:formatCode>
                <c:ptCount val="32"/>
                <c:pt idx="0">
                  <c:v>45712</c:v>
                </c:pt>
                <c:pt idx="1">
                  <c:v>56276</c:v>
                </c:pt>
                <c:pt idx="2">
                  <c:v>35433</c:v>
                </c:pt>
                <c:pt idx="3">
                  <c:v>143260</c:v>
                </c:pt>
                <c:pt idx="4">
                  <c:v>121441</c:v>
                </c:pt>
                <c:pt idx="5">
                  <c:v>87774</c:v>
                </c:pt>
                <c:pt idx="6">
                  <c:v>30577</c:v>
                </c:pt>
                <c:pt idx="7">
                  <c:v>47469</c:v>
                </c:pt>
                <c:pt idx="8">
                  <c:v>28483</c:v>
                </c:pt>
                <c:pt idx="9">
                  <c:v>57544</c:v>
                </c:pt>
                <c:pt idx="10">
                  <c:v>123397</c:v>
                </c:pt>
                <c:pt idx="11">
                  <c:v>78700</c:v>
                </c:pt>
                <c:pt idx="12">
                  <c:v>140665</c:v>
                </c:pt>
                <c:pt idx="13">
                  <c:v>159791</c:v>
                </c:pt>
                <c:pt idx="14">
                  <c:v>158409</c:v>
                </c:pt>
                <c:pt idx="15">
                  <c:v>56023</c:v>
                </c:pt>
                <c:pt idx="16">
                  <c:v>166861</c:v>
                </c:pt>
                <c:pt idx="17">
                  <c:v>173681</c:v>
                </c:pt>
                <c:pt idx="18">
                  <c:v>181254</c:v>
                </c:pt>
                <c:pt idx="19">
                  <c:v>115809</c:v>
                </c:pt>
                <c:pt idx="20">
                  <c:v>102937</c:v>
                </c:pt>
                <c:pt idx="21">
                  <c:v>82158</c:v>
                </c:pt>
                <c:pt idx="22">
                  <c:v>159658</c:v>
                </c:pt>
                <c:pt idx="23">
                  <c:v>165834</c:v>
                </c:pt>
                <c:pt idx="24">
                  <c:v>71982</c:v>
                </c:pt>
                <c:pt idx="25">
                  <c:v>63150</c:v>
                </c:pt>
                <c:pt idx="26">
                  <c:v>63290</c:v>
                </c:pt>
                <c:pt idx="27">
                  <c:v>114898</c:v>
                </c:pt>
                <c:pt idx="28">
                  <c:v>154091</c:v>
                </c:pt>
                <c:pt idx="29">
                  <c:v>188029</c:v>
                </c:pt>
                <c:pt idx="30">
                  <c:v>192198</c:v>
                </c:pt>
                <c:pt idx="31">
                  <c:v>43679</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дням'!$C$145:$AH$145</c:f>
              <c:numCache>
                <c:formatCode>#,##0</c:formatCode>
                <c:ptCount val="32"/>
                <c:pt idx="0">
                  <c:v>5839</c:v>
                </c:pt>
                <c:pt idx="1">
                  <c:v>7131</c:v>
                </c:pt>
                <c:pt idx="2">
                  <c:v>14945</c:v>
                </c:pt>
                <c:pt idx="3">
                  <c:v>16205</c:v>
                </c:pt>
                <c:pt idx="4">
                  <c:v>11281</c:v>
                </c:pt>
                <c:pt idx="5">
                  <c:v>15778</c:v>
                </c:pt>
                <c:pt idx="6">
                  <c:v>54373</c:v>
                </c:pt>
                <c:pt idx="7">
                  <c:v>121380</c:v>
                </c:pt>
                <c:pt idx="8">
                  <c:v>85400</c:v>
                </c:pt>
                <c:pt idx="9">
                  <c:v>32446</c:v>
                </c:pt>
                <c:pt idx="10">
                  <c:v>44859</c:v>
                </c:pt>
                <c:pt idx="11">
                  <c:v>47719</c:v>
                </c:pt>
                <c:pt idx="12">
                  <c:v>97973</c:v>
                </c:pt>
                <c:pt idx="13">
                  <c:v>48785</c:v>
                </c:pt>
                <c:pt idx="14">
                  <c:v>120992</c:v>
                </c:pt>
                <c:pt idx="15">
                  <c:v>31056</c:v>
                </c:pt>
                <c:pt idx="16">
                  <c:v>126856</c:v>
                </c:pt>
                <c:pt idx="17">
                  <c:v>11699</c:v>
                </c:pt>
                <c:pt idx="18">
                  <c:v>23398</c:v>
                </c:pt>
                <c:pt idx="19">
                  <c:v>79658</c:v>
                </c:pt>
                <c:pt idx="20">
                  <c:v>147418</c:v>
                </c:pt>
                <c:pt idx="21">
                  <c:v>191762</c:v>
                </c:pt>
                <c:pt idx="22">
                  <c:v>179481</c:v>
                </c:pt>
                <c:pt idx="23">
                  <c:v>190592</c:v>
                </c:pt>
                <c:pt idx="24">
                  <c:v>176847</c:v>
                </c:pt>
                <c:pt idx="25">
                  <c:v>182781</c:v>
                </c:pt>
                <c:pt idx="26">
                  <c:v>157737</c:v>
                </c:pt>
                <c:pt idx="27">
                  <c:v>176071</c:v>
                </c:pt>
                <c:pt idx="28">
                  <c:v>144199</c:v>
                </c:pt>
                <c:pt idx="29">
                  <c:v>25224</c:v>
                </c:pt>
                <c:pt idx="30">
                  <c:v>77493</c:v>
                </c:pt>
                <c:pt idx="31">
                  <c:v>87431</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7168"/>
        <c:axId val="38264069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дням'!$C$145:$AH$145</c:f>
              <c:numCache>
                <c:formatCode>0.00%</c:formatCode>
                <c:ptCount val="32"/>
                <c:pt idx="0">
                  <c:v>0.14544173896499238</c:v>
                </c:pt>
                <c:pt idx="1">
                  <c:v>0.14525473363774735</c:v>
                </c:pt>
                <c:pt idx="2">
                  <c:v>0.14517677321156772</c:v>
                </c:pt>
                <c:pt idx="3">
                  <c:v>0.14469330669710806</c:v>
                </c:pt>
                <c:pt idx="4">
                  <c:v>0.14427412861491631</c:v>
                </c:pt>
                <c:pt idx="5">
                  <c:v>0.14400017123287673</c:v>
                </c:pt>
                <c:pt idx="6">
                  <c:v>0.14409071917808219</c:v>
                </c:pt>
                <c:pt idx="7">
                  <c:v>0.14437196347031964</c:v>
                </c:pt>
                <c:pt idx="8">
                  <c:v>0.14458854261796042</c:v>
                </c:pt>
                <c:pt idx="9">
                  <c:v>0.14449304033485541</c:v>
                </c:pt>
                <c:pt idx="10">
                  <c:v>0.1441941894977169</c:v>
                </c:pt>
                <c:pt idx="11">
                  <c:v>0.14407630136986302</c:v>
                </c:pt>
                <c:pt idx="12">
                  <c:v>0.14391385083713851</c:v>
                </c:pt>
                <c:pt idx="13">
                  <c:v>0.14349145357686452</c:v>
                </c:pt>
                <c:pt idx="14">
                  <c:v>0.14334907534246577</c:v>
                </c:pt>
                <c:pt idx="15">
                  <c:v>0.14325407153729069</c:v>
                </c:pt>
                <c:pt idx="16">
                  <c:v>0.14310184550989344</c:v>
                </c:pt>
                <c:pt idx="17">
                  <c:v>0.14248547564687974</c:v>
                </c:pt>
                <c:pt idx="18">
                  <c:v>0.14188480593607303</c:v>
                </c:pt>
                <c:pt idx="19">
                  <c:v>0.14174724505327244</c:v>
                </c:pt>
                <c:pt idx="20">
                  <c:v>0.14191650304414002</c:v>
                </c:pt>
                <c:pt idx="21">
                  <c:v>0.14233356544901066</c:v>
                </c:pt>
                <c:pt idx="22">
                  <c:v>0.14240899543378996</c:v>
                </c:pt>
                <c:pt idx="23">
                  <c:v>0.142503203957382</c:v>
                </c:pt>
                <c:pt idx="24">
                  <c:v>0.14290223363774734</c:v>
                </c:pt>
                <c:pt idx="25">
                  <c:v>0.14335745053272453</c:v>
                </c:pt>
                <c:pt idx="26">
                  <c:v>0.1437168378995434</c:v>
                </c:pt>
                <c:pt idx="27">
                  <c:v>0.14394961187214611</c:v>
                </c:pt>
                <c:pt idx="28">
                  <c:v>0.14391197108066969</c:v>
                </c:pt>
                <c:pt idx="29">
                  <c:v>0.14329246955859967</c:v>
                </c:pt>
                <c:pt idx="30">
                  <c:v>0.14285599695585996</c:v>
                </c:pt>
                <c:pt idx="31">
                  <c:v>0.14302248097412482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1872"/>
        <c:axId val="382641088"/>
      </c:lineChart>
      <c:catAx>
        <c:axId val="38263716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40696"/>
        <c:crosses val="autoZero"/>
        <c:auto val="1"/>
        <c:lblAlgn val="ctr"/>
        <c:lblOffset val="100"/>
        <c:tickLblSkip val="1"/>
        <c:noMultiLvlLbl val="1"/>
      </c:catAx>
      <c:valAx>
        <c:axId val="382640696"/>
        <c:scaling>
          <c:orientation val="minMax"/>
          <c:max val="2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7168"/>
        <c:crosses val="autoZero"/>
        <c:crossBetween val="midCat"/>
        <c:majorUnit val="40000"/>
        <c:minorUnit val="20000"/>
      </c:valAx>
      <c:valAx>
        <c:axId val="38264108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1872"/>
        <c:crosses val="max"/>
        <c:crossBetween val="between"/>
      </c:valAx>
      <c:catAx>
        <c:axId val="382641872"/>
        <c:scaling>
          <c:orientation val="minMax"/>
        </c:scaling>
        <c:delete val="1"/>
        <c:axPos val="b"/>
        <c:numFmt formatCode="[$-419]d\ mmm;@" sourceLinked="1"/>
        <c:majorTickMark val="out"/>
        <c:minorTickMark val="none"/>
        <c:tickLblPos val="nextTo"/>
        <c:crossAx val="38264108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6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Григорьевская СЭС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дням'!$C$26:$AH$26</c:f>
              <c:numCache>
                <c:formatCode>#,##0</c:formatCode>
                <c:ptCount val="32"/>
                <c:pt idx="0">
                  <c:v>17625</c:v>
                </c:pt>
                <c:pt idx="1">
                  <c:v>45673</c:v>
                </c:pt>
                <c:pt idx="2">
                  <c:v>16492</c:v>
                </c:pt>
                <c:pt idx="3">
                  <c:v>50524</c:v>
                </c:pt>
                <c:pt idx="4">
                  <c:v>52532</c:v>
                </c:pt>
                <c:pt idx="5">
                  <c:v>30936</c:v>
                </c:pt>
                <c:pt idx="6">
                  <c:v>10621</c:v>
                </c:pt>
                <c:pt idx="7">
                  <c:v>13931</c:v>
                </c:pt>
                <c:pt idx="8">
                  <c:v>7099</c:v>
                </c:pt>
                <c:pt idx="9">
                  <c:v>23681</c:v>
                </c:pt>
                <c:pt idx="10">
                  <c:v>40230</c:v>
                </c:pt>
                <c:pt idx="11">
                  <c:v>29515</c:v>
                </c:pt>
                <c:pt idx="12">
                  <c:v>48395</c:v>
                </c:pt>
                <c:pt idx="13">
                  <c:v>58308</c:v>
                </c:pt>
                <c:pt idx="14">
                  <c:v>47369</c:v>
                </c:pt>
                <c:pt idx="15">
                  <c:v>21518</c:v>
                </c:pt>
                <c:pt idx="16">
                  <c:v>52019</c:v>
                </c:pt>
                <c:pt idx="17">
                  <c:v>64882</c:v>
                </c:pt>
                <c:pt idx="18">
                  <c:v>64775</c:v>
                </c:pt>
                <c:pt idx="19">
                  <c:v>37878</c:v>
                </c:pt>
                <c:pt idx="20">
                  <c:v>49954</c:v>
                </c:pt>
                <c:pt idx="21">
                  <c:v>33559</c:v>
                </c:pt>
                <c:pt idx="22">
                  <c:v>51403</c:v>
                </c:pt>
                <c:pt idx="23">
                  <c:v>60379</c:v>
                </c:pt>
                <c:pt idx="24">
                  <c:v>26462</c:v>
                </c:pt>
                <c:pt idx="25">
                  <c:v>16885</c:v>
                </c:pt>
                <c:pt idx="26">
                  <c:v>20684</c:v>
                </c:pt>
                <c:pt idx="27">
                  <c:v>36525</c:v>
                </c:pt>
                <c:pt idx="28">
                  <c:v>59909</c:v>
                </c:pt>
                <c:pt idx="29">
                  <c:v>65958</c:v>
                </c:pt>
                <c:pt idx="30">
                  <c:v>66066</c:v>
                </c:pt>
                <c:pt idx="31">
                  <c:v>6545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дням'!$C$27:$AH$27</c:f>
              <c:numCache>
                <c:formatCode>#,##0</c:formatCode>
                <c:ptCount val="32"/>
                <c:pt idx="0">
                  <c:v>12003</c:v>
                </c:pt>
                <c:pt idx="1">
                  <c:v>17354</c:v>
                </c:pt>
                <c:pt idx="2">
                  <c:v>33064</c:v>
                </c:pt>
                <c:pt idx="3">
                  <c:v>35606</c:v>
                </c:pt>
                <c:pt idx="4">
                  <c:v>14041</c:v>
                </c:pt>
                <c:pt idx="5">
                  <c:v>24277</c:v>
                </c:pt>
                <c:pt idx="6">
                  <c:v>28824</c:v>
                </c:pt>
                <c:pt idx="7">
                  <c:v>48788</c:v>
                </c:pt>
                <c:pt idx="8">
                  <c:v>24657</c:v>
                </c:pt>
                <c:pt idx="9">
                  <c:v>7763</c:v>
                </c:pt>
                <c:pt idx="10">
                  <c:v>8410</c:v>
                </c:pt>
                <c:pt idx="11">
                  <c:v>5731</c:v>
                </c:pt>
                <c:pt idx="12">
                  <c:v>17082</c:v>
                </c:pt>
                <c:pt idx="13">
                  <c:v>14967</c:v>
                </c:pt>
                <c:pt idx="14">
                  <c:v>34557</c:v>
                </c:pt>
                <c:pt idx="15">
                  <c:v>12490</c:v>
                </c:pt>
                <c:pt idx="16">
                  <c:v>15970</c:v>
                </c:pt>
                <c:pt idx="17">
                  <c:v>46061</c:v>
                </c:pt>
                <c:pt idx="18">
                  <c:v>30450</c:v>
                </c:pt>
                <c:pt idx="19">
                  <c:v>26305</c:v>
                </c:pt>
                <c:pt idx="20">
                  <c:v>58104</c:v>
                </c:pt>
                <c:pt idx="21">
                  <c:v>68138</c:v>
                </c:pt>
                <c:pt idx="22">
                  <c:v>63902</c:v>
                </c:pt>
                <c:pt idx="23">
                  <c:v>66635</c:v>
                </c:pt>
                <c:pt idx="24">
                  <c:v>63643</c:v>
                </c:pt>
                <c:pt idx="25">
                  <c:v>69767</c:v>
                </c:pt>
                <c:pt idx="26">
                  <c:v>70099</c:v>
                </c:pt>
                <c:pt idx="27">
                  <c:v>55598</c:v>
                </c:pt>
                <c:pt idx="28">
                  <c:v>45962</c:v>
                </c:pt>
                <c:pt idx="29">
                  <c:v>8555</c:v>
                </c:pt>
                <c:pt idx="30">
                  <c:v>29705</c:v>
                </c:pt>
                <c:pt idx="31">
                  <c:v>42582</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43832"/>
        <c:axId val="38263873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дням'!$C$27:$AH$27</c:f>
              <c:numCache>
                <c:formatCode>0.00%</c:formatCode>
                <c:ptCount val="32"/>
                <c:pt idx="0">
                  <c:v>0.16154873287671231</c:v>
                </c:pt>
                <c:pt idx="1">
                  <c:v>0.16122545662100457</c:v>
                </c:pt>
                <c:pt idx="2">
                  <c:v>0.16141463470319636</c:v>
                </c:pt>
                <c:pt idx="3">
                  <c:v>0.1612443378995434</c:v>
                </c:pt>
                <c:pt idx="4">
                  <c:v>0.16080494292237443</c:v>
                </c:pt>
                <c:pt idx="5">
                  <c:v>0.16072892694063926</c:v>
                </c:pt>
                <c:pt idx="6">
                  <c:v>0.16093672374429224</c:v>
                </c:pt>
                <c:pt idx="7">
                  <c:v>0.16133463470319634</c:v>
                </c:pt>
                <c:pt idx="8">
                  <c:v>0.16153506849315069</c:v>
                </c:pt>
                <c:pt idx="9">
                  <c:v>0.16135335616438357</c:v>
                </c:pt>
                <c:pt idx="10">
                  <c:v>0.16099011415525113</c:v>
                </c:pt>
                <c:pt idx="11">
                  <c:v>0.16071860730593607</c:v>
                </c:pt>
                <c:pt idx="12">
                  <c:v>0.16036115296803652</c:v>
                </c:pt>
                <c:pt idx="13">
                  <c:v>0.15986639269406391</c:v>
                </c:pt>
                <c:pt idx="14">
                  <c:v>0.15972013698630136</c:v>
                </c:pt>
                <c:pt idx="15">
                  <c:v>0.15961707762557079</c:v>
                </c:pt>
                <c:pt idx="16">
                  <c:v>0.15920555936073058</c:v>
                </c:pt>
                <c:pt idx="17">
                  <c:v>0.15899070776255705</c:v>
                </c:pt>
                <c:pt idx="18">
                  <c:v>0.15859886986301369</c:v>
                </c:pt>
                <c:pt idx="19">
                  <c:v>0.15846675799086757</c:v>
                </c:pt>
                <c:pt idx="20">
                  <c:v>0.15855979452054794</c:v>
                </c:pt>
                <c:pt idx="21">
                  <c:v>0.15895453196347029</c:v>
                </c:pt>
                <c:pt idx="22">
                  <c:v>0.15909721461187212</c:v>
                </c:pt>
                <c:pt idx="23">
                  <c:v>0.15916863013698629</c:v>
                </c:pt>
                <c:pt idx="24">
                  <c:v>0.1595930707762557</c:v>
                </c:pt>
                <c:pt idx="25">
                  <c:v>0.16019674657534247</c:v>
                </c:pt>
                <c:pt idx="26">
                  <c:v>0.16076084474885843</c:v>
                </c:pt>
                <c:pt idx="27">
                  <c:v>0.16097857305936072</c:v>
                </c:pt>
                <c:pt idx="28">
                  <c:v>0.16081936073059358</c:v>
                </c:pt>
                <c:pt idx="29">
                  <c:v>0.16016407534246577</c:v>
                </c:pt>
                <c:pt idx="30">
                  <c:v>0.15974899543378995</c:v>
                </c:pt>
                <c:pt idx="31">
                  <c:v>0.16016037671232877</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2656"/>
        <c:axId val="382639128"/>
      </c:lineChart>
      <c:catAx>
        <c:axId val="382643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38736"/>
        <c:crosses val="autoZero"/>
        <c:auto val="1"/>
        <c:lblAlgn val="ctr"/>
        <c:lblOffset val="100"/>
        <c:tickLblSkip val="1"/>
        <c:noMultiLvlLbl val="1"/>
      </c:catAx>
      <c:valAx>
        <c:axId val="382638736"/>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43832"/>
        <c:crosses val="autoZero"/>
        <c:crossBetween val="midCat"/>
      </c:valAx>
      <c:valAx>
        <c:axId val="38263912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2656"/>
        <c:crosses val="max"/>
        <c:crossBetween val="between"/>
      </c:valAx>
      <c:catAx>
        <c:axId val="382642656"/>
        <c:scaling>
          <c:orientation val="minMax"/>
        </c:scaling>
        <c:delete val="1"/>
        <c:axPos val="b"/>
        <c:numFmt formatCode="[$-419]d\ mmm;@" sourceLinked="1"/>
        <c:majorTickMark val="out"/>
        <c:minorTickMark val="none"/>
        <c:tickLblPos val="nextTo"/>
        <c:crossAx val="38263912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Елшанская СЭС (1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дням'!$C$38:$AH$38</c:f>
              <c:numCache>
                <c:formatCode>#,##0</c:formatCode>
                <c:ptCount val="32"/>
                <c:pt idx="0">
                  <c:v>18837</c:v>
                </c:pt>
                <c:pt idx="1">
                  <c:v>31737</c:v>
                </c:pt>
                <c:pt idx="2">
                  <c:v>18384</c:v>
                </c:pt>
                <c:pt idx="3">
                  <c:v>40834</c:v>
                </c:pt>
                <c:pt idx="4">
                  <c:v>47868</c:v>
                </c:pt>
                <c:pt idx="5">
                  <c:v>31587</c:v>
                </c:pt>
                <c:pt idx="6">
                  <c:v>10813</c:v>
                </c:pt>
                <c:pt idx="7">
                  <c:v>12323</c:v>
                </c:pt>
                <c:pt idx="8">
                  <c:v>8296</c:v>
                </c:pt>
                <c:pt idx="9">
                  <c:v>26618</c:v>
                </c:pt>
                <c:pt idx="10">
                  <c:v>47086</c:v>
                </c:pt>
                <c:pt idx="11">
                  <c:v>28741</c:v>
                </c:pt>
                <c:pt idx="12">
                  <c:v>46651</c:v>
                </c:pt>
                <c:pt idx="13">
                  <c:v>56051</c:v>
                </c:pt>
                <c:pt idx="14">
                  <c:v>57667</c:v>
                </c:pt>
                <c:pt idx="15">
                  <c:v>22879</c:v>
                </c:pt>
                <c:pt idx="16">
                  <c:v>48991</c:v>
                </c:pt>
                <c:pt idx="17">
                  <c:v>60907</c:v>
                </c:pt>
                <c:pt idx="18">
                  <c:v>63218</c:v>
                </c:pt>
                <c:pt idx="19">
                  <c:v>38264</c:v>
                </c:pt>
                <c:pt idx="20">
                  <c:v>42632</c:v>
                </c:pt>
                <c:pt idx="21">
                  <c:v>35261</c:v>
                </c:pt>
                <c:pt idx="22">
                  <c:v>49739</c:v>
                </c:pt>
                <c:pt idx="23">
                  <c:v>58908</c:v>
                </c:pt>
                <c:pt idx="24">
                  <c:v>30370</c:v>
                </c:pt>
                <c:pt idx="25">
                  <c:v>16184</c:v>
                </c:pt>
                <c:pt idx="26">
                  <c:v>20857</c:v>
                </c:pt>
                <c:pt idx="27">
                  <c:v>44307</c:v>
                </c:pt>
                <c:pt idx="28">
                  <c:v>59181</c:v>
                </c:pt>
                <c:pt idx="29">
                  <c:v>64499</c:v>
                </c:pt>
                <c:pt idx="30">
                  <c:v>65317</c:v>
                </c:pt>
                <c:pt idx="31">
                  <c:v>10056</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дням'!$C$39:$AH$39</c:f>
              <c:numCache>
                <c:formatCode>#,##0</c:formatCode>
                <c:ptCount val="32"/>
                <c:pt idx="0">
                  <c:v>25900</c:v>
                </c:pt>
                <c:pt idx="1">
                  <c:v>32487</c:v>
                </c:pt>
                <c:pt idx="2">
                  <c:v>53795</c:v>
                </c:pt>
                <c:pt idx="3">
                  <c:v>46745</c:v>
                </c:pt>
                <c:pt idx="4">
                  <c:v>21247</c:v>
                </c:pt>
                <c:pt idx="5">
                  <c:v>29882</c:v>
                </c:pt>
                <c:pt idx="6">
                  <c:v>33184</c:v>
                </c:pt>
                <c:pt idx="7">
                  <c:v>57173</c:v>
                </c:pt>
                <c:pt idx="8">
                  <c:v>31835</c:v>
                </c:pt>
                <c:pt idx="9">
                  <c:v>12958</c:v>
                </c:pt>
                <c:pt idx="10">
                  <c:v>21342</c:v>
                </c:pt>
                <c:pt idx="11">
                  <c:v>10890</c:v>
                </c:pt>
                <c:pt idx="12">
                  <c:v>30072</c:v>
                </c:pt>
                <c:pt idx="13">
                  <c:v>17161</c:v>
                </c:pt>
                <c:pt idx="14">
                  <c:v>39304</c:v>
                </c:pt>
                <c:pt idx="15">
                  <c:v>12734</c:v>
                </c:pt>
                <c:pt idx="16">
                  <c:v>27565</c:v>
                </c:pt>
                <c:pt idx="17">
                  <c:v>42176</c:v>
                </c:pt>
                <c:pt idx="18">
                  <c:v>18817</c:v>
                </c:pt>
                <c:pt idx="19">
                  <c:v>23289</c:v>
                </c:pt>
                <c:pt idx="20">
                  <c:v>56722</c:v>
                </c:pt>
                <c:pt idx="21">
                  <c:v>56540</c:v>
                </c:pt>
                <c:pt idx="22">
                  <c:v>60116</c:v>
                </c:pt>
                <c:pt idx="23">
                  <c:v>64072</c:v>
                </c:pt>
                <c:pt idx="24">
                  <c:v>59676</c:v>
                </c:pt>
                <c:pt idx="25">
                  <c:v>66600</c:v>
                </c:pt>
                <c:pt idx="26">
                  <c:v>66941</c:v>
                </c:pt>
                <c:pt idx="27">
                  <c:v>58198</c:v>
                </c:pt>
                <c:pt idx="28">
                  <c:v>51256</c:v>
                </c:pt>
                <c:pt idx="29">
                  <c:v>8318</c:v>
                </c:pt>
                <c:pt idx="30">
                  <c:v>19410</c:v>
                </c:pt>
                <c:pt idx="31">
                  <c:v>49770</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2464"/>
        <c:axId val="38263952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дням'!$C$39:$AH$39</c:f>
              <c:numCache>
                <c:formatCode>0.00%</c:formatCode>
                <c:ptCount val="32"/>
                <c:pt idx="0">
                  <c:v>0.15686750000000002</c:v>
                </c:pt>
                <c:pt idx="1">
                  <c:v>0.15687606164383563</c:v>
                </c:pt>
                <c:pt idx="2">
                  <c:v>0.15728029680365296</c:v>
                </c:pt>
                <c:pt idx="3">
                  <c:v>0.15734777397260274</c:v>
                </c:pt>
                <c:pt idx="4">
                  <c:v>0.15704388127853883</c:v>
                </c:pt>
                <c:pt idx="5">
                  <c:v>0.15702441780821916</c:v>
                </c:pt>
                <c:pt idx="6">
                  <c:v>0.15727979452054794</c:v>
                </c:pt>
                <c:pt idx="7">
                  <c:v>0.15779178082191778</c:v>
                </c:pt>
                <c:pt idx="8">
                  <c:v>0.15806049086757989</c:v>
                </c:pt>
                <c:pt idx="9">
                  <c:v>0.15790455479452054</c:v>
                </c:pt>
                <c:pt idx="10">
                  <c:v>0.15761067351598174</c:v>
                </c:pt>
                <c:pt idx="11">
                  <c:v>0.15740689497716895</c:v>
                </c:pt>
                <c:pt idx="12">
                  <c:v>0.15721763698630137</c:v>
                </c:pt>
                <c:pt idx="13">
                  <c:v>0.15677368721461188</c:v>
                </c:pt>
                <c:pt idx="14">
                  <c:v>0.15656406392694064</c:v>
                </c:pt>
                <c:pt idx="15">
                  <c:v>0.15644825342465754</c:v>
                </c:pt>
                <c:pt idx="16">
                  <c:v>0.15620366438356165</c:v>
                </c:pt>
                <c:pt idx="17">
                  <c:v>0.15598984018264841</c:v>
                </c:pt>
                <c:pt idx="18">
                  <c:v>0.15548297945205478</c:v>
                </c:pt>
                <c:pt idx="19">
                  <c:v>0.15531203196347032</c:v>
                </c:pt>
                <c:pt idx="20">
                  <c:v>0.15547287671232879</c:v>
                </c:pt>
                <c:pt idx="21">
                  <c:v>0.15571578767123287</c:v>
                </c:pt>
                <c:pt idx="22">
                  <c:v>0.15583424657534248</c:v>
                </c:pt>
                <c:pt idx="23">
                  <c:v>0.155893196347032</c:v>
                </c:pt>
                <c:pt idx="24">
                  <c:v>0.15622773972602738</c:v>
                </c:pt>
                <c:pt idx="25">
                  <c:v>0.15680326484018267</c:v>
                </c:pt>
                <c:pt idx="26">
                  <c:v>0.15732933789954337</c:v>
                </c:pt>
                <c:pt idx="27">
                  <c:v>0.1574879109589041</c:v>
                </c:pt>
                <c:pt idx="28">
                  <c:v>0.15739744292237443</c:v>
                </c:pt>
                <c:pt idx="29">
                  <c:v>0.15675610730593606</c:v>
                </c:pt>
                <c:pt idx="30">
                  <c:v>0.15623205479452054</c:v>
                </c:pt>
                <c:pt idx="31">
                  <c:v>0.15668541095890412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2264"/>
        <c:axId val="382639912"/>
      </c:lineChart>
      <c:catAx>
        <c:axId val="3826324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39520"/>
        <c:crosses val="autoZero"/>
        <c:auto val="1"/>
        <c:lblAlgn val="ctr"/>
        <c:lblOffset val="100"/>
        <c:tickLblSkip val="1"/>
        <c:noMultiLvlLbl val="1"/>
      </c:catAx>
      <c:valAx>
        <c:axId val="382639520"/>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2464"/>
        <c:crosses val="autoZero"/>
        <c:crossBetween val="midCat"/>
      </c:valAx>
      <c:valAx>
        <c:axId val="38263991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2264"/>
        <c:crosses val="max"/>
        <c:crossBetween val="between"/>
      </c:valAx>
      <c:catAx>
        <c:axId val="382642264"/>
        <c:scaling>
          <c:orientation val="minMax"/>
        </c:scaling>
        <c:delete val="1"/>
        <c:axPos val="b"/>
        <c:numFmt formatCode="[$-419]d\ mmm;@" sourceLinked="1"/>
        <c:majorTickMark val="out"/>
        <c:minorTickMark val="none"/>
        <c:tickLblPos val="nextTo"/>
        <c:crossAx val="38263991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7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Елшанская СЭС (2 очередь)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дням'!$C$40:$AH$40</c:f>
              <c:numCache>
                <c:formatCode>#,##0</c:formatCode>
                <c:ptCount val="32"/>
                <c:pt idx="0">
                  <c:v>28658</c:v>
                </c:pt>
                <c:pt idx="1">
                  <c:v>48223</c:v>
                </c:pt>
                <c:pt idx="2">
                  <c:v>27742</c:v>
                </c:pt>
                <c:pt idx="3">
                  <c:v>64596</c:v>
                </c:pt>
                <c:pt idx="4">
                  <c:v>71483</c:v>
                </c:pt>
                <c:pt idx="5">
                  <c:v>48081</c:v>
                </c:pt>
                <c:pt idx="6">
                  <c:v>16475</c:v>
                </c:pt>
                <c:pt idx="7">
                  <c:v>20251</c:v>
                </c:pt>
                <c:pt idx="8">
                  <c:v>13159</c:v>
                </c:pt>
                <c:pt idx="9">
                  <c:v>36521</c:v>
                </c:pt>
                <c:pt idx="10">
                  <c:v>70765</c:v>
                </c:pt>
                <c:pt idx="11">
                  <c:v>42933</c:v>
                </c:pt>
                <c:pt idx="12">
                  <c:v>70357</c:v>
                </c:pt>
                <c:pt idx="13">
                  <c:v>78099</c:v>
                </c:pt>
                <c:pt idx="14">
                  <c:v>86805</c:v>
                </c:pt>
                <c:pt idx="15">
                  <c:v>33505</c:v>
                </c:pt>
                <c:pt idx="16">
                  <c:v>68449</c:v>
                </c:pt>
                <c:pt idx="17">
                  <c:v>90876</c:v>
                </c:pt>
                <c:pt idx="18">
                  <c:v>94619</c:v>
                </c:pt>
                <c:pt idx="19">
                  <c:v>57558</c:v>
                </c:pt>
                <c:pt idx="20">
                  <c:v>63352</c:v>
                </c:pt>
                <c:pt idx="21">
                  <c:v>52887</c:v>
                </c:pt>
                <c:pt idx="22">
                  <c:v>74881</c:v>
                </c:pt>
                <c:pt idx="23">
                  <c:v>88395</c:v>
                </c:pt>
                <c:pt idx="24">
                  <c:v>44442</c:v>
                </c:pt>
                <c:pt idx="25">
                  <c:v>24315</c:v>
                </c:pt>
                <c:pt idx="26">
                  <c:v>31254</c:v>
                </c:pt>
                <c:pt idx="27">
                  <c:v>66365</c:v>
                </c:pt>
                <c:pt idx="28">
                  <c:v>82852</c:v>
                </c:pt>
                <c:pt idx="29">
                  <c:v>94918</c:v>
                </c:pt>
                <c:pt idx="30">
                  <c:v>97681</c:v>
                </c:pt>
                <c:pt idx="31">
                  <c:v>14708</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дням'!$C$41:$AH$41</c:f>
              <c:numCache>
                <c:formatCode>#,##0</c:formatCode>
                <c:ptCount val="32"/>
                <c:pt idx="0">
                  <c:v>38570</c:v>
                </c:pt>
                <c:pt idx="1">
                  <c:v>47199</c:v>
                </c:pt>
                <c:pt idx="2">
                  <c:v>80048</c:v>
                </c:pt>
                <c:pt idx="3">
                  <c:v>70067</c:v>
                </c:pt>
                <c:pt idx="4">
                  <c:v>31873</c:v>
                </c:pt>
                <c:pt idx="5">
                  <c:v>45011</c:v>
                </c:pt>
                <c:pt idx="6">
                  <c:v>49483</c:v>
                </c:pt>
                <c:pt idx="7">
                  <c:v>84476</c:v>
                </c:pt>
                <c:pt idx="8">
                  <c:v>48532</c:v>
                </c:pt>
                <c:pt idx="9">
                  <c:v>19113</c:v>
                </c:pt>
                <c:pt idx="10">
                  <c:v>34333</c:v>
                </c:pt>
                <c:pt idx="11">
                  <c:v>20241</c:v>
                </c:pt>
                <c:pt idx="12">
                  <c:v>48676</c:v>
                </c:pt>
                <c:pt idx="13">
                  <c:v>26205</c:v>
                </c:pt>
                <c:pt idx="14">
                  <c:v>58989</c:v>
                </c:pt>
                <c:pt idx="15">
                  <c:v>18898</c:v>
                </c:pt>
                <c:pt idx="16">
                  <c:v>45733</c:v>
                </c:pt>
                <c:pt idx="17">
                  <c:v>68001</c:v>
                </c:pt>
                <c:pt idx="18">
                  <c:v>29752</c:v>
                </c:pt>
                <c:pt idx="19">
                  <c:v>36619</c:v>
                </c:pt>
                <c:pt idx="20">
                  <c:v>88131</c:v>
                </c:pt>
                <c:pt idx="21">
                  <c:v>86928</c:v>
                </c:pt>
                <c:pt idx="22">
                  <c:v>91859</c:v>
                </c:pt>
                <c:pt idx="23">
                  <c:v>98041</c:v>
                </c:pt>
                <c:pt idx="24">
                  <c:v>91068</c:v>
                </c:pt>
                <c:pt idx="25">
                  <c:v>100132</c:v>
                </c:pt>
                <c:pt idx="26">
                  <c:v>100375</c:v>
                </c:pt>
                <c:pt idx="27">
                  <c:v>87821</c:v>
                </c:pt>
                <c:pt idx="28">
                  <c:v>77012</c:v>
                </c:pt>
                <c:pt idx="29">
                  <c:v>12380</c:v>
                </c:pt>
                <c:pt idx="30">
                  <c:v>30588</c:v>
                </c:pt>
                <c:pt idx="31">
                  <c:v>74343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32856"/>
        <c:axId val="38263364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дням'!$C$41:$AH$41</c:f>
              <c:numCache>
                <c:formatCode>0.00%</c:formatCode>
                <c:ptCount val="32"/>
                <c:pt idx="0">
                  <c:v>0.16009232876712329</c:v>
                </c:pt>
                <c:pt idx="1">
                  <c:v>0.16008453576864534</c:v>
                </c:pt>
                <c:pt idx="2">
                  <c:v>0.16048260273972603</c:v>
                </c:pt>
                <c:pt idx="3">
                  <c:v>0.16052423896499238</c:v>
                </c:pt>
                <c:pt idx="4">
                  <c:v>0.16022279299847794</c:v>
                </c:pt>
                <c:pt idx="5">
                  <c:v>0.16019942922374433</c:v>
                </c:pt>
                <c:pt idx="6">
                  <c:v>0.16045063165905632</c:v>
                </c:pt>
                <c:pt idx="7">
                  <c:v>0.16093940639269405</c:v>
                </c:pt>
                <c:pt idx="8">
                  <c:v>0.16120860730593609</c:v>
                </c:pt>
                <c:pt idx="9">
                  <c:v>0.16107612633181126</c:v>
                </c:pt>
                <c:pt idx="10">
                  <c:v>0.16079886605783866</c:v>
                </c:pt>
                <c:pt idx="11">
                  <c:v>0.16062617199391169</c:v>
                </c:pt>
                <c:pt idx="12">
                  <c:v>0.16046117199391174</c:v>
                </c:pt>
                <c:pt idx="13">
                  <c:v>0.16006624048706242</c:v>
                </c:pt>
                <c:pt idx="14">
                  <c:v>0.15985455098934551</c:v>
                </c:pt>
                <c:pt idx="15">
                  <c:v>0.15974338660578385</c:v>
                </c:pt>
                <c:pt idx="16">
                  <c:v>0.15957050989345509</c:v>
                </c:pt>
                <c:pt idx="17">
                  <c:v>0.1593964231354642</c:v>
                </c:pt>
                <c:pt idx="18">
                  <c:v>0.15890276255707761</c:v>
                </c:pt>
                <c:pt idx="19">
                  <c:v>0.1587434094368341</c:v>
                </c:pt>
                <c:pt idx="20">
                  <c:v>0.15893198630136987</c:v>
                </c:pt>
                <c:pt idx="21">
                  <c:v>0.15919105022831051</c:v>
                </c:pt>
                <c:pt idx="22">
                  <c:v>0.15932025875190259</c:v>
                </c:pt>
                <c:pt idx="23">
                  <c:v>0.15939366818873668</c:v>
                </c:pt>
                <c:pt idx="24">
                  <c:v>0.1597485083713851</c:v>
                </c:pt>
                <c:pt idx="25">
                  <c:v>0.16032550228310505</c:v>
                </c:pt>
                <c:pt idx="26">
                  <c:v>0.16085153729071536</c:v>
                </c:pt>
                <c:pt idx="27">
                  <c:v>0.16101482496194827</c:v>
                </c:pt>
                <c:pt idx="28">
                  <c:v>0.16097038051750381</c:v>
                </c:pt>
                <c:pt idx="29">
                  <c:v>0.16034223744292239</c:v>
                </c:pt>
                <c:pt idx="30">
                  <c:v>0.15983163622526639</c:v>
                </c:pt>
                <c:pt idx="31">
                  <c:v>0.16028547945205479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7360"/>
        <c:axId val="382646184"/>
      </c:lineChart>
      <c:catAx>
        <c:axId val="382632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33640"/>
        <c:crosses val="autoZero"/>
        <c:auto val="1"/>
        <c:lblAlgn val="ctr"/>
        <c:lblOffset val="100"/>
        <c:tickLblSkip val="1"/>
        <c:noMultiLvlLbl val="1"/>
      </c:catAx>
      <c:valAx>
        <c:axId val="382633640"/>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32856"/>
        <c:crosses val="autoZero"/>
        <c:crossBetween val="midCat"/>
      </c:valAx>
      <c:valAx>
        <c:axId val="38264618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7360"/>
        <c:crosses val="max"/>
        <c:crossBetween val="between"/>
      </c:valAx>
      <c:catAx>
        <c:axId val="382647360"/>
        <c:scaling>
          <c:orientation val="minMax"/>
        </c:scaling>
        <c:delete val="1"/>
        <c:axPos val="b"/>
        <c:numFmt formatCode="General" sourceLinked="1"/>
        <c:majorTickMark val="out"/>
        <c:minorTickMark val="none"/>
        <c:tickLblPos val="nextTo"/>
        <c:crossAx val="382646184"/>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7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Домбаровская СЭС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дням'!$C$36:$AH$36</c:f>
              <c:numCache>
                <c:formatCode>#,##0</c:formatCode>
                <c:ptCount val="32"/>
                <c:pt idx="0">
                  <c:v>13265</c:v>
                </c:pt>
                <c:pt idx="1">
                  <c:v>25162</c:v>
                </c:pt>
                <c:pt idx="2">
                  <c:v>27866</c:v>
                </c:pt>
                <c:pt idx="3">
                  <c:v>19126</c:v>
                </c:pt>
                <c:pt idx="4">
                  <c:v>19445</c:v>
                </c:pt>
                <c:pt idx="5">
                  <c:v>64241</c:v>
                </c:pt>
                <c:pt idx="6">
                  <c:v>54930</c:v>
                </c:pt>
                <c:pt idx="7">
                  <c:v>43342</c:v>
                </c:pt>
                <c:pt idx="8">
                  <c:v>35393</c:v>
                </c:pt>
                <c:pt idx="9">
                  <c:v>83109</c:v>
                </c:pt>
                <c:pt idx="10">
                  <c:v>88428</c:v>
                </c:pt>
                <c:pt idx="11">
                  <c:v>73325</c:v>
                </c:pt>
                <c:pt idx="12">
                  <c:v>56447</c:v>
                </c:pt>
                <c:pt idx="13">
                  <c:v>105972</c:v>
                </c:pt>
                <c:pt idx="14">
                  <c:v>104471</c:v>
                </c:pt>
                <c:pt idx="15">
                  <c:v>62708</c:v>
                </c:pt>
                <c:pt idx="16">
                  <c:v>18060</c:v>
                </c:pt>
                <c:pt idx="17">
                  <c:v>108185</c:v>
                </c:pt>
                <c:pt idx="18">
                  <c:v>110292</c:v>
                </c:pt>
                <c:pt idx="19">
                  <c:v>97645</c:v>
                </c:pt>
                <c:pt idx="20">
                  <c:v>99635</c:v>
                </c:pt>
                <c:pt idx="21">
                  <c:v>67350</c:v>
                </c:pt>
                <c:pt idx="22">
                  <c:v>100797</c:v>
                </c:pt>
                <c:pt idx="23">
                  <c:v>110818</c:v>
                </c:pt>
                <c:pt idx="24">
                  <c:v>51110</c:v>
                </c:pt>
                <c:pt idx="25">
                  <c:v>75873</c:v>
                </c:pt>
                <c:pt idx="26">
                  <c:v>71254</c:v>
                </c:pt>
                <c:pt idx="27">
                  <c:v>63487</c:v>
                </c:pt>
                <c:pt idx="28">
                  <c:v>95187</c:v>
                </c:pt>
                <c:pt idx="29">
                  <c:v>108240</c:v>
                </c:pt>
                <c:pt idx="30">
                  <c:v>109866</c:v>
                </c:pt>
                <c:pt idx="31">
                  <c:v>18936</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дням'!$C$37:$AH$37</c:f>
              <c:numCache>
                <c:formatCode>#,##0</c:formatCode>
                <c:ptCount val="32"/>
                <c:pt idx="0">
                  <c:v>48276</c:v>
                </c:pt>
                <c:pt idx="1">
                  <c:v>109071</c:v>
                </c:pt>
                <c:pt idx="2">
                  <c:v>117411</c:v>
                </c:pt>
                <c:pt idx="3">
                  <c:v>139287</c:v>
                </c:pt>
                <c:pt idx="4">
                  <c:v>53319</c:v>
                </c:pt>
                <c:pt idx="5">
                  <c:v>73514</c:v>
                </c:pt>
                <c:pt idx="6">
                  <c:v>95900</c:v>
                </c:pt>
                <c:pt idx="7">
                  <c:v>145574</c:v>
                </c:pt>
                <c:pt idx="8">
                  <c:v>134192</c:v>
                </c:pt>
                <c:pt idx="9">
                  <c:v>44507</c:v>
                </c:pt>
                <c:pt idx="10">
                  <c:v>48376</c:v>
                </c:pt>
                <c:pt idx="11">
                  <c:v>52527</c:v>
                </c:pt>
                <c:pt idx="12">
                  <c:v>134050</c:v>
                </c:pt>
                <c:pt idx="13">
                  <c:v>63196</c:v>
                </c:pt>
                <c:pt idx="14">
                  <c:v>104774</c:v>
                </c:pt>
                <c:pt idx="15">
                  <c:v>108153</c:v>
                </c:pt>
                <c:pt idx="16">
                  <c:v>53687</c:v>
                </c:pt>
                <c:pt idx="17">
                  <c:v>41123</c:v>
                </c:pt>
                <c:pt idx="18">
                  <c:v>135082</c:v>
                </c:pt>
                <c:pt idx="19">
                  <c:v>81408</c:v>
                </c:pt>
                <c:pt idx="20">
                  <c:v>147493</c:v>
                </c:pt>
                <c:pt idx="21">
                  <c:v>152358</c:v>
                </c:pt>
                <c:pt idx="22">
                  <c:v>164513</c:v>
                </c:pt>
                <c:pt idx="23">
                  <c:v>163940</c:v>
                </c:pt>
                <c:pt idx="24">
                  <c:v>165236</c:v>
                </c:pt>
                <c:pt idx="25">
                  <c:v>147393</c:v>
                </c:pt>
                <c:pt idx="26">
                  <c:v>164309</c:v>
                </c:pt>
                <c:pt idx="27">
                  <c:v>165760</c:v>
                </c:pt>
                <c:pt idx="28">
                  <c:v>76465</c:v>
                </c:pt>
                <c:pt idx="29">
                  <c:v>28960</c:v>
                </c:pt>
                <c:pt idx="30">
                  <c:v>63488</c:v>
                </c:pt>
                <c:pt idx="31">
                  <c:v>98108</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47752"/>
        <c:axId val="38264500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дням'!$C$37:$AH$37</c:f>
              <c:numCache>
                <c:formatCode>0.00%</c:formatCode>
                <c:ptCount val="32"/>
                <c:pt idx="0">
                  <c:v>0.14085573972602738</c:v>
                </c:pt>
                <c:pt idx="1">
                  <c:v>0.14123888584474883</c:v>
                </c:pt>
                <c:pt idx="2">
                  <c:v>0.14164776712328767</c:v>
                </c:pt>
                <c:pt idx="3">
                  <c:v>0.14219644748858448</c:v>
                </c:pt>
                <c:pt idx="4">
                  <c:v>0.14235112328767124</c:v>
                </c:pt>
                <c:pt idx="5">
                  <c:v>0.14239346575342468</c:v>
                </c:pt>
                <c:pt idx="6">
                  <c:v>0.14258054337899542</c:v>
                </c:pt>
                <c:pt idx="7">
                  <c:v>0.14304735616438355</c:v>
                </c:pt>
                <c:pt idx="8">
                  <c:v>0.14349849315068491</c:v>
                </c:pt>
                <c:pt idx="9">
                  <c:v>0.14332222831050229</c:v>
                </c:pt>
                <c:pt idx="10">
                  <c:v>0.14313934246575344</c:v>
                </c:pt>
                <c:pt idx="11">
                  <c:v>0.14304437442922374</c:v>
                </c:pt>
                <c:pt idx="12">
                  <c:v>0.14339872602739726</c:v>
                </c:pt>
                <c:pt idx="13">
                  <c:v>0.14320340182648403</c:v>
                </c:pt>
                <c:pt idx="14">
                  <c:v>0.14320478538812786</c:v>
                </c:pt>
                <c:pt idx="15">
                  <c:v>0.143412296803653</c:v>
                </c:pt>
                <c:pt idx="16">
                  <c:v>0.14357497716894976</c:v>
                </c:pt>
                <c:pt idx="17">
                  <c:v>0.14326875799086758</c:v>
                </c:pt>
                <c:pt idx="18">
                  <c:v>0.14338195433789955</c:v>
                </c:pt>
                <c:pt idx="19">
                  <c:v>0.14330781278538812</c:v>
                </c:pt>
                <c:pt idx="20">
                  <c:v>0.14352634246575344</c:v>
                </c:pt>
                <c:pt idx="21">
                  <c:v>0.14391450684931503</c:v>
                </c:pt>
                <c:pt idx="22">
                  <c:v>0.14420544748858447</c:v>
                </c:pt>
                <c:pt idx="23">
                  <c:v>0.14444801369863017</c:v>
                </c:pt>
                <c:pt idx="24">
                  <c:v>0.14496913698630137</c:v>
                </c:pt>
                <c:pt idx="25">
                  <c:v>0.14529571232876712</c:v>
                </c:pt>
                <c:pt idx="26">
                  <c:v>0.1457206210045662</c:v>
                </c:pt>
                <c:pt idx="27">
                  <c:v>0.1461876210045662</c:v>
                </c:pt>
                <c:pt idx="28">
                  <c:v>0.14610213242009132</c:v>
                </c:pt>
                <c:pt idx="29">
                  <c:v>0.14574012328767122</c:v>
                </c:pt>
                <c:pt idx="30">
                  <c:v>0.14552835159817351</c:v>
                </c:pt>
                <c:pt idx="31">
                  <c:v>0.14588986757990866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645792"/>
        <c:axId val="382645400"/>
      </c:lineChart>
      <c:catAx>
        <c:axId val="382647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645008"/>
        <c:crosses val="autoZero"/>
        <c:auto val="1"/>
        <c:lblAlgn val="ctr"/>
        <c:lblOffset val="100"/>
        <c:tickLblSkip val="1"/>
        <c:noMultiLvlLbl val="1"/>
      </c:catAx>
      <c:valAx>
        <c:axId val="382645008"/>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47752"/>
        <c:crosses val="autoZero"/>
        <c:crossBetween val="midCat"/>
        <c:majorUnit val="40000"/>
      </c:valAx>
      <c:valAx>
        <c:axId val="382645400"/>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645792"/>
        <c:crosses val="max"/>
        <c:crossBetween val="between"/>
      </c:valAx>
      <c:catAx>
        <c:axId val="382645792"/>
        <c:scaling>
          <c:orientation val="minMax"/>
        </c:scaling>
        <c:delete val="1"/>
        <c:axPos val="b"/>
        <c:numFmt formatCode="[$-419]d\ mmm;@" sourceLinked="1"/>
        <c:majorTickMark val="out"/>
        <c:minorTickMark val="none"/>
        <c:tickLblPos val="nextTo"/>
        <c:crossAx val="382645400"/>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Грачевская СЭС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дням'!$C$24:$AH$24</c:f>
              <c:numCache>
                <c:formatCode>#,##0</c:formatCode>
                <c:ptCount val="32"/>
                <c:pt idx="0">
                  <c:v>13423</c:v>
                </c:pt>
                <c:pt idx="1">
                  <c:v>12259</c:v>
                </c:pt>
                <c:pt idx="2">
                  <c:v>12267</c:v>
                </c:pt>
                <c:pt idx="3">
                  <c:v>25223</c:v>
                </c:pt>
                <c:pt idx="4">
                  <c:v>35195</c:v>
                </c:pt>
                <c:pt idx="5">
                  <c:v>22642</c:v>
                </c:pt>
                <c:pt idx="6">
                  <c:v>6682</c:v>
                </c:pt>
                <c:pt idx="7">
                  <c:v>10614</c:v>
                </c:pt>
                <c:pt idx="8">
                  <c:v>4009</c:v>
                </c:pt>
                <c:pt idx="9">
                  <c:v>15862</c:v>
                </c:pt>
                <c:pt idx="10">
                  <c:v>33061</c:v>
                </c:pt>
                <c:pt idx="11">
                  <c:v>10969</c:v>
                </c:pt>
                <c:pt idx="12">
                  <c:v>48104</c:v>
                </c:pt>
                <c:pt idx="13">
                  <c:v>47199</c:v>
                </c:pt>
                <c:pt idx="14">
                  <c:v>45352</c:v>
                </c:pt>
                <c:pt idx="15">
                  <c:v>20391</c:v>
                </c:pt>
                <c:pt idx="16">
                  <c:v>47956</c:v>
                </c:pt>
                <c:pt idx="17">
                  <c:v>56690</c:v>
                </c:pt>
                <c:pt idx="18">
                  <c:v>51957</c:v>
                </c:pt>
                <c:pt idx="19">
                  <c:v>37790</c:v>
                </c:pt>
                <c:pt idx="20">
                  <c:v>26748</c:v>
                </c:pt>
                <c:pt idx="21">
                  <c:v>31711</c:v>
                </c:pt>
                <c:pt idx="22">
                  <c:v>49746</c:v>
                </c:pt>
                <c:pt idx="23">
                  <c:v>35898</c:v>
                </c:pt>
                <c:pt idx="24">
                  <c:v>44199</c:v>
                </c:pt>
                <c:pt idx="25">
                  <c:v>22599</c:v>
                </c:pt>
                <c:pt idx="26">
                  <c:v>18089</c:v>
                </c:pt>
                <c:pt idx="27">
                  <c:v>1264</c:v>
                </c:pt>
                <c:pt idx="28">
                  <c:v>46269</c:v>
                </c:pt>
                <c:pt idx="29">
                  <c:v>59308</c:v>
                </c:pt>
                <c:pt idx="30">
                  <c:v>62857</c:v>
                </c:pt>
                <c:pt idx="31">
                  <c:v>6730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дням'!$C$25:$AH$25</c:f>
              <c:numCache>
                <c:formatCode>#,##0</c:formatCode>
                <c:ptCount val="32"/>
                <c:pt idx="0">
                  <c:v>10631</c:v>
                </c:pt>
                <c:pt idx="1">
                  <c:v>13305</c:v>
                </c:pt>
                <c:pt idx="2">
                  <c:v>16711</c:v>
                </c:pt>
                <c:pt idx="3">
                  <c:v>22681</c:v>
                </c:pt>
                <c:pt idx="4">
                  <c:v>14695</c:v>
                </c:pt>
                <c:pt idx="5">
                  <c:v>12953</c:v>
                </c:pt>
                <c:pt idx="6">
                  <c:v>26872</c:v>
                </c:pt>
                <c:pt idx="7">
                  <c:v>37599</c:v>
                </c:pt>
                <c:pt idx="8">
                  <c:v>47049</c:v>
                </c:pt>
                <c:pt idx="9">
                  <c:v>13777</c:v>
                </c:pt>
                <c:pt idx="10">
                  <c:v>4813</c:v>
                </c:pt>
                <c:pt idx="11">
                  <c:v>13162</c:v>
                </c:pt>
                <c:pt idx="12">
                  <c:v>9751</c:v>
                </c:pt>
                <c:pt idx="13">
                  <c:v>21190</c:v>
                </c:pt>
                <c:pt idx="14">
                  <c:v>31138</c:v>
                </c:pt>
                <c:pt idx="15">
                  <c:v>18357</c:v>
                </c:pt>
                <c:pt idx="16">
                  <c:v>43426</c:v>
                </c:pt>
                <c:pt idx="17">
                  <c:v>51880</c:v>
                </c:pt>
                <c:pt idx="18">
                  <c:v>17086</c:v>
                </c:pt>
                <c:pt idx="19">
                  <c:v>38598</c:v>
                </c:pt>
                <c:pt idx="20">
                  <c:v>27684</c:v>
                </c:pt>
                <c:pt idx="21">
                  <c:v>55431</c:v>
                </c:pt>
                <c:pt idx="22">
                  <c:v>60608</c:v>
                </c:pt>
                <c:pt idx="23">
                  <c:v>63563</c:v>
                </c:pt>
                <c:pt idx="24">
                  <c:v>46895</c:v>
                </c:pt>
                <c:pt idx="25">
                  <c:v>58874</c:v>
                </c:pt>
                <c:pt idx="26">
                  <c:v>57474</c:v>
                </c:pt>
                <c:pt idx="27">
                  <c:v>53897</c:v>
                </c:pt>
                <c:pt idx="28">
                  <c:v>37514</c:v>
                </c:pt>
                <c:pt idx="29">
                  <c:v>15655</c:v>
                </c:pt>
                <c:pt idx="30">
                  <c:v>30734</c:v>
                </c:pt>
                <c:pt idx="31">
                  <c:v>38032</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644616"/>
        <c:axId val="38220728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дням'!$C$25:$AH$25</c:f>
              <c:numCache>
                <c:formatCode>0.00%</c:formatCode>
                <c:ptCount val="32"/>
                <c:pt idx="0">
                  <c:v>0.14326348173515982</c:v>
                </c:pt>
                <c:pt idx="1">
                  <c:v>0.14327542237442922</c:v>
                </c:pt>
                <c:pt idx="2">
                  <c:v>0.14332615296803652</c:v>
                </c:pt>
                <c:pt idx="3">
                  <c:v>0.14329713470319635</c:v>
                </c:pt>
                <c:pt idx="4">
                  <c:v>0.14306311643835615</c:v>
                </c:pt>
                <c:pt idx="5">
                  <c:v>0.14295251141552509</c:v>
                </c:pt>
                <c:pt idx="6">
                  <c:v>0.14318299086757988</c:v>
                </c:pt>
                <c:pt idx="7">
                  <c:v>0.14349103881278538</c:v>
                </c:pt>
                <c:pt idx="8">
                  <c:v>0.14398236301369863</c:v>
                </c:pt>
                <c:pt idx="9">
                  <c:v>0.14395856164383561</c:v>
                </c:pt>
                <c:pt idx="10">
                  <c:v>0.14363609589041096</c:v>
                </c:pt>
                <c:pt idx="11">
                  <c:v>0.14366113013698631</c:v>
                </c:pt>
                <c:pt idx="12">
                  <c:v>0.1432233105022831</c:v>
                </c:pt>
                <c:pt idx="13">
                  <c:v>0.14292640410958904</c:v>
                </c:pt>
                <c:pt idx="14">
                  <c:v>0.14276414383561642</c:v>
                </c:pt>
                <c:pt idx="15">
                  <c:v>0.14274092465753424</c:v>
                </c:pt>
                <c:pt idx="16">
                  <c:v>0.14268921232876711</c:v>
                </c:pt>
                <c:pt idx="17">
                  <c:v>0.14263430365296803</c:v>
                </c:pt>
                <c:pt idx="18">
                  <c:v>0.1422362328767123</c:v>
                </c:pt>
                <c:pt idx="19">
                  <c:v>0.14224545662100455</c:v>
                </c:pt>
                <c:pt idx="20">
                  <c:v>0.14225614155251143</c:v>
                </c:pt>
                <c:pt idx="21">
                  <c:v>0.14252691780821919</c:v>
                </c:pt>
                <c:pt idx="22">
                  <c:v>0.1426509132420091</c:v>
                </c:pt>
                <c:pt idx="23">
                  <c:v>0.14296672374429223</c:v>
                </c:pt>
                <c:pt idx="24">
                  <c:v>0.14299750000000003</c:v>
                </c:pt>
                <c:pt idx="25">
                  <c:v>0.14341159817351598</c:v>
                </c:pt>
                <c:pt idx="26">
                  <c:v>0.14386119863013699</c:v>
                </c:pt>
                <c:pt idx="27">
                  <c:v>0.14446203196347032</c:v>
                </c:pt>
                <c:pt idx="28">
                  <c:v>0.1443620890410959</c:v>
                </c:pt>
                <c:pt idx="29">
                  <c:v>0.14386376712328766</c:v>
                </c:pt>
                <c:pt idx="30">
                  <c:v>0.14349706621004568</c:v>
                </c:pt>
                <c:pt idx="31">
                  <c:v>0.14385439497716895</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205320"/>
        <c:axId val="382206496"/>
      </c:lineChart>
      <c:catAx>
        <c:axId val="3826446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207280"/>
        <c:crosses val="autoZero"/>
        <c:auto val="1"/>
        <c:lblAlgn val="ctr"/>
        <c:lblOffset val="100"/>
        <c:tickLblSkip val="1"/>
        <c:noMultiLvlLbl val="1"/>
      </c:catAx>
      <c:valAx>
        <c:axId val="382207280"/>
        <c:scaling>
          <c:orientation val="minMax"/>
          <c:max val="11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644616"/>
        <c:crosses val="autoZero"/>
        <c:crossBetween val="midCat"/>
      </c:valAx>
      <c:valAx>
        <c:axId val="38220649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205320"/>
        <c:crosses val="max"/>
        <c:crossBetween val="between"/>
      </c:valAx>
      <c:catAx>
        <c:axId val="382205320"/>
        <c:scaling>
          <c:orientation val="minMax"/>
        </c:scaling>
        <c:delete val="1"/>
        <c:axPos val="b"/>
        <c:numFmt formatCode="[$-419]d\ mmm;@" sourceLinked="1"/>
        <c:majorTickMark val="out"/>
        <c:minorTickMark val="none"/>
        <c:tickLblPos val="nextTo"/>
        <c:crossAx val="38220649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Плешановская СЭС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дням'!$C$94:$AH$94</c:f>
              <c:numCache>
                <c:formatCode>#,##0</c:formatCode>
                <c:ptCount val="32"/>
                <c:pt idx="0">
                  <c:v>15718</c:v>
                </c:pt>
                <c:pt idx="1">
                  <c:v>9518</c:v>
                </c:pt>
                <c:pt idx="2">
                  <c:v>10668</c:v>
                </c:pt>
                <c:pt idx="3">
                  <c:v>14736</c:v>
                </c:pt>
                <c:pt idx="4">
                  <c:v>13924</c:v>
                </c:pt>
                <c:pt idx="5">
                  <c:v>24378</c:v>
                </c:pt>
                <c:pt idx="6">
                  <c:v>9267</c:v>
                </c:pt>
                <c:pt idx="7">
                  <c:v>11923</c:v>
                </c:pt>
                <c:pt idx="8">
                  <c:v>8160</c:v>
                </c:pt>
                <c:pt idx="9">
                  <c:v>15751</c:v>
                </c:pt>
                <c:pt idx="10">
                  <c:v>29648</c:v>
                </c:pt>
                <c:pt idx="11">
                  <c:v>12071</c:v>
                </c:pt>
                <c:pt idx="12">
                  <c:v>44927</c:v>
                </c:pt>
                <c:pt idx="13">
                  <c:v>47607</c:v>
                </c:pt>
                <c:pt idx="14">
                  <c:v>44677</c:v>
                </c:pt>
                <c:pt idx="15">
                  <c:v>15220</c:v>
                </c:pt>
                <c:pt idx="16">
                  <c:v>41284</c:v>
                </c:pt>
                <c:pt idx="17">
                  <c:v>54588</c:v>
                </c:pt>
                <c:pt idx="18">
                  <c:v>54057</c:v>
                </c:pt>
                <c:pt idx="19">
                  <c:v>36272</c:v>
                </c:pt>
                <c:pt idx="20">
                  <c:v>31911</c:v>
                </c:pt>
                <c:pt idx="21">
                  <c:v>31334</c:v>
                </c:pt>
                <c:pt idx="22">
                  <c:v>51162</c:v>
                </c:pt>
                <c:pt idx="23">
                  <c:v>40038</c:v>
                </c:pt>
                <c:pt idx="24">
                  <c:v>45734</c:v>
                </c:pt>
                <c:pt idx="25">
                  <c:v>23539</c:v>
                </c:pt>
                <c:pt idx="26">
                  <c:v>10706</c:v>
                </c:pt>
                <c:pt idx="27">
                  <c:v>14932</c:v>
                </c:pt>
                <c:pt idx="28">
                  <c:v>61622</c:v>
                </c:pt>
                <c:pt idx="29">
                  <c:v>59070</c:v>
                </c:pt>
                <c:pt idx="30">
                  <c:v>62243</c:v>
                </c:pt>
                <c:pt idx="31">
                  <c:v>2985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дням'!$C$95:$AH$95</c:f>
              <c:numCache>
                <c:formatCode>#,##0</c:formatCode>
                <c:ptCount val="32"/>
                <c:pt idx="0">
                  <c:v>7051</c:v>
                </c:pt>
                <c:pt idx="1">
                  <c:v>9369</c:v>
                </c:pt>
                <c:pt idx="2">
                  <c:v>15540</c:v>
                </c:pt>
                <c:pt idx="3">
                  <c:v>18483</c:v>
                </c:pt>
                <c:pt idx="4">
                  <c:v>17170</c:v>
                </c:pt>
                <c:pt idx="5">
                  <c:v>15538</c:v>
                </c:pt>
                <c:pt idx="6">
                  <c:v>21621</c:v>
                </c:pt>
                <c:pt idx="7">
                  <c:v>38455</c:v>
                </c:pt>
                <c:pt idx="8">
                  <c:v>52103</c:v>
                </c:pt>
                <c:pt idx="9">
                  <c:v>11378</c:v>
                </c:pt>
                <c:pt idx="10">
                  <c:v>18374</c:v>
                </c:pt>
                <c:pt idx="11">
                  <c:v>50357</c:v>
                </c:pt>
                <c:pt idx="12">
                  <c:v>24789</c:v>
                </c:pt>
                <c:pt idx="13">
                  <c:v>25007</c:v>
                </c:pt>
                <c:pt idx="14">
                  <c:v>40375</c:v>
                </c:pt>
                <c:pt idx="15">
                  <c:v>18272</c:v>
                </c:pt>
                <c:pt idx="16">
                  <c:v>39542</c:v>
                </c:pt>
                <c:pt idx="17">
                  <c:v>56254</c:v>
                </c:pt>
                <c:pt idx="18">
                  <c:v>20979</c:v>
                </c:pt>
                <c:pt idx="19">
                  <c:v>32133</c:v>
                </c:pt>
                <c:pt idx="20">
                  <c:v>21570</c:v>
                </c:pt>
                <c:pt idx="21">
                  <c:v>46939</c:v>
                </c:pt>
                <c:pt idx="22">
                  <c:v>57374</c:v>
                </c:pt>
                <c:pt idx="23">
                  <c:v>63523</c:v>
                </c:pt>
                <c:pt idx="24">
                  <c:v>46491</c:v>
                </c:pt>
                <c:pt idx="25">
                  <c:v>56067</c:v>
                </c:pt>
                <c:pt idx="26">
                  <c:v>56497</c:v>
                </c:pt>
                <c:pt idx="27">
                  <c:v>54684</c:v>
                </c:pt>
                <c:pt idx="28">
                  <c:v>44323</c:v>
                </c:pt>
                <c:pt idx="29">
                  <c:v>7631</c:v>
                </c:pt>
                <c:pt idx="30">
                  <c:v>20372</c:v>
                </c:pt>
                <c:pt idx="31">
                  <c:v>45593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203752"/>
        <c:axId val="382207672"/>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дням'!$C$95:$AH$95</c:f>
              <c:numCache>
                <c:formatCode>0.00%</c:formatCode>
                <c:ptCount val="32"/>
                <c:pt idx="0">
                  <c:v>0.14428542237442923</c:v>
                </c:pt>
                <c:pt idx="1">
                  <c:v>0.14428372146118723</c:v>
                </c:pt>
                <c:pt idx="2">
                  <c:v>0.1443393378995434</c:v>
                </c:pt>
                <c:pt idx="3">
                  <c:v>0.14438211187214611</c:v>
                </c:pt>
                <c:pt idx="4">
                  <c:v>0.14441916666666668</c:v>
                </c:pt>
                <c:pt idx="5">
                  <c:v>0.14431825342465754</c:v>
                </c:pt>
                <c:pt idx="6">
                  <c:v>0.14445928082191781</c:v>
                </c:pt>
                <c:pt idx="7">
                  <c:v>0.14476215753424659</c:v>
                </c:pt>
                <c:pt idx="8">
                  <c:v>0.14526378995433789</c:v>
                </c:pt>
                <c:pt idx="9">
                  <c:v>0.14521386986301368</c:v>
                </c:pt>
                <c:pt idx="10">
                  <c:v>0.1450851712328767</c:v>
                </c:pt>
                <c:pt idx="11">
                  <c:v>0.14552222602739726</c:v>
                </c:pt>
                <c:pt idx="12">
                  <c:v>0.14529234018264839</c:v>
                </c:pt>
                <c:pt idx="13">
                  <c:v>0.14503434931506851</c:v>
                </c:pt>
                <c:pt idx="14">
                  <c:v>0.14498523972602739</c:v>
                </c:pt>
                <c:pt idx="15">
                  <c:v>0.1450200799086758</c:v>
                </c:pt>
                <c:pt idx="16">
                  <c:v>0.14500019406392695</c:v>
                </c:pt>
                <c:pt idx="17">
                  <c:v>0.14501921232876713</c:v>
                </c:pt>
                <c:pt idx="18">
                  <c:v>0.1446416095890411</c:v>
                </c:pt>
                <c:pt idx="19">
                  <c:v>0.14459436073059362</c:v>
                </c:pt>
                <c:pt idx="20">
                  <c:v>0.14447631278538811</c:v>
                </c:pt>
                <c:pt idx="21">
                  <c:v>0.14465445205479452</c:v>
                </c:pt>
                <c:pt idx="22">
                  <c:v>0.14472536529680363</c:v>
                </c:pt>
                <c:pt idx="23">
                  <c:v>0.14499345890410956</c:v>
                </c:pt>
                <c:pt idx="24">
                  <c:v>0.14500210045662101</c:v>
                </c:pt>
                <c:pt idx="25">
                  <c:v>0.14537342465753425</c:v>
                </c:pt>
                <c:pt idx="26">
                  <c:v>0.14589615296803654</c:v>
                </c:pt>
                <c:pt idx="27">
                  <c:v>0.14634994292237444</c:v>
                </c:pt>
                <c:pt idx="28">
                  <c:v>0.14615246575342464</c:v>
                </c:pt>
                <c:pt idx="29">
                  <c:v>0.14556526255707761</c:v>
                </c:pt>
                <c:pt idx="30">
                  <c:v>0.14508728310502284</c:v>
                </c:pt>
                <c:pt idx="31">
                  <c:v>0.14557367579908675</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206104"/>
        <c:axId val="382205712"/>
      </c:lineChart>
      <c:catAx>
        <c:axId val="3822037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207672"/>
        <c:crosses val="autoZero"/>
        <c:auto val="1"/>
        <c:lblAlgn val="ctr"/>
        <c:lblOffset val="100"/>
        <c:tickLblSkip val="1"/>
        <c:noMultiLvlLbl val="1"/>
      </c:catAx>
      <c:valAx>
        <c:axId val="382207672"/>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203752"/>
        <c:crosses val="autoZero"/>
        <c:crossBetween val="midCat"/>
      </c:valAx>
      <c:valAx>
        <c:axId val="38220571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206104"/>
        <c:crosses val="max"/>
        <c:crossBetween val="between"/>
      </c:valAx>
      <c:catAx>
        <c:axId val="382206104"/>
        <c:scaling>
          <c:orientation val="minMax"/>
        </c:scaling>
        <c:delete val="1"/>
        <c:axPos val="b"/>
        <c:numFmt formatCode="[$-419]d\ mmm;@" sourceLinked="1"/>
        <c:majorTickMark val="out"/>
        <c:minorTickMark val="none"/>
        <c:tickLblPos val="nextTo"/>
        <c:crossAx val="38220571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Сакмарская СЭС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дням'!$C$102:$AH$102</c:f>
              <c:numCache>
                <c:formatCode>#,##0</c:formatCode>
                <c:ptCount val="32"/>
                <c:pt idx="0">
                  <c:v>44447</c:v>
                </c:pt>
                <c:pt idx="1">
                  <c:v>80628</c:v>
                </c:pt>
                <c:pt idx="2">
                  <c:v>31503</c:v>
                </c:pt>
                <c:pt idx="3">
                  <c:v>127534</c:v>
                </c:pt>
                <c:pt idx="4">
                  <c:v>139855</c:v>
                </c:pt>
                <c:pt idx="5">
                  <c:v>97254</c:v>
                </c:pt>
                <c:pt idx="6">
                  <c:v>31848</c:v>
                </c:pt>
                <c:pt idx="7">
                  <c:v>24493</c:v>
                </c:pt>
                <c:pt idx="8">
                  <c:v>11458</c:v>
                </c:pt>
                <c:pt idx="9">
                  <c:v>56615</c:v>
                </c:pt>
                <c:pt idx="10">
                  <c:v>107116</c:v>
                </c:pt>
                <c:pt idx="11">
                  <c:v>101473</c:v>
                </c:pt>
                <c:pt idx="12">
                  <c:v>43962</c:v>
                </c:pt>
                <c:pt idx="13">
                  <c:v>159817</c:v>
                </c:pt>
                <c:pt idx="14">
                  <c:v>151644</c:v>
                </c:pt>
                <c:pt idx="15">
                  <c:v>85506</c:v>
                </c:pt>
                <c:pt idx="16">
                  <c:v>133663</c:v>
                </c:pt>
                <c:pt idx="17">
                  <c:v>165694</c:v>
                </c:pt>
                <c:pt idx="18">
                  <c:v>168999</c:v>
                </c:pt>
                <c:pt idx="19">
                  <c:v>125458</c:v>
                </c:pt>
                <c:pt idx="20">
                  <c:v>77852</c:v>
                </c:pt>
                <c:pt idx="21">
                  <c:v>42115</c:v>
                </c:pt>
                <c:pt idx="22">
                  <c:v>115606</c:v>
                </c:pt>
                <c:pt idx="23">
                  <c:v>137513</c:v>
                </c:pt>
                <c:pt idx="24">
                  <c:v>57128</c:v>
                </c:pt>
                <c:pt idx="25">
                  <c:v>82776</c:v>
                </c:pt>
                <c:pt idx="26">
                  <c:v>81917</c:v>
                </c:pt>
                <c:pt idx="27">
                  <c:v>63875</c:v>
                </c:pt>
                <c:pt idx="28">
                  <c:v>140957</c:v>
                </c:pt>
                <c:pt idx="29">
                  <c:v>162329</c:v>
                </c:pt>
                <c:pt idx="30">
                  <c:v>166654</c:v>
                </c:pt>
                <c:pt idx="31">
                  <c:v>7884</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дням'!$C$103:$AH$103</c:f>
              <c:numCache>
                <c:formatCode>#,##0</c:formatCode>
                <c:ptCount val="32"/>
                <c:pt idx="0">
                  <c:v>60261</c:v>
                </c:pt>
                <c:pt idx="1">
                  <c:v>93790</c:v>
                </c:pt>
                <c:pt idx="2">
                  <c:v>101224</c:v>
                </c:pt>
                <c:pt idx="3">
                  <c:v>150782</c:v>
                </c:pt>
                <c:pt idx="4">
                  <c:v>44868</c:v>
                </c:pt>
                <c:pt idx="5">
                  <c:v>59037</c:v>
                </c:pt>
                <c:pt idx="6">
                  <c:v>53646</c:v>
                </c:pt>
                <c:pt idx="7">
                  <c:v>106764</c:v>
                </c:pt>
                <c:pt idx="8">
                  <c:v>127645</c:v>
                </c:pt>
                <c:pt idx="9">
                  <c:v>26475</c:v>
                </c:pt>
                <c:pt idx="10">
                  <c:v>2325</c:v>
                </c:pt>
                <c:pt idx="11">
                  <c:v>7643</c:v>
                </c:pt>
                <c:pt idx="12">
                  <c:v>55009</c:v>
                </c:pt>
                <c:pt idx="13">
                  <c:v>42985</c:v>
                </c:pt>
                <c:pt idx="14">
                  <c:v>143721</c:v>
                </c:pt>
                <c:pt idx="15">
                  <c:v>64385</c:v>
                </c:pt>
                <c:pt idx="16">
                  <c:v>49936</c:v>
                </c:pt>
                <c:pt idx="17">
                  <c:v>410</c:v>
                </c:pt>
                <c:pt idx="18">
                  <c:v>39794</c:v>
                </c:pt>
                <c:pt idx="19">
                  <c:v>91574</c:v>
                </c:pt>
                <c:pt idx="20">
                  <c:v>132080</c:v>
                </c:pt>
                <c:pt idx="21">
                  <c:v>178145</c:v>
                </c:pt>
                <c:pt idx="22">
                  <c:v>167047</c:v>
                </c:pt>
                <c:pt idx="23">
                  <c:v>182001</c:v>
                </c:pt>
                <c:pt idx="24">
                  <c:v>173993</c:v>
                </c:pt>
                <c:pt idx="25">
                  <c:v>164333</c:v>
                </c:pt>
                <c:pt idx="26">
                  <c:v>177976</c:v>
                </c:pt>
                <c:pt idx="27">
                  <c:v>167123</c:v>
                </c:pt>
                <c:pt idx="28">
                  <c:v>52086</c:v>
                </c:pt>
                <c:pt idx="29">
                  <c:v>14861</c:v>
                </c:pt>
                <c:pt idx="30">
                  <c:v>56069</c:v>
                </c:pt>
                <c:pt idx="31">
                  <c:v>122869</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201792"/>
        <c:axId val="38220257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дням'!$C$103:$AH$103</c:f>
              <c:numCache>
                <c:formatCode>0.00%</c:formatCode>
                <c:ptCount val="32"/>
                <c:pt idx="0">
                  <c:v>0.15841781278538811</c:v>
                </c:pt>
                <c:pt idx="1">
                  <c:v>0.15847791324200913</c:v>
                </c:pt>
                <c:pt idx="2">
                  <c:v>0.15879627397260274</c:v>
                </c:pt>
                <c:pt idx="3">
                  <c:v>0.15890242922374428</c:v>
                </c:pt>
                <c:pt idx="4">
                  <c:v>0.15846869863013699</c:v>
                </c:pt>
                <c:pt idx="5">
                  <c:v>0.15829419178082194</c:v>
                </c:pt>
                <c:pt idx="6">
                  <c:v>0.15839372602739729</c:v>
                </c:pt>
                <c:pt idx="7">
                  <c:v>0.15876939269406393</c:v>
                </c:pt>
                <c:pt idx="8">
                  <c:v>0.1592999269406393</c:v>
                </c:pt>
                <c:pt idx="9">
                  <c:v>0.15916230136986301</c:v>
                </c:pt>
                <c:pt idx="10">
                  <c:v>0.15868380365296803</c:v>
                </c:pt>
                <c:pt idx="11">
                  <c:v>0.1582553561643836</c:v>
                </c:pt>
                <c:pt idx="12">
                  <c:v>0.15830579908675799</c:v>
                </c:pt>
                <c:pt idx="13">
                  <c:v>0.15777231963470317</c:v>
                </c:pt>
                <c:pt idx="14">
                  <c:v>0.15773614155251139</c:v>
                </c:pt>
                <c:pt idx="15">
                  <c:v>0.15763969863013697</c:v>
                </c:pt>
                <c:pt idx="16">
                  <c:v>0.15725738356164384</c:v>
                </c:pt>
                <c:pt idx="17">
                  <c:v>0.1565026621004566</c:v>
                </c:pt>
                <c:pt idx="18">
                  <c:v>0.15591268493150681</c:v>
                </c:pt>
                <c:pt idx="19">
                  <c:v>0.15575796347031964</c:v>
                </c:pt>
                <c:pt idx="20">
                  <c:v>0.15600557990867581</c:v>
                </c:pt>
                <c:pt idx="21">
                  <c:v>0.1566267214611872</c:v>
                </c:pt>
                <c:pt idx="22">
                  <c:v>0.15686161187214612</c:v>
                </c:pt>
                <c:pt idx="23">
                  <c:v>0.1570647534246575</c:v>
                </c:pt>
                <c:pt idx="24">
                  <c:v>0.15759838356164385</c:v>
                </c:pt>
                <c:pt idx="25">
                  <c:v>0.15797078995433791</c:v>
                </c:pt>
                <c:pt idx="26">
                  <c:v>0.15840941552511414</c:v>
                </c:pt>
                <c:pt idx="27">
                  <c:v>0.15888086757990869</c:v>
                </c:pt>
                <c:pt idx="28">
                  <c:v>0.15847506392694063</c:v>
                </c:pt>
                <c:pt idx="29">
                  <c:v>0.15780169406392697</c:v>
                </c:pt>
                <c:pt idx="30">
                  <c:v>0.1572967397260274</c:v>
                </c:pt>
                <c:pt idx="31">
                  <c:v>0.15782178538812786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203360"/>
        <c:axId val="382204144"/>
      </c:lineChart>
      <c:catAx>
        <c:axId val="3822017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202576"/>
        <c:crosses val="autoZero"/>
        <c:auto val="1"/>
        <c:lblAlgn val="ctr"/>
        <c:lblOffset val="100"/>
        <c:tickLblSkip val="1"/>
        <c:noMultiLvlLbl val="1"/>
      </c:catAx>
      <c:valAx>
        <c:axId val="382202576"/>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201792"/>
        <c:crosses val="autoZero"/>
        <c:crossBetween val="midCat"/>
      </c:valAx>
      <c:valAx>
        <c:axId val="38220414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203360"/>
        <c:crosses val="max"/>
        <c:crossBetween val="between"/>
      </c:valAx>
      <c:catAx>
        <c:axId val="382203360"/>
        <c:scaling>
          <c:orientation val="minMax"/>
        </c:scaling>
        <c:delete val="1"/>
        <c:axPos val="b"/>
        <c:numFmt formatCode="[$-419]d\ mmm;@" sourceLinked="1"/>
        <c:majorTickMark val="out"/>
        <c:minorTickMark val="none"/>
        <c:tickLblPos val="nextTo"/>
        <c:crossAx val="38220414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Оренбургская СЭС-1 45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дням'!$C$80:$AH$80</c:f>
              <c:numCache>
                <c:formatCode>#,##0</c:formatCode>
                <c:ptCount val="32"/>
                <c:pt idx="0">
                  <c:v>60395</c:v>
                </c:pt>
                <c:pt idx="1">
                  <c:v>36699</c:v>
                </c:pt>
                <c:pt idx="2">
                  <c:v>38120</c:v>
                </c:pt>
                <c:pt idx="3">
                  <c:v>85370</c:v>
                </c:pt>
                <c:pt idx="4">
                  <c:v>72310</c:v>
                </c:pt>
                <c:pt idx="5">
                  <c:v>93709</c:v>
                </c:pt>
                <c:pt idx="6">
                  <c:v>29234</c:v>
                </c:pt>
                <c:pt idx="7">
                  <c:v>43826</c:v>
                </c:pt>
                <c:pt idx="8">
                  <c:v>51032</c:v>
                </c:pt>
                <c:pt idx="9">
                  <c:v>80033</c:v>
                </c:pt>
                <c:pt idx="10">
                  <c:v>120102</c:v>
                </c:pt>
                <c:pt idx="11">
                  <c:v>56627</c:v>
                </c:pt>
                <c:pt idx="12">
                  <c:v>233477</c:v>
                </c:pt>
                <c:pt idx="13">
                  <c:v>200418</c:v>
                </c:pt>
                <c:pt idx="14">
                  <c:v>215314</c:v>
                </c:pt>
                <c:pt idx="15">
                  <c:v>66706</c:v>
                </c:pt>
                <c:pt idx="16">
                  <c:v>240097</c:v>
                </c:pt>
                <c:pt idx="17">
                  <c:v>248717</c:v>
                </c:pt>
                <c:pt idx="18">
                  <c:v>269225</c:v>
                </c:pt>
                <c:pt idx="19">
                  <c:v>172069</c:v>
                </c:pt>
                <c:pt idx="20">
                  <c:v>164771</c:v>
                </c:pt>
                <c:pt idx="21">
                  <c:v>120471</c:v>
                </c:pt>
                <c:pt idx="22">
                  <c:v>242817</c:v>
                </c:pt>
                <c:pt idx="23">
                  <c:v>203501</c:v>
                </c:pt>
                <c:pt idx="24">
                  <c:v>153921</c:v>
                </c:pt>
                <c:pt idx="25">
                  <c:v>103650</c:v>
                </c:pt>
                <c:pt idx="26">
                  <c:v>91115</c:v>
                </c:pt>
                <c:pt idx="27">
                  <c:v>116067</c:v>
                </c:pt>
                <c:pt idx="28">
                  <c:v>287803</c:v>
                </c:pt>
                <c:pt idx="29">
                  <c:v>282533</c:v>
                </c:pt>
                <c:pt idx="30">
                  <c:v>289639</c:v>
                </c:pt>
                <c:pt idx="31">
                  <c:v>38954</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дням'!$C$81:$AH$81</c:f>
              <c:numCache>
                <c:formatCode>#,##0</c:formatCode>
                <c:ptCount val="32"/>
                <c:pt idx="0">
                  <c:v>23048</c:v>
                </c:pt>
                <c:pt idx="1">
                  <c:v>39475</c:v>
                </c:pt>
                <c:pt idx="2">
                  <c:v>67025</c:v>
                </c:pt>
                <c:pt idx="3">
                  <c:v>91349</c:v>
                </c:pt>
                <c:pt idx="4">
                  <c:v>39044</c:v>
                </c:pt>
                <c:pt idx="5">
                  <c:v>43321</c:v>
                </c:pt>
                <c:pt idx="6">
                  <c:v>93011</c:v>
                </c:pt>
                <c:pt idx="7">
                  <c:v>145218</c:v>
                </c:pt>
                <c:pt idx="8">
                  <c:v>142253</c:v>
                </c:pt>
                <c:pt idx="9">
                  <c:v>37156</c:v>
                </c:pt>
                <c:pt idx="10">
                  <c:v>13538</c:v>
                </c:pt>
                <c:pt idx="11">
                  <c:v>118996</c:v>
                </c:pt>
                <c:pt idx="12">
                  <c:v>113170</c:v>
                </c:pt>
                <c:pt idx="13">
                  <c:v>88084</c:v>
                </c:pt>
                <c:pt idx="14">
                  <c:v>175361</c:v>
                </c:pt>
                <c:pt idx="15">
                  <c:v>69802</c:v>
                </c:pt>
                <c:pt idx="16">
                  <c:v>231823</c:v>
                </c:pt>
                <c:pt idx="17">
                  <c:v>170790</c:v>
                </c:pt>
                <c:pt idx="18">
                  <c:v>89354</c:v>
                </c:pt>
                <c:pt idx="19">
                  <c:v>41198</c:v>
                </c:pt>
                <c:pt idx="20">
                  <c:v>218893</c:v>
                </c:pt>
                <c:pt idx="21">
                  <c:v>262305</c:v>
                </c:pt>
                <c:pt idx="22">
                  <c:v>280856</c:v>
                </c:pt>
                <c:pt idx="23">
                  <c:v>288940</c:v>
                </c:pt>
                <c:pt idx="24">
                  <c:v>258644</c:v>
                </c:pt>
                <c:pt idx="25">
                  <c:v>296925</c:v>
                </c:pt>
                <c:pt idx="26">
                  <c:v>283226</c:v>
                </c:pt>
                <c:pt idx="27">
                  <c:v>247019</c:v>
                </c:pt>
                <c:pt idx="28">
                  <c:v>245956</c:v>
                </c:pt>
                <c:pt idx="29">
                  <c:v>7201</c:v>
                </c:pt>
                <c:pt idx="30">
                  <c:v>25830</c:v>
                </c:pt>
                <c:pt idx="31">
                  <c:v>145353</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208064"/>
        <c:axId val="38220296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дням'!$C$81:$AH$81</c:f>
              <c:numCache>
                <c:formatCode>0.00%</c:formatCode>
                <c:ptCount val="32"/>
                <c:pt idx="0">
                  <c:v>0.12364341704718418</c:v>
                </c:pt>
                <c:pt idx="1">
                  <c:v>0.12365045915778793</c:v>
                </c:pt>
                <c:pt idx="2">
                  <c:v>0.12372378488077118</c:v>
                </c:pt>
                <c:pt idx="3">
                  <c:v>0.12373895230847286</c:v>
                </c:pt>
                <c:pt idx="4">
                  <c:v>0.12365456367326229</c:v>
                </c:pt>
                <c:pt idx="5">
                  <c:v>0.12352674023338407</c:v>
                </c:pt>
                <c:pt idx="6">
                  <c:v>0.12368852866565194</c:v>
                </c:pt>
                <c:pt idx="7">
                  <c:v>0.12394573820395738</c:v>
                </c:pt>
                <c:pt idx="8">
                  <c:v>0.12417714611872145</c:v>
                </c:pt>
                <c:pt idx="9">
                  <c:v>0.12406837645865043</c:v>
                </c:pt>
                <c:pt idx="10">
                  <c:v>0.12379804667681382</c:v>
                </c:pt>
                <c:pt idx="11">
                  <c:v>0.12395626331811264</c:v>
                </c:pt>
                <c:pt idx="12">
                  <c:v>0.12365107052257739</c:v>
                </c:pt>
                <c:pt idx="13">
                  <c:v>0.12336610350076103</c:v>
                </c:pt>
                <c:pt idx="14">
                  <c:v>0.12326475139523084</c:v>
                </c:pt>
                <c:pt idx="15">
                  <c:v>0.12327260527650939</c:v>
                </c:pt>
                <c:pt idx="16">
                  <c:v>0.12325161593099948</c:v>
                </c:pt>
                <c:pt idx="17">
                  <c:v>0.12305393201420599</c:v>
                </c:pt>
                <c:pt idx="18">
                  <c:v>0.12259763825469305</c:v>
                </c:pt>
                <c:pt idx="19">
                  <c:v>0.12226564687975648</c:v>
                </c:pt>
                <c:pt idx="20">
                  <c:v>0.1224029426686961</c:v>
                </c:pt>
                <c:pt idx="21">
                  <c:v>0.12276274479959411</c:v>
                </c:pt>
                <c:pt idx="22">
                  <c:v>0.12285924150177575</c:v>
                </c:pt>
                <c:pt idx="23">
                  <c:v>0.12307598173515982</c:v>
                </c:pt>
                <c:pt idx="24">
                  <c:v>0.12334164129883307</c:v>
                </c:pt>
                <c:pt idx="25">
                  <c:v>0.12383193810248605</c:v>
                </c:pt>
                <c:pt idx="26">
                  <c:v>0.12431928209030947</c:v>
                </c:pt>
                <c:pt idx="27">
                  <c:v>0.12465147894469809</c:v>
                </c:pt>
                <c:pt idx="28">
                  <c:v>0.12454532217148656</c:v>
                </c:pt>
                <c:pt idx="29">
                  <c:v>0.12384686453576864</c:v>
                </c:pt>
                <c:pt idx="30">
                  <c:v>0.12317763825469304</c:v>
                </c:pt>
                <c:pt idx="31">
                  <c:v>0.12344754946727549</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82208848"/>
        <c:axId val="382208456"/>
      </c:lineChart>
      <c:catAx>
        <c:axId val="3822080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82202968"/>
        <c:crosses val="autoZero"/>
        <c:auto val="1"/>
        <c:lblAlgn val="ctr"/>
        <c:lblOffset val="100"/>
        <c:tickLblSkip val="1"/>
        <c:noMultiLvlLbl val="1"/>
      </c:catAx>
      <c:valAx>
        <c:axId val="382202968"/>
        <c:scaling>
          <c:orientation val="minMax"/>
          <c:max val="36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208064"/>
        <c:crosses val="autoZero"/>
        <c:crossBetween val="midCat"/>
        <c:majorUnit val="40000"/>
      </c:valAx>
      <c:valAx>
        <c:axId val="38220845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82208848"/>
        <c:crosses val="max"/>
        <c:crossBetween val="between"/>
      </c:valAx>
      <c:catAx>
        <c:axId val="382208848"/>
        <c:scaling>
          <c:orientation val="minMax"/>
        </c:scaling>
        <c:delete val="1"/>
        <c:axPos val="b"/>
        <c:numFmt formatCode="[$-419]d\ mmm;@" sourceLinked="1"/>
        <c:majorTickMark val="out"/>
        <c:minorTickMark val="none"/>
        <c:tickLblPos val="nextTo"/>
        <c:crossAx val="38220845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Державинская СЭС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дням'!$C$34:$AH$34</c:f>
              <c:numCache>
                <c:formatCode>#,##0</c:formatCode>
                <c:ptCount val="32"/>
                <c:pt idx="0">
                  <c:v>7925</c:v>
                </c:pt>
                <c:pt idx="1">
                  <c:v>15104</c:v>
                </c:pt>
                <c:pt idx="2">
                  <c:v>6441</c:v>
                </c:pt>
                <c:pt idx="3">
                  <c:v>24003</c:v>
                </c:pt>
                <c:pt idx="4">
                  <c:v>26297</c:v>
                </c:pt>
                <c:pt idx="5">
                  <c:v>18622</c:v>
                </c:pt>
                <c:pt idx="6">
                  <c:v>6145</c:v>
                </c:pt>
                <c:pt idx="7">
                  <c:v>4429</c:v>
                </c:pt>
                <c:pt idx="8">
                  <c:v>2087</c:v>
                </c:pt>
                <c:pt idx="9">
                  <c:v>11013</c:v>
                </c:pt>
                <c:pt idx="10">
                  <c:v>20404</c:v>
                </c:pt>
                <c:pt idx="11">
                  <c:v>18435</c:v>
                </c:pt>
                <c:pt idx="12">
                  <c:v>8376</c:v>
                </c:pt>
                <c:pt idx="13">
                  <c:v>29825</c:v>
                </c:pt>
                <c:pt idx="14">
                  <c:v>28182</c:v>
                </c:pt>
                <c:pt idx="15">
                  <c:v>15494</c:v>
                </c:pt>
                <c:pt idx="16">
                  <c:v>25200</c:v>
                </c:pt>
                <c:pt idx="17">
                  <c:v>32038</c:v>
                </c:pt>
                <c:pt idx="18">
                  <c:v>31926</c:v>
                </c:pt>
                <c:pt idx="19">
                  <c:v>23658</c:v>
                </c:pt>
                <c:pt idx="20">
                  <c:v>15031</c:v>
                </c:pt>
                <c:pt idx="21">
                  <c:v>7681</c:v>
                </c:pt>
                <c:pt idx="22">
                  <c:v>21333</c:v>
                </c:pt>
                <c:pt idx="23">
                  <c:v>26219</c:v>
                </c:pt>
                <c:pt idx="24">
                  <c:v>12174</c:v>
                </c:pt>
                <c:pt idx="25">
                  <c:v>15620</c:v>
                </c:pt>
                <c:pt idx="26">
                  <c:v>19059</c:v>
                </c:pt>
                <c:pt idx="27">
                  <c:v>12457</c:v>
                </c:pt>
                <c:pt idx="28">
                  <c:v>28800</c:v>
                </c:pt>
                <c:pt idx="29">
                  <c:v>31099</c:v>
                </c:pt>
                <c:pt idx="30">
                  <c:v>31719</c:v>
                </c:pt>
                <c:pt idx="31">
                  <c:v>1640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дням'!$C$35:$AH$35</c:f>
              <c:numCache>
                <c:formatCode>#,##0</c:formatCode>
                <c:ptCount val="32"/>
                <c:pt idx="0">
                  <c:v>12128</c:v>
                </c:pt>
                <c:pt idx="1">
                  <c:v>18184</c:v>
                </c:pt>
                <c:pt idx="2">
                  <c:v>18916</c:v>
                </c:pt>
                <c:pt idx="3">
                  <c:v>27950</c:v>
                </c:pt>
                <c:pt idx="4">
                  <c:v>7658</c:v>
                </c:pt>
                <c:pt idx="5">
                  <c:v>11283</c:v>
                </c:pt>
                <c:pt idx="6">
                  <c:v>10161</c:v>
                </c:pt>
                <c:pt idx="7">
                  <c:v>21241</c:v>
                </c:pt>
                <c:pt idx="8">
                  <c:v>23337</c:v>
                </c:pt>
                <c:pt idx="9">
                  <c:v>5288</c:v>
                </c:pt>
                <c:pt idx="10">
                  <c:v>451</c:v>
                </c:pt>
                <c:pt idx="11">
                  <c:v>3244</c:v>
                </c:pt>
                <c:pt idx="12">
                  <c:v>20688</c:v>
                </c:pt>
                <c:pt idx="13">
                  <c:v>9835</c:v>
                </c:pt>
                <c:pt idx="14">
                  <c:v>26932</c:v>
                </c:pt>
                <c:pt idx="15">
                  <c:v>11558</c:v>
                </c:pt>
                <c:pt idx="16">
                  <c:v>9700</c:v>
                </c:pt>
                <c:pt idx="17">
                  <c:v>58</c:v>
                </c:pt>
                <c:pt idx="18">
                  <c:v>6298</c:v>
                </c:pt>
                <c:pt idx="19">
                  <c:v>16152</c:v>
                </c:pt>
                <c:pt idx="20">
                  <c:v>25366</c:v>
                </c:pt>
                <c:pt idx="21">
                  <c:v>33871</c:v>
                </c:pt>
                <c:pt idx="22">
                  <c:v>30913</c:v>
                </c:pt>
                <c:pt idx="23">
                  <c:v>34277</c:v>
                </c:pt>
                <c:pt idx="24">
                  <c:v>32146</c:v>
                </c:pt>
                <c:pt idx="25">
                  <c:v>30187</c:v>
                </c:pt>
                <c:pt idx="26">
                  <c:v>33091</c:v>
                </c:pt>
                <c:pt idx="27">
                  <c:v>30988</c:v>
                </c:pt>
                <c:pt idx="28">
                  <c:v>9797</c:v>
                </c:pt>
                <c:pt idx="29">
                  <c:v>2922</c:v>
                </c:pt>
                <c:pt idx="30">
                  <c:v>11030</c:v>
                </c:pt>
                <c:pt idx="31">
                  <c:v>22575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82209240"/>
        <c:axId val="39066882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дням'!$C$35:$AH$35</c:f>
              <c:numCache>
                <c:formatCode>0.00%</c:formatCode>
                <c:ptCount val="32"/>
                <c:pt idx="0">
                  <c:v>0.15110132420091324</c:v>
                </c:pt>
                <c:pt idx="1">
                  <c:v>0.15117164383561643</c:v>
                </c:pt>
                <c:pt idx="2">
                  <c:v>0.15145646118721459</c:v>
                </c:pt>
                <c:pt idx="3">
                  <c:v>0.15154657534246577</c:v>
                </c:pt>
                <c:pt idx="4">
                  <c:v>0.15112102739726027</c:v>
                </c:pt>
                <c:pt idx="5">
                  <c:v>0.15095347031963471</c:v>
                </c:pt>
                <c:pt idx="6">
                  <c:v>0.15104515981735159</c:v>
                </c:pt>
                <c:pt idx="7">
                  <c:v>0.15142899543378996</c:v>
                </c:pt>
                <c:pt idx="8">
                  <c:v>0.15191415525114155</c:v>
                </c:pt>
                <c:pt idx="9">
                  <c:v>0.15178344748858449</c:v>
                </c:pt>
                <c:pt idx="10">
                  <c:v>0.151327899543379</c:v>
                </c:pt>
                <c:pt idx="11">
                  <c:v>0.15098107305936073</c:v>
                </c:pt>
                <c:pt idx="12">
                  <c:v>0.15126216894977171</c:v>
                </c:pt>
                <c:pt idx="13">
                  <c:v>0.15080577625570776</c:v>
                </c:pt>
                <c:pt idx="14">
                  <c:v>0.15077723744292235</c:v>
                </c:pt>
                <c:pt idx="15">
                  <c:v>0.15068737442922375</c:v>
                </c:pt>
                <c:pt idx="16">
                  <c:v>0.15033349315068492</c:v>
                </c:pt>
                <c:pt idx="17">
                  <c:v>0.14960335616438356</c:v>
                </c:pt>
                <c:pt idx="18">
                  <c:v>0.14901824200913241</c:v>
                </c:pt>
                <c:pt idx="19">
                  <c:v>0.14884687214611872</c:v>
                </c:pt>
                <c:pt idx="20">
                  <c:v>0.14908283105022832</c:v>
                </c:pt>
                <c:pt idx="21">
                  <c:v>0.14968077625570778</c:v>
                </c:pt>
                <c:pt idx="22">
                  <c:v>0.14989949771689498</c:v>
                </c:pt>
                <c:pt idx="23">
                  <c:v>0.1500834703196347</c:v>
                </c:pt>
                <c:pt idx="24">
                  <c:v>0.15053945205479452</c:v>
                </c:pt>
                <c:pt idx="25">
                  <c:v>0.15087203196347029</c:v>
                </c:pt>
                <c:pt idx="26">
                  <c:v>0.15119239726027398</c:v>
                </c:pt>
                <c:pt idx="27">
                  <c:v>0.15161547945205478</c:v>
                </c:pt>
                <c:pt idx="28">
                  <c:v>0.15118162100456622</c:v>
                </c:pt>
                <c:pt idx="29">
                  <c:v>0.15053831050228311</c:v>
                </c:pt>
                <c:pt idx="30">
                  <c:v>0.15006595890410959</c:v>
                </c:pt>
                <c:pt idx="31">
                  <c:v>0.15054392694063926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62160"/>
        <c:axId val="390664904"/>
      </c:lineChart>
      <c:catAx>
        <c:axId val="3822092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68824"/>
        <c:crosses val="autoZero"/>
        <c:auto val="1"/>
        <c:lblAlgn val="ctr"/>
        <c:lblOffset val="100"/>
        <c:tickLblSkip val="1"/>
        <c:noMultiLvlLbl val="1"/>
      </c:catAx>
      <c:valAx>
        <c:axId val="390668824"/>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82209240"/>
        <c:crosses val="autoZero"/>
        <c:crossBetween val="midCat"/>
      </c:valAx>
      <c:valAx>
        <c:axId val="39066490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2160"/>
        <c:crosses val="max"/>
        <c:crossBetween val="between"/>
      </c:valAx>
      <c:catAx>
        <c:axId val="390662160"/>
        <c:scaling>
          <c:orientation val="minMax"/>
        </c:scaling>
        <c:delete val="1"/>
        <c:axPos val="b"/>
        <c:numFmt formatCode="[$-419]d\ mmm;@" sourceLinked="1"/>
        <c:majorTickMark val="out"/>
        <c:minorTickMark val="none"/>
        <c:tickLblPos val="nextTo"/>
        <c:crossAx val="39066490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Оренбургская СЭС-3 60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дням'!$C$82:$AH$82</c:f>
              <c:numCache>
                <c:formatCode>#,##0</c:formatCode>
                <c:ptCount val="32"/>
                <c:pt idx="0">
                  <c:v>97693</c:v>
                </c:pt>
                <c:pt idx="1">
                  <c:v>34682</c:v>
                </c:pt>
                <c:pt idx="2">
                  <c:v>50142</c:v>
                </c:pt>
                <c:pt idx="3">
                  <c:v>71875</c:v>
                </c:pt>
                <c:pt idx="4">
                  <c:v>99575</c:v>
                </c:pt>
                <c:pt idx="5">
                  <c:v>116078</c:v>
                </c:pt>
                <c:pt idx="6">
                  <c:v>26000</c:v>
                </c:pt>
                <c:pt idx="7">
                  <c:v>40346</c:v>
                </c:pt>
                <c:pt idx="8">
                  <c:v>21031</c:v>
                </c:pt>
                <c:pt idx="9">
                  <c:v>54825</c:v>
                </c:pt>
                <c:pt idx="10">
                  <c:v>85405</c:v>
                </c:pt>
                <c:pt idx="11">
                  <c:v>55423</c:v>
                </c:pt>
                <c:pt idx="12">
                  <c:v>248364</c:v>
                </c:pt>
                <c:pt idx="13">
                  <c:v>216264</c:v>
                </c:pt>
                <c:pt idx="14">
                  <c:v>232092</c:v>
                </c:pt>
                <c:pt idx="15">
                  <c:v>58929</c:v>
                </c:pt>
                <c:pt idx="16">
                  <c:v>285982</c:v>
                </c:pt>
                <c:pt idx="17">
                  <c:v>297552</c:v>
                </c:pt>
                <c:pt idx="18">
                  <c:v>310784</c:v>
                </c:pt>
                <c:pt idx="19">
                  <c:v>130739</c:v>
                </c:pt>
                <c:pt idx="20">
                  <c:v>195552</c:v>
                </c:pt>
                <c:pt idx="21">
                  <c:v>113940</c:v>
                </c:pt>
                <c:pt idx="22">
                  <c:v>301366</c:v>
                </c:pt>
                <c:pt idx="23">
                  <c:v>210522</c:v>
                </c:pt>
                <c:pt idx="24">
                  <c:v>324925</c:v>
                </c:pt>
                <c:pt idx="25">
                  <c:v>128632</c:v>
                </c:pt>
                <c:pt idx="26">
                  <c:v>103750</c:v>
                </c:pt>
                <c:pt idx="27">
                  <c:v>65712</c:v>
                </c:pt>
                <c:pt idx="28">
                  <c:v>376130</c:v>
                </c:pt>
                <c:pt idx="29">
                  <c:v>369005</c:v>
                </c:pt>
                <c:pt idx="30">
                  <c:v>384525</c:v>
                </c:pt>
                <c:pt idx="31">
                  <c:v>38988</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дням'!$C$83:$AH$83</c:f>
              <c:numCache>
                <c:formatCode>#,##0</c:formatCode>
                <c:ptCount val="32"/>
                <c:pt idx="0">
                  <c:v>120178</c:v>
                </c:pt>
                <c:pt idx="1">
                  <c:v>198513</c:v>
                </c:pt>
                <c:pt idx="2">
                  <c:v>298272</c:v>
                </c:pt>
                <c:pt idx="3">
                  <c:v>304138</c:v>
                </c:pt>
                <c:pt idx="4">
                  <c:v>99890</c:v>
                </c:pt>
                <c:pt idx="5">
                  <c:v>168552</c:v>
                </c:pt>
                <c:pt idx="6">
                  <c:v>279479</c:v>
                </c:pt>
                <c:pt idx="7">
                  <c:v>291082</c:v>
                </c:pt>
                <c:pt idx="8">
                  <c:v>302996</c:v>
                </c:pt>
                <c:pt idx="9">
                  <c:v>56434</c:v>
                </c:pt>
                <c:pt idx="10">
                  <c:v>8812</c:v>
                </c:pt>
                <c:pt idx="11">
                  <c:v>55559</c:v>
                </c:pt>
                <c:pt idx="12">
                  <c:v>71001</c:v>
                </c:pt>
                <c:pt idx="13">
                  <c:v>99150</c:v>
                </c:pt>
                <c:pt idx="14">
                  <c:v>176239</c:v>
                </c:pt>
                <c:pt idx="15">
                  <c:v>51235</c:v>
                </c:pt>
                <c:pt idx="16">
                  <c:v>261853</c:v>
                </c:pt>
                <c:pt idx="17">
                  <c:v>352028</c:v>
                </c:pt>
                <c:pt idx="18">
                  <c:v>61303</c:v>
                </c:pt>
                <c:pt idx="19">
                  <c:v>109025</c:v>
                </c:pt>
                <c:pt idx="20">
                  <c:v>104644</c:v>
                </c:pt>
                <c:pt idx="21">
                  <c:v>289837</c:v>
                </c:pt>
                <c:pt idx="22">
                  <c:v>370837</c:v>
                </c:pt>
                <c:pt idx="23">
                  <c:v>392186</c:v>
                </c:pt>
                <c:pt idx="24">
                  <c:v>273707</c:v>
                </c:pt>
                <c:pt idx="25">
                  <c:v>399342</c:v>
                </c:pt>
                <c:pt idx="26">
                  <c:v>371571</c:v>
                </c:pt>
                <c:pt idx="27">
                  <c:v>299294</c:v>
                </c:pt>
                <c:pt idx="28">
                  <c:v>275409</c:v>
                </c:pt>
                <c:pt idx="29">
                  <c:v>35939</c:v>
                </c:pt>
                <c:pt idx="30">
                  <c:v>81010</c:v>
                </c:pt>
                <c:pt idx="31">
                  <c:v>259171</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70784"/>
        <c:axId val="39067156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дням'!$C$83:$AH$83</c:f>
              <c:numCache>
                <c:formatCode>0.00%</c:formatCode>
                <c:ptCount val="32"/>
                <c:pt idx="0">
                  <c:v>0.12620963660578388</c:v>
                </c:pt>
                <c:pt idx="1">
                  <c:v>0.12652133942161339</c:v>
                </c:pt>
                <c:pt idx="2">
                  <c:v>0.12699342846270928</c:v>
                </c:pt>
                <c:pt idx="3">
                  <c:v>0.1274353291476408</c:v>
                </c:pt>
                <c:pt idx="4">
                  <c:v>0.12743592846270926</c:v>
                </c:pt>
                <c:pt idx="5">
                  <c:v>0.12753576484018264</c:v>
                </c:pt>
                <c:pt idx="6">
                  <c:v>0.12801803082191782</c:v>
                </c:pt>
                <c:pt idx="7">
                  <c:v>0.12849507800608828</c:v>
                </c:pt>
                <c:pt idx="8">
                  <c:v>0.12903154109589041</c:v>
                </c:pt>
                <c:pt idx="9">
                  <c:v>0.12903460235920852</c:v>
                </c:pt>
                <c:pt idx="10">
                  <c:v>0.12888887747336381</c:v>
                </c:pt>
                <c:pt idx="11">
                  <c:v>0.12888913622526638</c:v>
                </c:pt>
                <c:pt idx="12">
                  <c:v>0.12855168759512939</c:v>
                </c:pt>
                <c:pt idx="13">
                  <c:v>0.1283288679604262</c:v>
                </c:pt>
                <c:pt idx="14">
                  <c:v>0.12822260273972602</c:v>
                </c:pt>
                <c:pt idx="15">
                  <c:v>0.12820796423135464</c:v>
                </c:pt>
                <c:pt idx="16">
                  <c:v>0.12816205669710803</c:v>
                </c:pt>
                <c:pt idx="17">
                  <c:v>0.12826570205479451</c:v>
                </c:pt>
                <c:pt idx="18">
                  <c:v>0.1277910426179604</c:v>
                </c:pt>
                <c:pt idx="19">
                  <c:v>0.1277497298325723</c:v>
                </c:pt>
                <c:pt idx="20">
                  <c:v>0.1275767694063927</c:v>
                </c:pt>
                <c:pt idx="21">
                  <c:v>0.12791142884322679</c:v>
                </c:pt>
                <c:pt idx="22">
                  <c:v>0.12804360350076102</c:v>
                </c:pt>
                <c:pt idx="23">
                  <c:v>0.12838923515981734</c:v>
                </c:pt>
                <c:pt idx="24">
                  <c:v>0.12829178843226788</c:v>
                </c:pt>
                <c:pt idx="25">
                  <c:v>0.12880683789954336</c:v>
                </c:pt>
                <c:pt idx="26">
                  <c:v>0.12931639079147642</c:v>
                </c:pt>
                <c:pt idx="27">
                  <c:v>0.1297608009893455</c:v>
                </c:pt>
                <c:pt idx="28">
                  <c:v>0.12956917047184172</c:v>
                </c:pt>
                <c:pt idx="29">
                  <c:v>0.12893548325722984</c:v>
                </c:pt>
                <c:pt idx="30">
                  <c:v>0.12835801940639269</c:v>
                </c:pt>
                <c:pt idx="31">
                  <c:v>0.12877693683409436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68040"/>
        <c:axId val="390662552"/>
      </c:lineChart>
      <c:catAx>
        <c:axId val="3906707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71568"/>
        <c:crosses val="autoZero"/>
        <c:auto val="1"/>
        <c:lblAlgn val="ctr"/>
        <c:lblOffset val="100"/>
        <c:tickLblSkip val="1"/>
        <c:noMultiLvlLbl val="1"/>
      </c:catAx>
      <c:valAx>
        <c:axId val="390671568"/>
        <c:scaling>
          <c:orientation val="minMax"/>
          <c:max val="4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0784"/>
        <c:crosses val="autoZero"/>
        <c:crossBetween val="midCat"/>
        <c:majorUnit val="80000"/>
      </c:valAx>
      <c:valAx>
        <c:axId val="39066255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8040"/>
        <c:crosses val="max"/>
        <c:crossBetween val="between"/>
      </c:valAx>
      <c:catAx>
        <c:axId val="390668040"/>
        <c:scaling>
          <c:orientation val="minMax"/>
        </c:scaling>
        <c:delete val="1"/>
        <c:axPos val="b"/>
        <c:numFmt formatCode="[$-419]d\ mmm;@" sourceLinked="1"/>
        <c:majorTickMark val="out"/>
        <c:minorTickMark val="none"/>
        <c:tickLblPos val="nextTo"/>
        <c:crossAx val="39066255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7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Новосергиевская СЭС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дням'!$C$74:$AH$74</c:f>
              <c:numCache>
                <c:formatCode>#,##0</c:formatCode>
                <c:ptCount val="32"/>
                <c:pt idx="0">
                  <c:v>36696</c:v>
                </c:pt>
                <c:pt idx="1">
                  <c:v>48407</c:v>
                </c:pt>
                <c:pt idx="2">
                  <c:v>34590</c:v>
                </c:pt>
                <c:pt idx="3">
                  <c:v>13994</c:v>
                </c:pt>
                <c:pt idx="4">
                  <c:v>47573</c:v>
                </c:pt>
                <c:pt idx="5">
                  <c:v>53838</c:v>
                </c:pt>
                <c:pt idx="6">
                  <c:v>58190</c:v>
                </c:pt>
                <c:pt idx="7">
                  <c:v>53362</c:v>
                </c:pt>
                <c:pt idx="8">
                  <c:v>55673</c:v>
                </c:pt>
                <c:pt idx="9">
                  <c:v>40409</c:v>
                </c:pt>
                <c:pt idx="10">
                  <c:v>59323</c:v>
                </c:pt>
                <c:pt idx="11">
                  <c:v>45115</c:v>
                </c:pt>
                <c:pt idx="12">
                  <c:v>37533</c:v>
                </c:pt>
                <c:pt idx="13">
                  <c:v>25151</c:v>
                </c:pt>
                <c:pt idx="14">
                  <c:v>27400</c:v>
                </c:pt>
                <c:pt idx="15">
                  <c:v>23829</c:v>
                </c:pt>
                <c:pt idx="16">
                  <c:v>61607</c:v>
                </c:pt>
                <c:pt idx="17">
                  <c:v>60085</c:v>
                </c:pt>
                <c:pt idx="18">
                  <c:v>62390</c:v>
                </c:pt>
                <c:pt idx="19">
                  <c:v>9303</c:v>
                </c:pt>
                <c:pt idx="20">
                  <c:v>47996</c:v>
                </c:pt>
                <c:pt idx="21">
                  <c:v>29624</c:v>
                </c:pt>
                <c:pt idx="22">
                  <c:v>27749</c:v>
                </c:pt>
                <c:pt idx="23">
                  <c:v>44186</c:v>
                </c:pt>
                <c:pt idx="24">
                  <c:v>59765</c:v>
                </c:pt>
                <c:pt idx="25">
                  <c:v>32680</c:v>
                </c:pt>
                <c:pt idx="26">
                  <c:v>73930</c:v>
                </c:pt>
                <c:pt idx="27">
                  <c:v>83754</c:v>
                </c:pt>
                <c:pt idx="28">
                  <c:v>87179</c:v>
                </c:pt>
                <c:pt idx="29">
                  <c:v>96090</c:v>
                </c:pt>
                <c:pt idx="30">
                  <c:v>71420</c:v>
                </c:pt>
                <c:pt idx="31">
                  <c:v>77925</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дням'!$C$75:$AH$75</c:f>
              <c:numCache>
                <c:formatCode>#,##0</c:formatCode>
                <c:ptCount val="32"/>
                <c:pt idx="0">
                  <c:v>41344</c:v>
                </c:pt>
                <c:pt idx="1">
                  <c:v>61325</c:v>
                </c:pt>
                <c:pt idx="2">
                  <c:v>80245</c:v>
                </c:pt>
                <c:pt idx="3">
                  <c:v>81598</c:v>
                </c:pt>
                <c:pt idx="4">
                  <c:v>25198</c:v>
                </c:pt>
                <c:pt idx="5">
                  <c:v>42502</c:v>
                </c:pt>
                <c:pt idx="6">
                  <c:v>73175</c:v>
                </c:pt>
                <c:pt idx="7">
                  <c:v>82688</c:v>
                </c:pt>
                <c:pt idx="8">
                  <c:v>67690</c:v>
                </c:pt>
                <c:pt idx="9">
                  <c:v>18409</c:v>
                </c:pt>
                <c:pt idx="10">
                  <c:v>14415</c:v>
                </c:pt>
                <c:pt idx="11">
                  <c:v>54200</c:v>
                </c:pt>
                <c:pt idx="12">
                  <c:v>40426</c:v>
                </c:pt>
                <c:pt idx="13">
                  <c:v>30606</c:v>
                </c:pt>
                <c:pt idx="14">
                  <c:v>63094</c:v>
                </c:pt>
                <c:pt idx="15">
                  <c:v>25917</c:v>
                </c:pt>
                <c:pt idx="16">
                  <c:v>80285</c:v>
                </c:pt>
                <c:pt idx="17">
                  <c:v>54516</c:v>
                </c:pt>
                <c:pt idx="18">
                  <c:v>32606</c:v>
                </c:pt>
                <c:pt idx="19">
                  <c:v>11679</c:v>
                </c:pt>
                <c:pt idx="20">
                  <c:v>71382</c:v>
                </c:pt>
                <c:pt idx="21">
                  <c:v>91353</c:v>
                </c:pt>
                <c:pt idx="22">
                  <c:v>93063</c:v>
                </c:pt>
                <c:pt idx="23">
                  <c:v>96337</c:v>
                </c:pt>
                <c:pt idx="24">
                  <c:v>84343</c:v>
                </c:pt>
                <c:pt idx="25">
                  <c:v>98009</c:v>
                </c:pt>
                <c:pt idx="26">
                  <c:v>92282</c:v>
                </c:pt>
                <c:pt idx="27">
                  <c:v>79421</c:v>
                </c:pt>
                <c:pt idx="28">
                  <c:v>80119</c:v>
                </c:pt>
                <c:pt idx="29">
                  <c:v>3087</c:v>
                </c:pt>
                <c:pt idx="30">
                  <c:v>16826</c:v>
                </c:pt>
                <c:pt idx="31">
                  <c:v>48330</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72352"/>
        <c:axId val="39067117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дням'!$C$75:$AH$75</c:f>
              <c:numCache>
                <c:formatCode>0.00%</c:formatCode>
                <c:ptCount val="32"/>
                <c:pt idx="0">
                  <c:v>0.10870945205479453</c:v>
                </c:pt>
                <c:pt idx="1">
                  <c:v>0.10880776255707764</c:v>
                </c:pt>
                <c:pt idx="2">
                  <c:v>0.10915521308980214</c:v>
                </c:pt>
                <c:pt idx="3">
                  <c:v>0.10966970319634704</c:v>
                </c:pt>
                <c:pt idx="4">
                  <c:v>0.10949942161339421</c:v>
                </c:pt>
                <c:pt idx="5">
                  <c:v>0.10941315068493151</c:v>
                </c:pt>
                <c:pt idx="6">
                  <c:v>0.10952719178082192</c:v>
                </c:pt>
                <c:pt idx="7">
                  <c:v>0.10975037290715373</c:v>
                </c:pt>
                <c:pt idx="8">
                  <c:v>0.10984182648401826</c:v>
                </c:pt>
                <c:pt idx="9">
                  <c:v>0.10967439878234399</c:v>
                </c:pt>
                <c:pt idx="10">
                  <c:v>0.10933263318112633</c:v>
                </c:pt>
                <c:pt idx="11">
                  <c:v>0.10940177321156774</c:v>
                </c:pt>
                <c:pt idx="12">
                  <c:v>0.10942378995433789</c:v>
                </c:pt>
                <c:pt idx="13">
                  <c:v>0.10946530441400304</c:v>
                </c:pt>
                <c:pt idx="14">
                  <c:v>0.10973694824961948</c:v>
                </c:pt>
                <c:pt idx="15">
                  <c:v>0.10975283866057839</c:v>
                </c:pt>
                <c:pt idx="16">
                  <c:v>0.10989498477929983</c:v>
                </c:pt>
                <c:pt idx="17">
                  <c:v>0.10985260273972602</c:v>
                </c:pt>
                <c:pt idx="18">
                  <c:v>0.10962593607305937</c:v>
                </c:pt>
                <c:pt idx="19">
                  <c:v>0.10964401826484017</c:v>
                </c:pt>
                <c:pt idx="20">
                  <c:v>0.10982199391171993</c:v>
                </c:pt>
                <c:pt idx="21">
                  <c:v>0.11029177321156773</c:v>
                </c:pt>
                <c:pt idx="22">
                  <c:v>0.11078883561643836</c:v>
                </c:pt>
                <c:pt idx="23">
                  <c:v>0.11118572298325724</c:v>
                </c:pt>
                <c:pt idx="24">
                  <c:v>0.11137277016742769</c:v>
                </c:pt>
                <c:pt idx="25">
                  <c:v>0.11186994672754946</c:v>
                </c:pt>
                <c:pt idx="26">
                  <c:v>0.11200961187214613</c:v>
                </c:pt>
                <c:pt idx="27">
                  <c:v>0.11197663622526637</c:v>
                </c:pt>
                <c:pt idx="28">
                  <c:v>0.11192290715372906</c:v>
                </c:pt>
                <c:pt idx="29">
                  <c:v>0.11121512176560122</c:v>
                </c:pt>
                <c:pt idx="30">
                  <c:v>0.11079964231354643</c:v>
                </c:pt>
                <c:pt idx="31">
                  <c:v>0.11057441400304413</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60200"/>
        <c:axId val="390668432"/>
      </c:lineChart>
      <c:catAx>
        <c:axId val="3906723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71176"/>
        <c:crosses val="autoZero"/>
        <c:auto val="1"/>
        <c:lblAlgn val="ctr"/>
        <c:lblOffset val="100"/>
        <c:tickLblSkip val="1"/>
        <c:noMultiLvlLbl val="1"/>
      </c:catAx>
      <c:valAx>
        <c:axId val="390671176"/>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2352"/>
        <c:crosses val="autoZero"/>
        <c:crossBetween val="midCat"/>
      </c:valAx>
      <c:valAx>
        <c:axId val="39066843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0200"/>
        <c:crosses val="max"/>
        <c:crossBetween val="between"/>
        <c:majorUnit val="1.0000000000000002E-2"/>
      </c:valAx>
      <c:catAx>
        <c:axId val="390660200"/>
        <c:scaling>
          <c:orientation val="minMax"/>
        </c:scaling>
        <c:delete val="1"/>
        <c:axPos val="b"/>
        <c:numFmt formatCode="[$-419]d\ mmm;@" sourceLinked="1"/>
        <c:majorTickMark val="out"/>
        <c:minorTickMark val="none"/>
        <c:tickLblPos val="nextTo"/>
        <c:crossAx val="39066843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0.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Оренбургская СЭС-5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дням'!$C$84:$AH$84</c:f>
              <c:numCache>
                <c:formatCode>#,##0</c:formatCode>
                <c:ptCount val="32"/>
                <c:pt idx="0">
                  <c:v>16111</c:v>
                </c:pt>
                <c:pt idx="1">
                  <c:v>29986</c:v>
                </c:pt>
                <c:pt idx="2">
                  <c:v>13109</c:v>
                </c:pt>
                <c:pt idx="3">
                  <c:v>47354</c:v>
                </c:pt>
                <c:pt idx="4">
                  <c:v>52331</c:v>
                </c:pt>
                <c:pt idx="5">
                  <c:v>36979</c:v>
                </c:pt>
                <c:pt idx="6">
                  <c:v>12789</c:v>
                </c:pt>
                <c:pt idx="7">
                  <c:v>9294</c:v>
                </c:pt>
                <c:pt idx="8">
                  <c:v>4821</c:v>
                </c:pt>
                <c:pt idx="9">
                  <c:v>22303</c:v>
                </c:pt>
                <c:pt idx="10">
                  <c:v>40249</c:v>
                </c:pt>
                <c:pt idx="11">
                  <c:v>36351</c:v>
                </c:pt>
                <c:pt idx="12">
                  <c:v>16893</c:v>
                </c:pt>
                <c:pt idx="13">
                  <c:v>57945</c:v>
                </c:pt>
                <c:pt idx="14">
                  <c:v>55176</c:v>
                </c:pt>
                <c:pt idx="15">
                  <c:v>30857</c:v>
                </c:pt>
                <c:pt idx="16">
                  <c:v>49599</c:v>
                </c:pt>
                <c:pt idx="17">
                  <c:v>61110</c:v>
                </c:pt>
                <c:pt idx="18">
                  <c:v>61450</c:v>
                </c:pt>
                <c:pt idx="19">
                  <c:v>46948</c:v>
                </c:pt>
                <c:pt idx="20">
                  <c:v>30160</c:v>
                </c:pt>
                <c:pt idx="21">
                  <c:v>15599</c:v>
                </c:pt>
                <c:pt idx="22">
                  <c:v>42670</c:v>
                </c:pt>
                <c:pt idx="23">
                  <c:v>51528</c:v>
                </c:pt>
                <c:pt idx="24">
                  <c:v>23853</c:v>
                </c:pt>
                <c:pt idx="25">
                  <c:v>31659</c:v>
                </c:pt>
                <c:pt idx="26">
                  <c:v>36897</c:v>
                </c:pt>
                <c:pt idx="27">
                  <c:v>24926</c:v>
                </c:pt>
                <c:pt idx="28">
                  <c:v>54743</c:v>
                </c:pt>
                <c:pt idx="29">
                  <c:v>60885</c:v>
                </c:pt>
                <c:pt idx="30">
                  <c:v>62089</c:v>
                </c:pt>
                <c:pt idx="31">
                  <c:v>3416</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дням'!$C$85:$AH$85</c:f>
              <c:numCache>
                <c:formatCode>#,##0</c:formatCode>
                <c:ptCount val="32"/>
                <c:pt idx="0">
                  <c:v>23292</c:v>
                </c:pt>
                <c:pt idx="1">
                  <c:v>36063</c:v>
                </c:pt>
                <c:pt idx="2">
                  <c:v>39435</c:v>
                </c:pt>
                <c:pt idx="3">
                  <c:v>53712</c:v>
                </c:pt>
                <c:pt idx="4">
                  <c:v>16208</c:v>
                </c:pt>
                <c:pt idx="5">
                  <c:v>21507</c:v>
                </c:pt>
                <c:pt idx="6">
                  <c:v>18932</c:v>
                </c:pt>
                <c:pt idx="7">
                  <c:v>39096</c:v>
                </c:pt>
                <c:pt idx="8">
                  <c:v>43628</c:v>
                </c:pt>
                <c:pt idx="9">
                  <c:v>10515</c:v>
                </c:pt>
                <c:pt idx="10">
                  <c:v>1023</c:v>
                </c:pt>
                <c:pt idx="11">
                  <c:v>7297</c:v>
                </c:pt>
                <c:pt idx="12">
                  <c:v>41884</c:v>
                </c:pt>
                <c:pt idx="13">
                  <c:v>19978</c:v>
                </c:pt>
                <c:pt idx="14">
                  <c:v>52211</c:v>
                </c:pt>
                <c:pt idx="15">
                  <c:v>22332</c:v>
                </c:pt>
                <c:pt idx="16">
                  <c:v>20577</c:v>
                </c:pt>
                <c:pt idx="17">
                  <c:v>274</c:v>
                </c:pt>
                <c:pt idx="18">
                  <c:v>14123</c:v>
                </c:pt>
                <c:pt idx="19">
                  <c:v>33771</c:v>
                </c:pt>
                <c:pt idx="20">
                  <c:v>49829</c:v>
                </c:pt>
                <c:pt idx="21">
                  <c:v>63722</c:v>
                </c:pt>
                <c:pt idx="22">
                  <c:v>59961</c:v>
                </c:pt>
                <c:pt idx="23">
                  <c:v>64359</c:v>
                </c:pt>
                <c:pt idx="24">
                  <c:v>61879</c:v>
                </c:pt>
                <c:pt idx="25">
                  <c:v>58783</c:v>
                </c:pt>
                <c:pt idx="26">
                  <c:v>62910</c:v>
                </c:pt>
                <c:pt idx="27">
                  <c:v>60208</c:v>
                </c:pt>
                <c:pt idx="28">
                  <c:v>19842</c:v>
                </c:pt>
                <c:pt idx="29">
                  <c:v>6076</c:v>
                </c:pt>
                <c:pt idx="30">
                  <c:v>22197</c:v>
                </c:pt>
                <c:pt idx="31">
                  <c:v>45369</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71960"/>
        <c:axId val="39066294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дням'!$C$85:$AH$85</c:f>
              <c:numCache>
                <c:formatCode>0.00%</c:formatCode>
                <c:ptCount val="32"/>
                <c:pt idx="0">
                  <c:v>0.14532192922374429</c:v>
                </c:pt>
                <c:pt idx="1">
                  <c:v>0.14539130136986303</c:v>
                </c:pt>
                <c:pt idx="2">
                  <c:v>0.14569182648401827</c:v>
                </c:pt>
                <c:pt idx="3">
                  <c:v>0.14576440639269406</c:v>
                </c:pt>
                <c:pt idx="4">
                  <c:v>0.1453520433789954</c:v>
                </c:pt>
                <c:pt idx="5">
                  <c:v>0.14517542237442921</c:v>
                </c:pt>
                <c:pt idx="6">
                  <c:v>0.1452455479452055</c:v>
                </c:pt>
                <c:pt idx="7">
                  <c:v>0.14558575342465754</c:v>
                </c:pt>
                <c:pt idx="8">
                  <c:v>0.14602875570776255</c:v>
                </c:pt>
                <c:pt idx="9">
                  <c:v>0.1458941894977169</c:v>
                </c:pt>
                <c:pt idx="10">
                  <c:v>0.14544640410958903</c:v>
                </c:pt>
                <c:pt idx="11">
                  <c:v>0.14511473744292236</c:v>
                </c:pt>
                <c:pt idx="12">
                  <c:v>0.14540002283105022</c:v>
                </c:pt>
                <c:pt idx="13">
                  <c:v>0.14496660958904109</c:v>
                </c:pt>
                <c:pt idx="14">
                  <c:v>0.14493276255707763</c:v>
                </c:pt>
                <c:pt idx="15">
                  <c:v>0.14483544520547945</c:v>
                </c:pt>
                <c:pt idx="16">
                  <c:v>0.14450414383561641</c:v>
                </c:pt>
                <c:pt idx="17">
                  <c:v>0.14380966894977168</c:v>
                </c:pt>
                <c:pt idx="18">
                  <c:v>0.14326940639269406</c:v>
                </c:pt>
                <c:pt idx="19">
                  <c:v>0.14311898401826481</c:v>
                </c:pt>
                <c:pt idx="20">
                  <c:v>0.14334351598173517</c:v>
                </c:pt>
                <c:pt idx="21">
                  <c:v>0.14389286529680365</c:v>
                </c:pt>
                <c:pt idx="22">
                  <c:v>0.14409025114155252</c:v>
                </c:pt>
                <c:pt idx="23">
                  <c:v>0.14423672374429222</c:v>
                </c:pt>
                <c:pt idx="24">
                  <c:v>0.14467081050228311</c:v>
                </c:pt>
                <c:pt idx="25">
                  <c:v>0.14498044520547945</c:v>
                </c:pt>
                <c:pt idx="26">
                  <c:v>0.14527739726027397</c:v>
                </c:pt>
                <c:pt idx="27">
                  <c:v>0.14568015981735161</c:v>
                </c:pt>
                <c:pt idx="28">
                  <c:v>0.14528174657534249</c:v>
                </c:pt>
                <c:pt idx="29">
                  <c:v>0.14465607305936071</c:v>
                </c:pt>
                <c:pt idx="30">
                  <c:v>0.14420068493150684</c:v>
                </c:pt>
                <c:pt idx="31">
                  <c:v>0.14467960045662101</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65688"/>
        <c:axId val="390667256"/>
      </c:lineChart>
      <c:catAx>
        <c:axId val="3906719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62944"/>
        <c:crosses val="autoZero"/>
        <c:auto val="1"/>
        <c:lblAlgn val="ctr"/>
        <c:lblOffset val="100"/>
        <c:tickLblSkip val="1"/>
        <c:noMultiLvlLbl val="1"/>
      </c:catAx>
      <c:valAx>
        <c:axId val="390662944"/>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1960"/>
        <c:crosses val="autoZero"/>
        <c:crossBetween val="midCat"/>
      </c:valAx>
      <c:valAx>
        <c:axId val="39066725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5688"/>
        <c:crosses val="max"/>
        <c:crossBetween val="between"/>
      </c:valAx>
      <c:catAx>
        <c:axId val="390665688"/>
        <c:scaling>
          <c:orientation val="minMax"/>
        </c:scaling>
        <c:delete val="1"/>
        <c:axPos val="b"/>
        <c:numFmt formatCode="[$-419]d\ mmm;@" sourceLinked="1"/>
        <c:majorTickMark val="out"/>
        <c:minorTickMark val="none"/>
        <c:tickLblPos val="nextTo"/>
        <c:crossAx val="39066725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1.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Светлинская СЭС (1 очередь) 30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дням'!$C$104:$AH$104</c:f>
              <c:numCache>
                <c:formatCode>#,##0</c:formatCode>
                <c:ptCount val="32"/>
                <c:pt idx="0">
                  <c:v>32151</c:v>
                </c:pt>
                <c:pt idx="1">
                  <c:v>180394</c:v>
                </c:pt>
                <c:pt idx="2">
                  <c:v>160097</c:v>
                </c:pt>
                <c:pt idx="3">
                  <c:v>108173</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дням'!$C$105:$AH$105</c:f>
              <c:numCache>
                <c:formatCode>#,##0</c:formatCode>
                <c:ptCount val="32"/>
                <c:pt idx="0">
                  <c:v>49224</c:v>
                </c:pt>
                <c:pt idx="1">
                  <c:v>146588</c:v>
                </c:pt>
                <c:pt idx="2">
                  <c:v>125291</c:v>
                </c:pt>
                <c:pt idx="3">
                  <c:v>161534</c:v>
                </c:pt>
                <c:pt idx="4">
                  <c:v>90943</c:v>
                </c:pt>
                <c:pt idx="5">
                  <c:v>82708</c:v>
                </c:pt>
                <c:pt idx="6">
                  <c:v>75808</c:v>
                </c:pt>
                <c:pt idx="7">
                  <c:v>164318</c:v>
                </c:pt>
                <c:pt idx="8">
                  <c:v>155999</c:v>
                </c:pt>
                <c:pt idx="9">
                  <c:v>62805</c:v>
                </c:pt>
                <c:pt idx="10">
                  <c:v>52646</c:v>
                </c:pt>
                <c:pt idx="11">
                  <c:v>83127</c:v>
                </c:pt>
                <c:pt idx="12">
                  <c:v>176156</c:v>
                </c:pt>
                <c:pt idx="13">
                  <c:v>86436</c:v>
                </c:pt>
                <c:pt idx="14">
                  <c:v>126541</c:v>
                </c:pt>
                <c:pt idx="15">
                  <c:v>124261</c:v>
                </c:pt>
                <c:pt idx="16">
                  <c:v>91510</c:v>
                </c:pt>
                <c:pt idx="17">
                  <c:v>62416</c:v>
                </c:pt>
                <c:pt idx="18">
                  <c:v>145743</c:v>
                </c:pt>
                <c:pt idx="19">
                  <c:v>101495</c:v>
                </c:pt>
                <c:pt idx="20">
                  <c:v>158081</c:v>
                </c:pt>
                <c:pt idx="21">
                  <c:v>194201</c:v>
                </c:pt>
                <c:pt idx="22">
                  <c:v>201392</c:v>
                </c:pt>
                <c:pt idx="23">
                  <c:v>203081</c:v>
                </c:pt>
                <c:pt idx="24">
                  <c:v>205625</c:v>
                </c:pt>
                <c:pt idx="25">
                  <c:v>191761</c:v>
                </c:pt>
                <c:pt idx="26">
                  <c:v>197372</c:v>
                </c:pt>
                <c:pt idx="27">
                  <c:v>204234</c:v>
                </c:pt>
                <c:pt idx="28">
                  <c:v>129014</c:v>
                </c:pt>
                <c:pt idx="29">
                  <c:v>68275</c:v>
                </c:pt>
                <c:pt idx="30">
                  <c:v>79792</c:v>
                </c:pt>
                <c:pt idx="31">
                  <c:v>100999</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69608"/>
        <c:axId val="39066333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дням'!$C$105:$AH$105</c:f>
              <c:numCache>
                <c:formatCode>0.00%</c:formatCode>
                <c:ptCount val="32"/>
                <c:pt idx="0">
                  <c:v>0.12656201674277015</c:v>
                </c:pt>
                <c:pt idx="1">
                  <c:v>0.1264333789954338</c:v>
                </c:pt>
                <c:pt idx="2">
                  <c:v>0.12630093607305934</c:v>
                </c:pt>
                <c:pt idx="3">
                  <c:v>0.12650398401826488</c:v>
                </c:pt>
                <c:pt idx="4">
                  <c:v>0.12685003805175038</c:v>
                </c:pt>
                <c:pt idx="5">
                  <c:v>0.12716475646879757</c:v>
                </c:pt>
                <c:pt idx="6">
                  <c:v>0.12745321917808219</c:v>
                </c:pt>
                <c:pt idx="7">
                  <c:v>0.12807847792998475</c:v>
                </c:pt>
                <c:pt idx="8">
                  <c:v>0.12867208143074579</c:v>
                </c:pt>
                <c:pt idx="9">
                  <c:v>0.12891106544901068</c:v>
                </c:pt>
                <c:pt idx="10">
                  <c:v>0.12911139269406394</c:v>
                </c:pt>
                <c:pt idx="11">
                  <c:v>0.12942770547945207</c:v>
                </c:pt>
                <c:pt idx="12">
                  <c:v>0.13009800989345507</c:v>
                </c:pt>
                <c:pt idx="13">
                  <c:v>0.13042691400304413</c:v>
                </c:pt>
                <c:pt idx="14">
                  <c:v>0.13090842465753424</c:v>
                </c:pt>
                <c:pt idx="15">
                  <c:v>0.13138125951293761</c:v>
                </c:pt>
                <c:pt idx="16">
                  <c:v>0.13172947108066971</c:v>
                </c:pt>
                <c:pt idx="17">
                  <c:v>0.13196697488584475</c:v>
                </c:pt>
                <c:pt idx="18">
                  <c:v>0.13252155251141554</c:v>
                </c:pt>
                <c:pt idx="19">
                  <c:v>0.13290775875190258</c:v>
                </c:pt>
                <c:pt idx="20">
                  <c:v>0.13350928462709286</c:v>
                </c:pt>
                <c:pt idx="21">
                  <c:v>0.13424825342465754</c:v>
                </c:pt>
                <c:pt idx="22">
                  <c:v>0.13501458523592083</c:v>
                </c:pt>
                <c:pt idx="23">
                  <c:v>0.13578734398782344</c:v>
                </c:pt>
                <c:pt idx="24">
                  <c:v>0.1365697831050228</c:v>
                </c:pt>
                <c:pt idx="25">
                  <c:v>0.13729946727549466</c:v>
                </c:pt>
                <c:pt idx="26">
                  <c:v>0.13805050228310503</c:v>
                </c:pt>
                <c:pt idx="27">
                  <c:v>0.13882764840182649</c:v>
                </c:pt>
                <c:pt idx="28">
                  <c:v>0.1393185692541857</c:v>
                </c:pt>
                <c:pt idx="29">
                  <c:v>0.13957836757990869</c:v>
                </c:pt>
                <c:pt idx="30">
                  <c:v>0.13988199010654492</c:v>
                </c:pt>
                <c:pt idx="31">
                  <c:v>0.14026630898021306</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64120"/>
        <c:axId val="390665296"/>
      </c:lineChart>
      <c:catAx>
        <c:axId val="39066960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63336"/>
        <c:crosses val="autoZero"/>
        <c:auto val="1"/>
        <c:lblAlgn val="ctr"/>
        <c:lblOffset val="100"/>
        <c:tickLblSkip val="1"/>
        <c:noMultiLvlLbl val="1"/>
      </c:catAx>
      <c:valAx>
        <c:axId val="390663336"/>
        <c:scaling>
          <c:orientation val="minMax"/>
          <c:max val="2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69608"/>
        <c:crosses val="autoZero"/>
        <c:crossBetween val="midCat"/>
        <c:majorUnit val="40000"/>
      </c:valAx>
      <c:valAx>
        <c:axId val="390665296"/>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4120"/>
        <c:crosses val="max"/>
        <c:crossBetween val="between"/>
      </c:valAx>
      <c:catAx>
        <c:axId val="390664120"/>
        <c:scaling>
          <c:orientation val="minMax"/>
        </c:scaling>
        <c:delete val="1"/>
        <c:axPos val="b"/>
        <c:numFmt formatCode="[$-419]d\ mmm;@" sourceLinked="1"/>
        <c:majorTickMark val="out"/>
        <c:minorTickMark val="none"/>
        <c:tickLblPos val="nextTo"/>
        <c:crossAx val="390665296"/>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2.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Орловгайская СЭС (1 очередь)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дням'!$C$86:$AH$86</c:f>
              <c:numCache>
                <c:formatCode>#,##0</c:formatCode>
                <c:ptCount val="32"/>
                <c:pt idx="0">
                  <c:v>8157</c:v>
                </c:pt>
                <c:pt idx="1">
                  <c:v>3366</c:v>
                </c:pt>
                <c:pt idx="2">
                  <c:v>9854</c:v>
                </c:pt>
                <c:pt idx="3">
                  <c:v>24116</c:v>
                </c:pt>
                <c:pt idx="4">
                  <c:v>4880</c:v>
                </c:pt>
                <c:pt idx="5">
                  <c:v>6034</c:v>
                </c:pt>
                <c:pt idx="6">
                  <c:v>3368</c:v>
                </c:pt>
                <c:pt idx="7">
                  <c:v>1368</c:v>
                </c:pt>
                <c:pt idx="8">
                  <c:v>26079</c:v>
                </c:pt>
                <c:pt idx="9">
                  <c:v>6290</c:v>
                </c:pt>
                <c:pt idx="10">
                  <c:v>7103</c:v>
                </c:pt>
                <c:pt idx="11">
                  <c:v>24495</c:v>
                </c:pt>
                <c:pt idx="12">
                  <c:v>25306</c:v>
                </c:pt>
                <c:pt idx="13">
                  <c:v>26012</c:v>
                </c:pt>
                <c:pt idx="14">
                  <c:v>26145</c:v>
                </c:pt>
                <c:pt idx="15">
                  <c:v>9413</c:v>
                </c:pt>
                <c:pt idx="16">
                  <c:v>6128</c:v>
                </c:pt>
                <c:pt idx="17">
                  <c:v>27125</c:v>
                </c:pt>
                <c:pt idx="18">
                  <c:v>22378</c:v>
                </c:pt>
                <c:pt idx="19">
                  <c:v>19799</c:v>
                </c:pt>
                <c:pt idx="20">
                  <c:v>21825</c:v>
                </c:pt>
                <c:pt idx="21">
                  <c:v>22082</c:v>
                </c:pt>
                <c:pt idx="22">
                  <c:v>27308</c:v>
                </c:pt>
                <c:pt idx="23">
                  <c:v>10814</c:v>
                </c:pt>
                <c:pt idx="24">
                  <c:v>15360</c:v>
                </c:pt>
                <c:pt idx="25">
                  <c:v>3129</c:v>
                </c:pt>
                <c:pt idx="26">
                  <c:v>15090</c:v>
                </c:pt>
                <c:pt idx="27">
                  <c:v>6147</c:v>
                </c:pt>
                <c:pt idx="28">
                  <c:v>28421</c:v>
                </c:pt>
                <c:pt idx="29">
                  <c:v>29195</c:v>
                </c:pt>
                <c:pt idx="30">
                  <c:v>29256</c:v>
                </c:pt>
                <c:pt idx="31">
                  <c:v>8817</c:v>
                </c:pt>
              </c:numCache>
            </c:numRef>
          </c:val>
          <c:smooth val="0"/>
          <c:extLst xmlns:c16r2="http://schemas.microsoft.com/office/drawing/2015/06/chart">
            <c:ext xmlns:c16="http://schemas.microsoft.com/office/drawing/2014/chart" uri="{C3380CC4-5D6E-409C-BE32-E72D297353CC}">
              <c16:uniqueId val="{00000000-5978-4393-9AB3-778DE629E05A}"/>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дням'!$C$87:$AH$87</c:f>
              <c:numCache>
                <c:formatCode>#,##0</c:formatCode>
                <c:ptCount val="32"/>
                <c:pt idx="0">
                  <c:v>28515</c:v>
                </c:pt>
                <c:pt idx="1">
                  <c:v>22438</c:v>
                </c:pt>
                <c:pt idx="2">
                  <c:v>27570</c:v>
                </c:pt>
                <c:pt idx="3">
                  <c:v>15686</c:v>
                </c:pt>
                <c:pt idx="4">
                  <c:v>6741</c:v>
                </c:pt>
                <c:pt idx="5">
                  <c:v>21219</c:v>
                </c:pt>
                <c:pt idx="6">
                  <c:v>29873</c:v>
                </c:pt>
                <c:pt idx="7">
                  <c:v>13135</c:v>
                </c:pt>
                <c:pt idx="8">
                  <c:v>7291</c:v>
                </c:pt>
                <c:pt idx="9">
                  <c:v>12819</c:v>
                </c:pt>
                <c:pt idx="10">
                  <c:v>30280</c:v>
                </c:pt>
                <c:pt idx="11">
                  <c:v>28800</c:v>
                </c:pt>
                <c:pt idx="12">
                  <c:v>12461</c:v>
                </c:pt>
                <c:pt idx="13">
                  <c:v>22011</c:v>
                </c:pt>
                <c:pt idx="14">
                  <c:v>16582</c:v>
                </c:pt>
                <c:pt idx="15">
                  <c:v>7852</c:v>
                </c:pt>
                <c:pt idx="16">
                  <c:v>8949</c:v>
                </c:pt>
                <c:pt idx="17">
                  <c:v>24239</c:v>
                </c:pt>
                <c:pt idx="18">
                  <c:v>11958</c:v>
                </c:pt>
                <c:pt idx="19">
                  <c:v>11718</c:v>
                </c:pt>
                <c:pt idx="20">
                  <c:v>29167</c:v>
                </c:pt>
                <c:pt idx="21">
                  <c:v>34224</c:v>
                </c:pt>
                <c:pt idx="22">
                  <c:v>32609</c:v>
                </c:pt>
                <c:pt idx="23">
                  <c:v>32428</c:v>
                </c:pt>
                <c:pt idx="24">
                  <c:v>27454</c:v>
                </c:pt>
                <c:pt idx="25">
                  <c:v>24795</c:v>
                </c:pt>
                <c:pt idx="26">
                  <c:v>31022</c:v>
                </c:pt>
                <c:pt idx="27">
                  <c:v>10475</c:v>
                </c:pt>
                <c:pt idx="28">
                  <c:v>17968</c:v>
                </c:pt>
                <c:pt idx="29">
                  <c:v>6834</c:v>
                </c:pt>
                <c:pt idx="30">
                  <c:v>9681</c:v>
                </c:pt>
                <c:pt idx="31">
                  <c:v>20204</c:v>
                </c:pt>
              </c:numCache>
            </c:numRef>
          </c:val>
          <c:smooth val="0"/>
          <c:extLst xmlns:c16r2="http://schemas.microsoft.com/office/drawing/2015/06/chart">
            <c:ext xmlns:c16="http://schemas.microsoft.com/office/drawing/2014/chart" uri="{C3380CC4-5D6E-409C-BE32-E72D297353CC}">
              <c16:uniqueId val="{00000001-5978-4393-9AB3-778DE629E05A}"/>
            </c:ext>
          </c:extLst>
        </c:ser>
        <c:dLbls>
          <c:showLegendKey val="0"/>
          <c:showVal val="0"/>
          <c:showCatName val="0"/>
          <c:showSerName val="0"/>
          <c:showPercent val="0"/>
          <c:showBubbleSize val="0"/>
        </c:dLbls>
        <c:marker val="1"/>
        <c:smooth val="0"/>
        <c:axId val="390660592"/>
        <c:axId val="390666864"/>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дням'!$C$87:$AH$87</c:f>
              <c:numCache>
                <c:formatCode>0.00%</c:formatCode>
                <c:ptCount val="32"/>
                <c:pt idx="0">
                  <c:v>0.14063000000000001</c:v>
                </c:pt>
                <c:pt idx="1">
                  <c:v>0.14106543378995437</c:v>
                </c:pt>
                <c:pt idx="2">
                  <c:v>0.14146990867579909</c:v>
                </c:pt>
                <c:pt idx="3">
                  <c:v>0.14127744292237443</c:v>
                </c:pt>
                <c:pt idx="4">
                  <c:v>0.14131993150684932</c:v>
                </c:pt>
                <c:pt idx="5">
                  <c:v>0.1416666210045662</c:v>
                </c:pt>
                <c:pt idx="6">
                  <c:v>0.14227175799086758</c:v>
                </c:pt>
                <c:pt idx="7">
                  <c:v>0.1425404109589041</c:v>
                </c:pt>
                <c:pt idx="8">
                  <c:v>0.14211146118721463</c:v>
                </c:pt>
                <c:pt idx="9">
                  <c:v>0.14226052511415527</c:v>
                </c:pt>
                <c:pt idx="10">
                  <c:v>0.14278968036529679</c:v>
                </c:pt>
                <c:pt idx="11">
                  <c:v>0.1428879680365297</c:v>
                </c:pt>
                <c:pt idx="12">
                  <c:v>0.14259470319634704</c:v>
                </c:pt>
                <c:pt idx="13">
                  <c:v>0.14250335616438356</c:v>
                </c:pt>
                <c:pt idx="14">
                  <c:v>0.14228502283105024</c:v>
                </c:pt>
                <c:pt idx="15">
                  <c:v>0.14224938356164385</c:v>
                </c:pt>
                <c:pt idx="16">
                  <c:v>0.14231378995433788</c:v>
                </c:pt>
                <c:pt idx="17">
                  <c:v>0.14224789954337899</c:v>
                </c:pt>
                <c:pt idx="18">
                  <c:v>0.14201</c:v>
                </c:pt>
                <c:pt idx="19">
                  <c:v>0.141825502283105</c:v>
                </c:pt>
                <c:pt idx="20">
                  <c:v>0.14199312785388127</c:v>
                </c:pt>
                <c:pt idx="21">
                  <c:v>0.1422703424657534</c:v>
                </c:pt>
                <c:pt idx="22">
                  <c:v>0.14239136986301371</c:v>
                </c:pt>
                <c:pt idx="23">
                  <c:v>0.14288484018264841</c:v>
                </c:pt>
                <c:pt idx="24">
                  <c:v>0.1431609589041096</c:v>
                </c:pt>
                <c:pt idx="25">
                  <c:v>0.14365561643835614</c:v>
                </c:pt>
                <c:pt idx="26">
                  <c:v>0.1440193607305936</c:v>
                </c:pt>
                <c:pt idx="27">
                  <c:v>0.14411817351598175</c:v>
                </c:pt>
                <c:pt idx="28">
                  <c:v>0.1438795205479452</c:v>
                </c:pt>
                <c:pt idx="29">
                  <c:v>0.14336899543378995</c:v>
                </c:pt>
                <c:pt idx="30">
                  <c:v>0.14292207762557077</c:v>
                </c:pt>
                <c:pt idx="31">
                  <c:v>0.14318205479452054</c:v>
                </c:pt>
              </c:numCache>
            </c:numRef>
          </c:val>
          <c:smooth val="1"/>
          <c:extLst xmlns:c16r2="http://schemas.microsoft.com/office/drawing/2015/06/chart">
            <c:ext xmlns:c16="http://schemas.microsoft.com/office/drawing/2014/chart" uri="{C3380CC4-5D6E-409C-BE32-E72D297353CC}">
              <c16:uniqueId val="{00000002-5978-4393-9AB3-778DE629E05A}"/>
            </c:ext>
          </c:extLst>
        </c:ser>
        <c:dLbls>
          <c:showLegendKey val="0"/>
          <c:showVal val="0"/>
          <c:showCatName val="0"/>
          <c:showSerName val="0"/>
          <c:showPercent val="0"/>
          <c:showBubbleSize val="0"/>
        </c:dLbls>
        <c:marker val="1"/>
        <c:smooth val="0"/>
        <c:axId val="390669216"/>
        <c:axId val="390667648"/>
      </c:lineChart>
      <c:catAx>
        <c:axId val="39066059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66864"/>
        <c:crosses val="autoZero"/>
        <c:auto val="1"/>
        <c:lblAlgn val="ctr"/>
        <c:lblOffset val="100"/>
        <c:tickLblSkip val="1"/>
        <c:noMultiLvlLbl val="1"/>
      </c:catAx>
      <c:valAx>
        <c:axId val="390666864"/>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60592"/>
        <c:crosses val="autoZero"/>
        <c:crossBetween val="midCat"/>
      </c:valAx>
      <c:valAx>
        <c:axId val="39066764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69216"/>
        <c:crosses val="max"/>
        <c:crossBetween val="between"/>
      </c:valAx>
      <c:catAx>
        <c:axId val="390669216"/>
        <c:scaling>
          <c:orientation val="minMax"/>
        </c:scaling>
        <c:delete val="1"/>
        <c:axPos val="b"/>
        <c:numFmt formatCode="General" sourceLinked="1"/>
        <c:majorTickMark val="out"/>
        <c:minorTickMark val="none"/>
        <c:tickLblPos val="nextTo"/>
        <c:crossAx val="390667648"/>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83.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Орловгайская СЭС (2 очередь) 10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дням'!$C$88:$AH$88</c:f>
              <c:numCache>
                <c:formatCode>#,##0</c:formatCode>
                <c:ptCount val="32"/>
                <c:pt idx="0">
                  <c:v>16794</c:v>
                </c:pt>
                <c:pt idx="1">
                  <c:v>6822</c:v>
                </c:pt>
                <c:pt idx="2">
                  <c:v>20439</c:v>
                </c:pt>
                <c:pt idx="3">
                  <c:v>49653</c:v>
                </c:pt>
                <c:pt idx="4">
                  <c:v>10099</c:v>
                </c:pt>
                <c:pt idx="5">
                  <c:v>12523</c:v>
                </c:pt>
                <c:pt idx="6">
                  <c:v>7053</c:v>
                </c:pt>
                <c:pt idx="7">
                  <c:v>2884</c:v>
                </c:pt>
                <c:pt idx="8">
                  <c:v>53752</c:v>
                </c:pt>
                <c:pt idx="9">
                  <c:v>13033</c:v>
                </c:pt>
                <c:pt idx="10">
                  <c:v>14505</c:v>
                </c:pt>
                <c:pt idx="11">
                  <c:v>51254</c:v>
                </c:pt>
                <c:pt idx="12">
                  <c:v>52171</c:v>
                </c:pt>
                <c:pt idx="13">
                  <c:v>53788</c:v>
                </c:pt>
                <c:pt idx="14">
                  <c:v>54017</c:v>
                </c:pt>
                <c:pt idx="15">
                  <c:v>19515</c:v>
                </c:pt>
                <c:pt idx="16">
                  <c:v>12430</c:v>
                </c:pt>
                <c:pt idx="17">
                  <c:v>55839</c:v>
                </c:pt>
                <c:pt idx="18">
                  <c:v>46041</c:v>
                </c:pt>
                <c:pt idx="19">
                  <c:v>40497</c:v>
                </c:pt>
                <c:pt idx="20">
                  <c:v>44866</c:v>
                </c:pt>
                <c:pt idx="21">
                  <c:v>45495</c:v>
                </c:pt>
                <c:pt idx="22">
                  <c:v>56139</c:v>
                </c:pt>
                <c:pt idx="23">
                  <c:v>22299</c:v>
                </c:pt>
                <c:pt idx="24">
                  <c:v>31548</c:v>
                </c:pt>
                <c:pt idx="25">
                  <c:v>6440</c:v>
                </c:pt>
                <c:pt idx="26">
                  <c:v>30424</c:v>
                </c:pt>
                <c:pt idx="27">
                  <c:v>12828</c:v>
                </c:pt>
                <c:pt idx="28">
                  <c:v>55371</c:v>
                </c:pt>
                <c:pt idx="29">
                  <c:v>60286</c:v>
                </c:pt>
                <c:pt idx="30">
                  <c:v>60636</c:v>
                </c:pt>
                <c:pt idx="31">
                  <c:v>18101</c:v>
                </c:pt>
              </c:numCache>
            </c:numRef>
          </c:val>
          <c:smooth val="0"/>
          <c:extLst xmlns:c16r2="http://schemas.microsoft.com/office/drawing/2015/06/chart">
            <c:ext xmlns:c16="http://schemas.microsoft.com/office/drawing/2014/chart" uri="{C3380CC4-5D6E-409C-BE32-E72D297353CC}">
              <c16:uniqueId val="{00000000-FEFE-4792-BECB-00246411B766}"/>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дням'!$C$89:$AH$89</c:f>
              <c:numCache>
                <c:formatCode>#,##0</c:formatCode>
                <c:ptCount val="32"/>
                <c:pt idx="0">
                  <c:v>57041</c:v>
                </c:pt>
                <c:pt idx="1">
                  <c:v>44953</c:v>
                </c:pt>
                <c:pt idx="2">
                  <c:v>55192</c:v>
                </c:pt>
                <c:pt idx="3">
                  <c:v>31711</c:v>
                </c:pt>
                <c:pt idx="4">
                  <c:v>15701</c:v>
                </c:pt>
                <c:pt idx="5">
                  <c:v>45422</c:v>
                </c:pt>
                <c:pt idx="6">
                  <c:v>59480</c:v>
                </c:pt>
                <c:pt idx="7">
                  <c:v>25838</c:v>
                </c:pt>
                <c:pt idx="8">
                  <c:v>14492</c:v>
                </c:pt>
                <c:pt idx="9">
                  <c:v>25566</c:v>
                </c:pt>
                <c:pt idx="10">
                  <c:v>60654</c:v>
                </c:pt>
                <c:pt idx="11">
                  <c:v>57485</c:v>
                </c:pt>
                <c:pt idx="12">
                  <c:v>24729</c:v>
                </c:pt>
                <c:pt idx="13">
                  <c:v>44115</c:v>
                </c:pt>
                <c:pt idx="14">
                  <c:v>32938</c:v>
                </c:pt>
                <c:pt idx="15">
                  <c:v>15720</c:v>
                </c:pt>
                <c:pt idx="16">
                  <c:v>18074</c:v>
                </c:pt>
                <c:pt idx="17">
                  <c:v>47988</c:v>
                </c:pt>
                <c:pt idx="18">
                  <c:v>23462</c:v>
                </c:pt>
                <c:pt idx="19">
                  <c:v>24839</c:v>
                </c:pt>
                <c:pt idx="20">
                  <c:v>58559</c:v>
                </c:pt>
                <c:pt idx="21">
                  <c:v>67883</c:v>
                </c:pt>
                <c:pt idx="22">
                  <c:v>65642</c:v>
                </c:pt>
                <c:pt idx="23">
                  <c:v>64852</c:v>
                </c:pt>
                <c:pt idx="24">
                  <c:v>54912</c:v>
                </c:pt>
                <c:pt idx="25">
                  <c:v>49903</c:v>
                </c:pt>
                <c:pt idx="26">
                  <c:v>42445</c:v>
                </c:pt>
                <c:pt idx="27">
                  <c:v>21123</c:v>
                </c:pt>
                <c:pt idx="28">
                  <c:v>36136</c:v>
                </c:pt>
                <c:pt idx="29">
                  <c:v>13821</c:v>
                </c:pt>
                <c:pt idx="30">
                  <c:v>19811</c:v>
                </c:pt>
                <c:pt idx="31">
                  <c:v>36597</c:v>
                </c:pt>
              </c:numCache>
            </c:numRef>
          </c:val>
          <c:smooth val="0"/>
          <c:extLst xmlns:c16r2="http://schemas.microsoft.com/office/drawing/2015/06/chart">
            <c:ext xmlns:c16="http://schemas.microsoft.com/office/drawing/2014/chart" uri="{C3380CC4-5D6E-409C-BE32-E72D297353CC}">
              <c16:uniqueId val="{00000001-FEFE-4792-BECB-00246411B766}"/>
            </c:ext>
          </c:extLst>
        </c:ser>
        <c:dLbls>
          <c:showLegendKey val="0"/>
          <c:showVal val="0"/>
          <c:showCatName val="0"/>
          <c:showSerName val="0"/>
          <c:showPercent val="0"/>
          <c:showBubbleSize val="0"/>
        </c:dLbls>
        <c:marker val="1"/>
        <c:smooth val="0"/>
        <c:axId val="390660984"/>
        <c:axId val="39066137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дням'!$C$89:$AH$89</c:f>
              <c:numCache>
                <c:formatCode>0.00%</c:formatCode>
                <c:ptCount val="32"/>
                <c:pt idx="0">
                  <c:v>0.14974809360730593</c:v>
                </c:pt>
                <c:pt idx="1">
                  <c:v>0.1501833789954338</c:v>
                </c:pt>
                <c:pt idx="2">
                  <c:v>0.15058010273972602</c:v>
                </c:pt>
                <c:pt idx="3">
                  <c:v>0.15037528538812786</c:v>
                </c:pt>
                <c:pt idx="4">
                  <c:v>0.15043923515981736</c:v>
                </c:pt>
                <c:pt idx="5">
                  <c:v>0.15081479452054794</c:v>
                </c:pt>
                <c:pt idx="6">
                  <c:v>0.15141327625570777</c:v>
                </c:pt>
                <c:pt idx="7">
                  <c:v>0.1516753082191781</c:v>
                </c:pt>
                <c:pt idx="8">
                  <c:v>0.15122713470319635</c:v>
                </c:pt>
                <c:pt idx="9">
                  <c:v>0.15137020547945207</c:v>
                </c:pt>
                <c:pt idx="10">
                  <c:v>0.15189702054794521</c:v>
                </c:pt>
                <c:pt idx="11">
                  <c:v>0.1519681506849315</c:v>
                </c:pt>
                <c:pt idx="12">
                  <c:v>0.15165488584474887</c:v>
                </c:pt>
                <c:pt idx="13">
                  <c:v>0.15154446347031966</c:v>
                </c:pt>
                <c:pt idx="14">
                  <c:v>0.15130383561643837</c:v>
                </c:pt>
                <c:pt idx="15">
                  <c:v>0.15126051369863017</c:v>
                </c:pt>
                <c:pt idx="16">
                  <c:v>0.15132494292237444</c:v>
                </c:pt>
                <c:pt idx="17">
                  <c:v>0.15123531963470319</c:v>
                </c:pt>
                <c:pt idx="18">
                  <c:v>0.15097756849315067</c:v>
                </c:pt>
                <c:pt idx="19">
                  <c:v>0.15079882420091326</c:v>
                </c:pt>
                <c:pt idx="20">
                  <c:v>0.15095513698630136</c:v>
                </c:pt>
                <c:pt idx="21">
                  <c:v>0.1512107077625571</c:v>
                </c:pt>
                <c:pt idx="22">
                  <c:v>0.15131918949771689</c:v>
                </c:pt>
                <c:pt idx="23">
                  <c:v>0.15180495433789956</c:v>
                </c:pt>
                <c:pt idx="24">
                  <c:v>0.15207166666666666</c:v>
                </c:pt>
                <c:pt idx="25">
                  <c:v>0.1525678196347032</c:v>
                </c:pt>
                <c:pt idx="26">
                  <c:v>0.15270504566210044</c:v>
                </c:pt>
                <c:pt idx="27">
                  <c:v>0.15279973744292236</c:v>
                </c:pt>
                <c:pt idx="28">
                  <c:v>0.1525801598173516</c:v>
                </c:pt>
                <c:pt idx="29">
                  <c:v>0.15204973744292236</c:v>
                </c:pt>
                <c:pt idx="30">
                  <c:v>0.15158369863013699</c:v>
                </c:pt>
                <c:pt idx="31">
                  <c:v>0.15179484018264841</c:v>
                </c:pt>
              </c:numCache>
            </c:numRef>
          </c:val>
          <c:smooth val="1"/>
          <c:extLst xmlns:c16r2="http://schemas.microsoft.com/office/drawing/2015/06/chart">
            <c:ext xmlns:c16="http://schemas.microsoft.com/office/drawing/2014/chart" uri="{C3380CC4-5D6E-409C-BE32-E72D297353CC}">
              <c16:uniqueId val="{00000002-FEFE-4792-BECB-00246411B766}"/>
            </c:ext>
          </c:extLst>
        </c:ser>
        <c:dLbls>
          <c:showLegendKey val="0"/>
          <c:showVal val="0"/>
          <c:showCatName val="0"/>
          <c:showSerName val="0"/>
          <c:showPercent val="0"/>
          <c:showBubbleSize val="0"/>
        </c:dLbls>
        <c:marker val="1"/>
        <c:smooth val="0"/>
        <c:axId val="390679408"/>
        <c:axId val="390661768"/>
      </c:lineChart>
      <c:catAx>
        <c:axId val="3906609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61376"/>
        <c:crosses val="autoZero"/>
        <c:auto val="1"/>
        <c:lblAlgn val="ctr"/>
        <c:lblOffset val="100"/>
        <c:tickLblSkip val="1"/>
        <c:noMultiLvlLbl val="1"/>
      </c:catAx>
      <c:valAx>
        <c:axId val="390661376"/>
        <c:scaling>
          <c:orientation val="minMax"/>
          <c:max val="8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60984"/>
        <c:crosses val="autoZero"/>
        <c:crossBetween val="midCat"/>
      </c:valAx>
      <c:valAx>
        <c:axId val="390661768"/>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79408"/>
        <c:crosses val="max"/>
        <c:crossBetween val="between"/>
      </c:valAx>
      <c:catAx>
        <c:axId val="390679408"/>
        <c:scaling>
          <c:orientation val="minMax"/>
        </c:scaling>
        <c:delete val="1"/>
        <c:axPos val="b"/>
        <c:numFmt formatCode="[$-419]d\ mmm;@" sourceLinked="1"/>
        <c:majorTickMark val="out"/>
        <c:minorTickMark val="none"/>
        <c:tickLblPos val="nextTo"/>
        <c:crossAx val="390661768"/>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84.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Пугачевская СЭС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дням'!$C$96:$AH$96</c:f>
              <c:numCache>
                <c:formatCode>#,##0</c:formatCode>
                <c:ptCount val="32"/>
                <c:pt idx="0">
                  <c:v>18830</c:v>
                </c:pt>
                <c:pt idx="1">
                  <c:v>9542</c:v>
                </c:pt>
                <c:pt idx="2">
                  <c:v>51790</c:v>
                </c:pt>
                <c:pt idx="3">
                  <c:v>75655</c:v>
                </c:pt>
                <c:pt idx="4">
                  <c:v>53037</c:v>
                </c:pt>
                <c:pt idx="5">
                  <c:v>18477</c:v>
                </c:pt>
                <c:pt idx="6">
                  <c:v>15029</c:v>
                </c:pt>
                <c:pt idx="7">
                  <c:v>6415</c:v>
                </c:pt>
                <c:pt idx="8">
                  <c:v>86788</c:v>
                </c:pt>
                <c:pt idx="9">
                  <c:v>20445</c:v>
                </c:pt>
                <c:pt idx="10">
                  <c:v>16942</c:v>
                </c:pt>
                <c:pt idx="11">
                  <c:v>86527</c:v>
                </c:pt>
                <c:pt idx="12">
                  <c:v>82904</c:v>
                </c:pt>
                <c:pt idx="13">
                  <c:v>77455</c:v>
                </c:pt>
                <c:pt idx="14">
                  <c:v>81215</c:v>
                </c:pt>
                <c:pt idx="15">
                  <c:v>8643</c:v>
                </c:pt>
                <c:pt idx="16">
                  <c:v>14443</c:v>
                </c:pt>
                <c:pt idx="17">
                  <c:v>84290</c:v>
                </c:pt>
                <c:pt idx="18">
                  <c:v>72431</c:v>
                </c:pt>
                <c:pt idx="19">
                  <c:v>56726</c:v>
                </c:pt>
                <c:pt idx="20">
                  <c:v>58401</c:v>
                </c:pt>
                <c:pt idx="21">
                  <c:v>65685</c:v>
                </c:pt>
                <c:pt idx="22">
                  <c:v>86707</c:v>
                </c:pt>
                <c:pt idx="23">
                  <c:v>29794</c:v>
                </c:pt>
                <c:pt idx="24">
                  <c:v>49840</c:v>
                </c:pt>
                <c:pt idx="25">
                  <c:v>6409</c:v>
                </c:pt>
                <c:pt idx="26">
                  <c:v>22727</c:v>
                </c:pt>
                <c:pt idx="27">
                  <c:v>21869</c:v>
                </c:pt>
                <c:pt idx="28">
                  <c:v>97675</c:v>
                </c:pt>
                <c:pt idx="29">
                  <c:v>94488</c:v>
                </c:pt>
                <c:pt idx="30">
                  <c:v>95970</c:v>
                </c:pt>
                <c:pt idx="31">
                  <c:v>22212</c:v>
                </c:pt>
              </c:numCache>
            </c:numRef>
          </c:val>
          <c:smooth val="0"/>
          <c:extLst xmlns:c16r2="http://schemas.microsoft.com/office/drawing/2015/06/chart">
            <c:ext xmlns:c16="http://schemas.microsoft.com/office/drawing/2014/chart" uri="{C3380CC4-5D6E-409C-BE32-E72D297353CC}">
              <c16:uniqueId val="{00000000-BD5F-45F7-8A70-C35D281DBC9E}"/>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дням'!$C$97:$AH$97</c:f>
              <c:numCache>
                <c:formatCode>#,##0</c:formatCode>
                <c:ptCount val="32"/>
                <c:pt idx="0">
                  <c:v>52627</c:v>
                </c:pt>
                <c:pt idx="1">
                  <c:v>50032</c:v>
                </c:pt>
                <c:pt idx="2">
                  <c:v>59629</c:v>
                </c:pt>
                <c:pt idx="3">
                  <c:v>49499</c:v>
                </c:pt>
                <c:pt idx="4">
                  <c:v>8046</c:v>
                </c:pt>
                <c:pt idx="5">
                  <c:v>37313</c:v>
                </c:pt>
                <c:pt idx="6">
                  <c:v>57954</c:v>
                </c:pt>
                <c:pt idx="7">
                  <c:v>21572</c:v>
                </c:pt>
                <c:pt idx="8">
                  <c:v>18533</c:v>
                </c:pt>
                <c:pt idx="9">
                  <c:v>25929</c:v>
                </c:pt>
                <c:pt idx="10">
                  <c:v>76717</c:v>
                </c:pt>
                <c:pt idx="11">
                  <c:v>87399</c:v>
                </c:pt>
                <c:pt idx="12">
                  <c:v>22513</c:v>
                </c:pt>
                <c:pt idx="13">
                  <c:v>54773</c:v>
                </c:pt>
                <c:pt idx="14">
                  <c:v>42348</c:v>
                </c:pt>
                <c:pt idx="15">
                  <c:v>54834</c:v>
                </c:pt>
                <c:pt idx="16">
                  <c:v>48214</c:v>
                </c:pt>
                <c:pt idx="17">
                  <c:v>75651</c:v>
                </c:pt>
                <c:pt idx="18">
                  <c:v>16289</c:v>
                </c:pt>
                <c:pt idx="19">
                  <c:v>73692</c:v>
                </c:pt>
                <c:pt idx="20">
                  <c:v>71567</c:v>
                </c:pt>
                <c:pt idx="21">
                  <c:v>95770</c:v>
                </c:pt>
                <c:pt idx="22">
                  <c:v>94572</c:v>
                </c:pt>
                <c:pt idx="23">
                  <c:v>93137</c:v>
                </c:pt>
                <c:pt idx="24">
                  <c:v>68213</c:v>
                </c:pt>
                <c:pt idx="25">
                  <c:v>79841</c:v>
                </c:pt>
                <c:pt idx="26">
                  <c:v>82093</c:v>
                </c:pt>
                <c:pt idx="27">
                  <c:v>43597</c:v>
                </c:pt>
                <c:pt idx="28">
                  <c:v>24206</c:v>
                </c:pt>
                <c:pt idx="29">
                  <c:v>24447</c:v>
                </c:pt>
                <c:pt idx="30">
                  <c:v>57038</c:v>
                </c:pt>
                <c:pt idx="31">
                  <c:v>77802</c:v>
                </c:pt>
              </c:numCache>
            </c:numRef>
          </c:val>
          <c:smooth val="0"/>
          <c:extLst xmlns:c16r2="http://schemas.microsoft.com/office/drawing/2015/06/chart">
            <c:ext xmlns:c16="http://schemas.microsoft.com/office/drawing/2014/chart" uri="{C3380CC4-5D6E-409C-BE32-E72D297353CC}">
              <c16:uniqueId val="{00000001-BD5F-45F7-8A70-C35D281DBC9E}"/>
            </c:ext>
          </c:extLst>
        </c:ser>
        <c:dLbls>
          <c:showLegendKey val="0"/>
          <c:showVal val="0"/>
          <c:showCatName val="0"/>
          <c:showSerName val="0"/>
          <c:showPercent val="0"/>
          <c:showBubbleSize val="0"/>
        </c:dLbls>
        <c:marker val="1"/>
        <c:smooth val="0"/>
        <c:axId val="390676272"/>
        <c:axId val="39067980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дням'!$C$97:$AH$97</c:f>
              <c:numCache>
                <c:formatCode>0.00%</c:formatCode>
                <c:ptCount val="32"/>
                <c:pt idx="0">
                  <c:v>0.13303041856925418</c:v>
                </c:pt>
                <c:pt idx="1">
                  <c:v>0.13333856164383565</c:v>
                </c:pt>
                <c:pt idx="2">
                  <c:v>0.1333982191780822</c:v>
                </c:pt>
                <c:pt idx="3">
                  <c:v>0.13319916286149161</c:v>
                </c:pt>
                <c:pt idx="4">
                  <c:v>0.13285676560121765</c:v>
                </c:pt>
                <c:pt idx="5">
                  <c:v>0.13300011415525112</c:v>
                </c:pt>
                <c:pt idx="6">
                  <c:v>0.13332678843226789</c:v>
                </c:pt>
                <c:pt idx="7">
                  <c:v>0.13344213850837136</c:v>
                </c:pt>
                <c:pt idx="8">
                  <c:v>0.13292269406392695</c:v>
                </c:pt>
                <c:pt idx="9">
                  <c:v>0.13296442922374432</c:v>
                </c:pt>
                <c:pt idx="10">
                  <c:v>0.13341933789954338</c:v>
                </c:pt>
                <c:pt idx="11">
                  <c:v>0.13342597412480975</c:v>
                </c:pt>
                <c:pt idx="12">
                  <c:v>0.13296637747336379</c:v>
                </c:pt>
                <c:pt idx="13">
                  <c:v>0.13279375951293759</c:v>
                </c:pt>
                <c:pt idx="14">
                  <c:v>0.13249796803652966</c:v>
                </c:pt>
                <c:pt idx="15">
                  <c:v>0.132849497716895</c:v>
                </c:pt>
                <c:pt idx="16">
                  <c:v>0.13310650684931505</c:v>
                </c:pt>
                <c:pt idx="17">
                  <c:v>0.13304076103500759</c:v>
                </c:pt>
                <c:pt idx="18">
                  <c:v>0.13261350076103501</c:v>
                </c:pt>
                <c:pt idx="19">
                  <c:v>0.13274261796042619</c:v>
                </c:pt>
                <c:pt idx="20">
                  <c:v>0.13284281582952814</c:v>
                </c:pt>
                <c:pt idx="21">
                  <c:v>0.13307177321156774</c:v>
                </c:pt>
                <c:pt idx="22">
                  <c:v>0.13313162861491629</c:v>
                </c:pt>
                <c:pt idx="23">
                  <c:v>0.1336136910197869</c:v>
                </c:pt>
                <c:pt idx="24">
                  <c:v>0.13375351598173515</c:v>
                </c:pt>
                <c:pt idx="25">
                  <c:v>0.13431235920852361</c:v>
                </c:pt>
                <c:pt idx="26">
                  <c:v>0.13476415525114152</c:v>
                </c:pt>
                <c:pt idx="27">
                  <c:v>0.13492951293759511</c:v>
                </c:pt>
                <c:pt idx="28">
                  <c:v>0.13437038812785387</c:v>
                </c:pt>
                <c:pt idx="29">
                  <c:v>0.1338373515981735</c:v>
                </c:pt>
                <c:pt idx="30">
                  <c:v>0.13354106544901065</c:v>
                </c:pt>
                <c:pt idx="31">
                  <c:v>0.13396412480974124</c:v>
                </c:pt>
              </c:numCache>
            </c:numRef>
          </c:val>
          <c:smooth val="1"/>
          <c:extLst xmlns:c16r2="http://schemas.microsoft.com/office/drawing/2015/06/chart">
            <c:ext xmlns:c16="http://schemas.microsoft.com/office/drawing/2014/chart" uri="{C3380CC4-5D6E-409C-BE32-E72D297353CC}">
              <c16:uniqueId val="{00000002-BD5F-45F7-8A70-C35D281DBC9E}"/>
            </c:ext>
          </c:extLst>
        </c:ser>
        <c:dLbls>
          <c:showLegendKey val="0"/>
          <c:showVal val="0"/>
          <c:showCatName val="0"/>
          <c:showSerName val="0"/>
          <c:showPercent val="0"/>
          <c:showBubbleSize val="0"/>
        </c:dLbls>
        <c:marker val="1"/>
        <c:smooth val="0"/>
        <c:axId val="390678624"/>
        <c:axId val="390678232"/>
      </c:lineChart>
      <c:catAx>
        <c:axId val="390676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79800"/>
        <c:crosses val="autoZero"/>
        <c:auto val="1"/>
        <c:lblAlgn val="ctr"/>
        <c:lblOffset val="100"/>
        <c:tickLblSkip val="1"/>
        <c:noMultiLvlLbl val="1"/>
      </c:catAx>
      <c:valAx>
        <c:axId val="390679800"/>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6272"/>
        <c:crosses val="autoZero"/>
        <c:crossBetween val="midCat"/>
      </c:valAx>
      <c:valAx>
        <c:axId val="390678232"/>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78624"/>
        <c:crosses val="max"/>
        <c:crossBetween val="between"/>
      </c:valAx>
      <c:catAx>
        <c:axId val="390678624"/>
        <c:scaling>
          <c:orientation val="minMax"/>
        </c:scaling>
        <c:delete val="1"/>
        <c:axPos val="b"/>
        <c:numFmt formatCode="[$-419]d\ mmm;@" sourceLinked="1"/>
        <c:majorTickMark val="out"/>
        <c:minorTickMark val="none"/>
        <c:tickLblPos val="nextTo"/>
        <c:crossAx val="390678232"/>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5.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Новоузенская СЭС 15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дням'!$C$76:$AH$76</c:f>
              <c:numCache>
                <c:formatCode>#,##0</c:formatCode>
                <c:ptCount val="32"/>
                <c:pt idx="0">
                  <c:v>27122</c:v>
                </c:pt>
                <c:pt idx="1">
                  <c:v>10996</c:v>
                </c:pt>
                <c:pt idx="2">
                  <c:v>22241</c:v>
                </c:pt>
                <c:pt idx="3">
                  <c:v>71790</c:v>
                </c:pt>
                <c:pt idx="4">
                  <c:v>15863</c:v>
                </c:pt>
                <c:pt idx="5">
                  <c:v>23574</c:v>
                </c:pt>
                <c:pt idx="6">
                  <c:v>6880</c:v>
                </c:pt>
                <c:pt idx="7">
                  <c:v>3908</c:v>
                </c:pt>
                <c:pt idx="8">
                  <c:v>77843</c:v>
                </c:pt>
                <c:pt idx="9">
                  <c:v>23742</c:v>
                </c:pt>
                <c:pt idx="10">
                  <c:v>30337</c:v>
                </c:pt>
                <c:pt idx="11">
                  <c:v>71691</c:v>
                </c:pt>
                <c:pt idx="12">
                  <c:v>70550</c:v>
                </c:pt>
                <c:pt idx="13">
                  <c:v>79775</c:v>
                </c:pt>
                <c:pt idx="14">
                  <c:v>80007</c:v>
                </c:pt>
                <c:pt idx="15">
                  <c:v>41855</c:v>
                </c:pt>
                <c:pt idx="16">
                  <c:v>38461</c:v>
                </c:pt>
                <c:pt idx="17">
                  <c:v>82061</c:v>
                </c:pt>
                <c:pt idx="18">
                  <c:v>67084</c:v>
                </c:pt>
                <c:pt idx="19">
                  <c:v>59765</c:v>
                </c:pt>
                <c:pt idx="20">
                  <c:v>64509</c:v>
                </c:pt>
                <c:pt idx="21">
                  <c:v>67064</c:v>
                </c:pt>
                <c:pt idx="22">
                  <c:v>82023</c:v>
                </c:pt>
                <c:pt idx="23">
                  <c:v>35020</c:v>
                </c:pt>
                <c:pt idx="24">
                  <c:v>56254</c:v>
                </c:pt>
                <c:pt idx="25">
                  <c:v>19556</c:v>
                </c:pt>
                <c:pt idx="26">
                  <c:v>40795</c:v>
                </c:pt>
                <c:pt idx="27">
                  <c:v>35156</c:v>
                </c:pt>
                <c:pt idx="28">
                  <c:v>98230</c:v>
                </c:pt>
                <c:pt idx="29">
                  <c:v>94203</c:v>
                </c:pt>
                <c:pt idx="30">
                  <c:v>90344</c:v>
                </c:pt>
                <c:pt idx="31">
                  <c:v>22887</c:v>
                </c:pt>
              </c:numCache>
            </c:numRef>
          </c:val>
          <c:smooth val="0"/>
          <c:extLst xmlns:c16r2="http://schemas.microsoft.com/office/drawing/2015/06/chart">
            <c:ext xmlns:c16="http://schemas.microsoft.com/office/drawing/2014/chart" uri="{C3380CC4-5D6E-409C-BE32-E72D297353CC}">
              <c16:uniqueId val="{00000000-C1BC-48A7-9F99-0CC551277AAE}"/>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дням'!$C$77:$AH$77</c:f>
              <c:numCache>
                <c:formatCode>#,##0</c:formatCode>
                <c:ptCount val="32"/>
                <c:pt idx="0">
                  <c:v>85047</c:v>
                </c:pt>
                <c:pt idx="1">
                  <c:v>71576</c:v>
                </c:pt>
                <c:pt idx="2">
                  <c:v>81849</c:v>
                </c:pt>
                <c:pt idx="3">
                  <c:v>12777</c:v>
                </c:pt>
                <c:pt idx="4">
                  <c:v>25332</c:v>
                </c:pt>
                <c:pt idx="5">
                  <c:v>54222</c:v>
                </c:pt>
                <c:pt idx="6">
                  <c:v>86151</c:v>
                </c:pt>
                <c:pt idx="7">
                  <c:v>42382</c:v>
                </c:pt>
                <c:pt idx="8">
                  <c:v>22011</c:v>
                </c:pt>
                <c:pt idx="9">
                  <c:v>31562</c:v>
                </c:pt>
                <c:pt idx="10">
                  <c:v>86936</c:v>
                </c:pt>
                <c:pt idx="11">
                  <c:v>66371</c:v>
                </c:pt>
                <c:pt idx="12">
                  <c:v>37299</c:v>
                </c:pt>
                <c:pt idx="13">
                  <c:v>52301</c:v>
                </c:pt>
                <c:pt idx="14">
                  <c:v>70312</c:v>
                </c:pt>
                <c:pt idx="15">
                  <c:v>15008</c:v>
                </c:pt>
                <c:pt idx="16">
                  <c:v>15844</c:v>
                </c:pt>
                <c:pt idx="17">
                  <c:v>61858</c:v>
                </c:pt>
                <c:pt idx="18">
                  <c:v>22351</c:v>
                </c:pt>
                <c:pt idx="19">
                  <c:v>23422</c:v>
                </c:pt>
                <c:pt idx="20">
                  <c:v>49677</c:v>
                </c:pt>
                <c:pt idx="21">
                  <c:v>97938</c:v>
                </c:pt>
                <c:pt idx="22">
                  <c:v>98548</c:v>
                </c:pt>
                <c:pt idx="23">
                  <c:v>97382</c:v>
                </c:pt>
                <c:pt idx="24">
                  <c:v>86074</c:v>
                </c:pt>
                <c:pt idx="25">
                  <c:v>86134</c:v>
                </c:pt>
                <c:pt idx="26">
                  <c:v>96318</c:v>
                </c:pt>
                <c:pt idx="27">
                  <c:v>21611</c:v>
                </c:pt>
                <c:pt idx="28">
                  <c:v>60364</c:v>
                </c:pt>
                <c:pt idx="29">
                  <c:v>18740</c:v>
                </c:pt>
                <c:pt idx="30">
                  <c:v>23754</c:v>
                </c:pt>
                <c:pt idx="31">
                  <c:v>51890</c:v>
                </c:pt>
              </c:numCache>
            </c:numRef>
          </c:val>
          <c:smooth val="0"/>
          <c:extLst xmlns:c16r2="http://schemas.microsoft.com/office/drawing/2015/06/chart">
            <c:ext xmlns:c16="http://schemas.microsoft.com/office/drawing/2014/chart" uri="{C3380CC4-5D6E-409C-BE32-E72D297353CC}">
              <c16:uniqueId val="{00000001-C1BC-48A7-9F99-0CC551277AAE}"/>
            </c:ext>
          </c:extLst>
        </c:ser>
        <c:dLbls>
          <c:showLegendKey val="0"/>
          <c:showVal val="0"/>
          <c:showCatName val="0"/>
          <c:showSerName val="0"/>
          <c:showPercent val="0"/>
          <c:showBubbleSize val="0"/>
        </c:dLbls>
        <c:marker val="1"/>
        <c:smooth val="0"/>
        <c:axId val="390674312"/>
        <c:axId val="390681760"/>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дням'!$C$77:$AH$77</c:f>
              <c:numCache>
                <c:formatCode>0.00%</c:formatCode>
                <c:ptCount val="32"/>
                <c:pt idx="0">
                  <c:v>0.1647456088280061</c:v>
                </c:pt>
                <c:pt idx="1">
                  <c:v>0.16520664383561642</c:v>
                </c:pt>
                <c:pt idx="2">
                  <c:v>0.16566028158295279</c:v>
                </c:pt>
                <c:pt idx="3">
                  <c:v>0.16521117199391169</c:v>
                </c:pt>
                <c:pt idx="4">
                  <c:v>0.16528323439878234</c:v>
                </c:pt>
                <c:pt idx="5">
                  <c:v>0.16551647640791475</c:v>
                </c:pt>
                <c:pt idx="6">
                  <c:v>0.16611975646879754</c:v>
                </c:pt>
                <c:pt idx="7">
                  <c:v>0.16641255707762559</c:v>
                </c:pt>
                <c:pt idx="8">
                  <c:v>0.16598765601217655</c:v>
                </c:pt>
                <c:pt idx="9">
                  <c:v>0.1660471689497717</c:v>
                </c:pt>
                <c:pt idx="10">
                  <c:v>0.16647790715372907</c:v>
                </c:pt>
                <c:pt idx="11">
                  <c:v>0.1664374200913242</c:v>
                </c:pt>
                <c:pt idx="12">
                  <c:v>0.16618436834094366</c:v>
                </c:pt>
                <c:pt idx="13">
                  <c:v>0.1659752815829528</c:v>
                </c:pt>
                <c:pt idx="14">
                  <c:v>0.16590149923896499</c:v>
                </c:pt>
                <c:pt idx="15">
                  <c:v>0.16569718417047186</c:v>
                </c:pt>
                <c:pt idx="16">
                  <c:v>0.16552506088280058</c:v>
                </c:pt>
                <c:pt idx="17">
                  <c:v>0.1653713089802131</c:v>
                </c:pt>
                <c:pt idx="18">
                  <c:v>0.16503087519025875</c:v>
                </c:pt>
                <c:pt idx="19">
                  <c:v>0.1647542922374429</c:v>
                </c:pt>
                <c:pt idx="20">
                  <c:v>0.16464141552511416</c:v>
                </c:pt>
                <c:pt idx="21">
                  <c:v>0.16487637747336378</c:v>
                </c:pt>
                <c:pt idx="22">
                  <c:v>0.16500213850837137</c:v>
                </c:pt>
                <c:pt idx="23">
                  <c:v>0.16547673515981734</c:v>
                </c:pt>
                <c:pt idx="24">
                  <c:v>0.16570367579908676</c:v>
                </c:pt>
                <c:pt idx="25">
                  <c:v>0.16621035768645359</c:v>
                </c:pt>
                <c:pt idx="26">
                  <c:v>0.16663290715372905</c:v>
                </c:pt>
                <c:pt idx="27">
                  <c:v>0.16652982496194824</c:v>
                </c:pt>
                <c:pt idx="28">
                  <c:v>0.1662416514459665</c:v>
                </c:pt>
                <c:pt idx="29">
                  <c:v>0.1656673515981735</c:v>
                </c:pt>
                <c:pt idx="30">
                  <c:v>0.16516057838660578</c:v>
                </c:pt>
                <c:pt idx="31">
                  <c:v>0.16538130136986301</c:v>
                </c:pt>
              </c:numCache>
            </c:numRef>
          </c:val>
          <c:smooth val="1"/>
          <c:extLst xmlns:c16r2="http://schemas.microsoft.com/office/drawing/2015/06/chart">
            <c:ext xmlns:c16="http://schemas.microsoft.com/office/drawing/2014/chart" uri="{C3380CC4-5D6E-409C-BE32-E72D297353CC}">
              <c16:uniqueId val="{00000002-C1BC-48A7-9F99-0CC551277AAE}"/>
            </c:ext>
          </c:extLst>
        </c:ser>
        <c:dLbls>
          <c:showLegendKey val="0"/>
          <c:showVal val="0"/>
          <c:showCatName val="0"/>
          <c:showSerName val="0"/>
          <c:showPercent val="0"/>
          <c:showBubbleSize val="0"/>
        </c:dLbls>
        <c:marker val="1"/>
        <c:smooth val="0"/>
        <c:axId val="390680192"/>
        <c:axId val="390682544"/>
      </c:lineChart>
      <c:catAx>
        <c:axId val="3906743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81760"/>
        <c:crosses val="autoZero"/>
        <c:auto val="1"/>
        <c:lblAlgn val="ctr"/>
        <c:lblOffset val="100"/>
        <c:tickLblSkip val="1"/>
        <c:noMultiLvlLbl val="1"/>
      </c:catAx>
      <c:valAx>
        <c:axId val="390681760"/>
        <c:scaling>
          <c:orientation val="minMax"/>
          <c:max val="12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4312"/>
        <c:crosses val="autoZero"/>
        <c:crossBetween val="midCat"/>
      </c:valAx>
      <c:valAx>
        <c:axId val="390682544"/>
        <c:scaling>
          <c:orientation val="minMax"/>
          <c:max val="0.18500000000000003"/>
          <c:min val="0.10500000000000001"/>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80192"/>
        <c:crosses val="max"/>
        <c:crossBetween val="between"/>
      </c:valAx>
      <c:catAx>
        <c:axId val="390680192"/>
        <c:scaling>
          <c:orientation val="minMax"/>
        </c:scaling>
        <c:delete val="1"/>
        <c:axPos val="b"/>
        <c:numFmt formatCode="[$-419]d\ mmm;@" sourceLinked="1"/>
        <c:majorTickMark val="out"/>
        <c:minorTickMark val="none"/>
        <c:tickLblPos val="nextTo"/>
        <c:crossAx val="39068254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6.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Дергачевская СЭС (1 очередь) 25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дням'!$C$28:$AH$28</c:f>
              <c:numCache>
                <c:formatCode>#,##0</c:formatCode>
                <c:ptCount val="32"/>
              </c:numCache>
            </c:numRef>
          </c:val>
          <c:smooth val="0"/>
          <c:extLst xmlns:c16r2="http://schemas.microsoft.com/office/drawing/2015/06/chart">
            <c:ext xmlns:c16="http://schemas.microsoft.com/office/drawing/2014/chart" uri="{C3380CC4-5D6E-409C-BE32-E72D297353CC}">
              <c16:uniqueId val="{00000000-A2F1-4106-9671-3C57FB574EAB}"/>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дням'!$C$29:$AH$29</c:f>
              <c:numCache>
                <c:formatCode>#,##0</c:formatCode>
                <c:ptCount val="32"/>
                <c:pt idx="0">
                  <c:v>141674</c:v>
                </c:pt>
                <c:pt idx="1">
                  <c:v>116451</c:v>
                </c:pt>
                <c:pt idx="2">
                  <c:v>137308</c:v>
                </c:pt>
                <c:pt idx="3">
                  <c:v>102485</c:v>
                </c:pt>
                <c:pt idx="4">
                  <c:v>35671</c:v>
                </c:pt>
                <c:pt idx="5">
                  <c:v>84341</c:v>
                </c:pt>
                <c:pt idx="6">
                  <c:v>135440</c:v>
                </c:pt>
                <c:pt idx="7">
                  <c:v>62509</c:v>
                </c:pt>
                <c:pt idx="8">
                  <c:v>47924</c:v>
                </c:pt>
                <c:pt idx="9">
                  <c:v>50925</c:v>
                </c:pt>
                <c:pt idx="10">
                  <c:v>149112</c:v>
                </c:pt>
                <c:pt idx="11">
                  <c:v>154163</c:v>
                </c:pt>
                <c:pt idx="12">
                  <c:v>56816</c:v>
                </c:pt>
                <c:pt idx="13">
                  <c:v>96926</c:v>
                </c:pt>
                <c:pt idx="14">
                  <c:v>68262</c:v>
                </c:pt>
                <c:pt idx="15">
                  <c:v>45377</c:v>
                </c:pt>
                <c:pt idx="16">
                  <c:v>62536</c:v>
                </c:pt>
                <c:pt idx="17">
                  <c:v>100532</c:v>
                </c:pt>
                <c:pt idx="18">
                  <c:v>63997</c:v>
                </c:pt>
                <c:pt idx="19">
                  <c:v>82388</c:v>
                </c:pt>
                <c:pt idx="20">
                  <c:v>120666</c:v>
                </c:pt>
                <c:pt idx="21">
                  <c:v>166235</c:v>
                </c:pt>
                <c:pt idx="22">
                  <c:v>167201</c:v>
                </c:pt>
                <c:pt idx="23">
                  <c:v>167230</c:v>
                </c:pt>
                <c:pt idx="24">
                  <c:v>143049</c:v>
                </c:pt>
                <c:pt idx="25">
                  <c:v>143229</c:v>
                </c:pt>
                <c:pt idx="26">
                  <c:v>165961</c:v>
                </c:pt>
                <c:pt idx="27">
                  <c:v>73400</c:v>
                </c:pt>
                <c:pt idx="28">
                  <c:v>125428</c:v>
                </c:pt>
                <c:pt idx="29">
                  <c:v>64832</c:v>
                </c:pt>
                <c:pt idx="30">
                  <c:v>108132</c:v>
                </c:pt>
                <c:pt idx="31">
                  <c:v>96946</c:v>
                </c:pt>
              </c:numCache>
            </c:numRef>
          </c:val>
          <c:smooth val="0"/>
          <c:extLst xmlns:c16r2="http://schemas.microsoft.com/office/drawing/2015/06/chart">
            <c:ext xmlns:c16="http://schemas.microsoft.com/office/drawing/2014/chart" uri="{C3380CC4-5D6E-409C-BE32-E72D297353CC}">
              <c16:uniqueId val="{00000001-A2F1-4106-9671-3C57FB574EAB}"/>
            </c:ext>
          </c:extLst>
        </c:ser>
        <c:dLbls>
          <c:showLegendKey val="0"/>
          <c:showVal val="0"/>
          <c:showCatName val="0"/>
          <c:showSerName val="0"/>
          <c:showPercent val="0"/>
          <c:showBubbleSize val="0"/>
        </c:dLbls>
        <c:marker val="1"/>
        <c:smooth val="0"/>
        <c:axId val="390684112"/>
        <c:axId val="390681368"/>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val>
            <c:numRef>
              <c:f>'КИУМ по дням'!$C$29:$AH$29</c:f>
              <c:numCache>
                <c:formatCode>0.00%</c:formatCode>
                <c:ptCount val="32"/>
                <c:pt idx="0">
                  <c:v>9.4791461187214605E-3</c:v>
                </c:pt>
                <c:pt idx="1">
                  <c:v>1.0010885844748858E-2</c:v>
                </c:pt>
                <c:pt idx="2">
                  <c:v>1.063786301369863E-2</c:v>
                </c:pt>
                <c:pt idx="3">
                  <c:v>1.1105831050228311E-2</c:v>
                </c:pt>
                <c:pt idx="4">
                  <c:v>1.1268712328767123E-2</c:v>
                </c:pt>
                <c:pt idx="5">
                  <c:v>1.1653831050228311E-2</c:v>
                </c:pt>
                <c:pt idx="6">
                  <c:v>1.2272278538812784E-2</c:v>
                </c:pt>
                <c:pt idx="7">
                  <c:v>1.2557707762557076E-2</c:v>
                </c:pt>
                <c:pt idx="8">
                  <c:v>1.2776538812785386E-2</c:v>
                </c:pt>
                <c:pt idx="9">
                  <c:v>1.3009073059360729E-2</c:v>
                </c:pt>
                <c:pt idx="10">
                  <c:v>1.3689949771689499E-2</c:v>
                </c:pt>
                <c:pt idx="11">
                  <c:v>1.4393890410958905E-2</c:v>
                </c:pt>
                <c:pt idx="12">
                  <c:v>1.4653324200913241E-2</c:v>
                </c:pt>
                <c:pt idx="13">
                  <c:v>1.5095908675799087E-2</c:v>
                </c:pt>
                <c:pt idx="14">
                  <c:v>1.5407607305936074E-2</c:v>
                </c:pt>
                <c:pt idx="15">
                  <c:v>1.5614808219178081E-2</c:v>
                </c:pt>
                <c:pt idx="16">
                  <c:v>1.5900360730593605E-2</c:v>
                </c:pt>
                <c:pt idx="17">
                  <c:v>1.635941095890411E-2</c:v>
                </c:pt>
                <c:pt idx="18">
                  <c:v>1.665163470319635E-2</c:v>
                </c:pt>
                <c:pt idx="19">
                  <c:v>1.7027835616438353E-2</c:v>
                </c:pt>
                <c:pt idx="20">
                  <c:v>1.7578821917808223E-2</c:v>
                </c:pt>
                <c:pt idx="21">
                  <c:v>1.8337885844748859E-2</c:v>
                </c:pt>
                <c:pt idx="22">
                  <c:v>1.9101360730593608E-2</c:v>
                </c:pt>
                <c:pt idx="23">
                  <c:v>1.9864968036529682E-2</c:v>
                </c:pt>
                <c:pt idx="24">
                  <c:v>2.0518159817351597E-2</c:v>
                </c:pt>
                <c:pt idx="25">
                  <c:v>2.1172173515981735E-2</c:v>
                </c:pt>
                <c:pt idx="26">
                  <c:v>2.1929986301369862E-2</c:v>
                </c:pt>
                <c:pt idx="27">
                  <c:v>2.2265146118721459E-2</c:v>
                </c:pt>
                <c:pt idx="28">
                  <c:v>2.2837876712328769E-2</c:v>
                </c:pt>
                <c:pt idx="29">
                  <c:v>2.3133913242009137E-2</c:v>
                </c:pt>
                <c:pt idx="30">
                  <c:v>2.3627666666666661E-2</c:v>
                </c:pt>
                <c:pt idx="31">
                  <c:v>2.4070342465753427E-2</c:v>
                </c:pt>
              </c:numCache>
            </c:numRef>
          </c:val>
          <c:smooth val="1"/>
          <c:extLst xmlns:c16r2="http://schemas.microsoft.com/office/drawing/2015/06/chart">
            <c:ext xmlns:c16="http://schemas.microsoft.com/office/drawing/2014/chart" uri="{C3380CC4-5D6E-409C-BE32-E72D297353CC}">
              <c16:uniqueId val="{00000002-A2F1-4106-9671-3C57FB574EAB}"/>
            </c:ext>
          </c:extLst>
        </c:ser>
        <c:dLbls>
          <c:showLegendKey val="0"/>
          <c:showVal val="0"/>
          <c:showCatName val="0"/>
          <c:showSerName val="0"/>
          <c:showPercent val="0"/>
          <c:showBubbleSize val="0"/>
        </c:dLbls>
        <c:marker val="1"/>
        <c:smooth val="0"/>
        <c:axId val="390676664"/>
        <c:axId val="390680584"/>
      </c:lineChart>
      <c:catAx>
        <c:axId val="39068411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81368"/>
        <c:crosses val="autoZero"/>
        <c:auto val="1"/>
        <c:lblAlgn val="ctr"/>
        <c:lblOffset val="100"/>
        <c:tickLblSkip val="1"/>
        <c:noMultiLvlLbl val="1"/>
      </c:catAx>
      <c:valAx>
        <c:axId val="390681368"/>
        <c:scaling>
          <c:orientation val="minMax"/>
          <c:max val="20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84112"/>
        <c:crosses val="autoZero"/>
        <c:crossBetween val="midCat"/>
      </c:valAx>
      <c:valAx>
        <c:axId val="390680584"/>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76664"/>
        <c:crosses val="max"/>
        <c:crossBetween val="between"/>
      </c:valAx>
      <c:catAx>
        <c:axId val="390676664"/>
        <c:scaling>
          <c:orientation val="minMax"/>
        </c:scaling>
        <c:delete val="1"/>
        <c:axPos val="b"/>
        <c:numFmt formatCode="[$-419]d\ mmm;@" sourceLinked="1"/>
        <c:majorTickMark val="out"/>
        <c:minorTickMark val="none"/>
        <c:tickLblPos val="nextTo"/>
        <c:crossAx val="390680584"/>
        <c:crosses val="autoZero"/>
        <c:auto val="1"/>
        <c:lblAlgn val="ctr"/>
        <c:lblOffset val="100"/>
        <c:noMultiLvlLbl val="0"/>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chartSpace>
</file>

<file path=xl/charts/chart87.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Адыгейская СЭС 4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дням'!$C$200:$AH$200</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дням'!$C$201:$AH$201</c:f>
              <c:numCache>
                <c:formatCode>#,##0</c:formatCode>
                <c:ptCount val="32"/>
                <c:pt idx="0">
                  <c:v>0</c:v>
                </c:pt>
                <c:pt idx="1">
                  <c:v>4547</c:v>
                </c:pt>
                <c:pt idx="2">
                  <c:v>9089</c:v>
                </c:pt>
                <c:pt idx="3">
                  <c:v>8926</c:v>
                </c:pt>
                <c:pt idx="4">
                  <c:v>3987</c:v>
                </c:pt>
                <c:pt idx="5">
                  <c:v>1769</c:v>
                </c:pt>
                <c:pt idx="6">
                  <c:v>1606</c:v>
                </c:pt>
                <c:pt idx="7">
                  <c:v>12367</c:v>
                </c:pt>
                <c:pt idx="8">
                  <c:v>4198</c:v>
                </c:pt>
                <c:pt idx="9">
                  <c:v>12527</c:v>
                </c:pt>
                <c:pt idx="10">
                  <c:v>571</c:v>
                </c:pt>
                <c:pt idx="11">
                  <c:v>11347</c:v>
                </c:pt>
                <c:pt idx="12">
                  <c:v>7465</c:v>
                </c:pt>
                <c:pt idx="13">
                  <c:v>3456</c:v>
                </c:pt>
                <c:pt idx="14">
                  <c:v>21646</c:v>
                </c:pt>
                <c:pt idx="15">
                  <c:v>13815</c:v>
                </c:pt>
                <c:pt idx="16">
                  <c:v>10322</c:v>
                </c:pt>
                <c:pt idx="17">
                  <c:v>16867</c:v>
                </c:pt>
                <c:pt idx="18">
                  <c:v>19608</c:v>
                </c:pt>
                <c:pt idx="19">
                  <c:v>3982</c:v>
                </c:pt>
                <c:pt idx="20">
                  <c:v>8914</c:v>
                </c:pt>
                <c:pt idx="21">
                  <c:v>5730</c:v>
                </c:pt>
                <c:pt idx="22">
                  <c:v>21357</c:v>
                </c:pt>
                <c:pt idx="23">
                  <c:v>22403</c:v>
                </c:pt>
                <c:pt idx="24">
                  <c:v>19965</c:v>
                </c:pt>
                <c:pt idx="25">
                  <c:v>18367</c:v>
                </c:pt>
                <c:pt idx="26">
                  <c:v>11182</c:v>
                </c:pt>
                <c:pt idx="27">
                  <c:v>13174</c:v>
                </c:pt>
                <c:pt idx="28">
                  <c:v>14034</c:v>
                </c:pt>
                <c:pt idx="29">
                  <c:v>8469</c:v>
                </c:pt>
                <c:pt idx="30">
                  <c:v>3354</c:v>
                </c:pt>
                <c:pt idx="31">
                  <c:v>11135</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84504"/>
        <c:axId val="39067705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дням'!$C$201:$AH$201</c:f>
              <c:numCache>
                <c:formatCode>0.00%</c:formatCode>
                <c:ptCount val="32"/>
                <c:pt idx="0">
                  <c:v>6.634115296803654E-2</c:v>
                </c:pt>
                <c:pt idx="1">
                  <c:v>6.6470918949771696E-2</c:v>
                </c:pt>
                <c:pt idx="2">
                  <c:v>6.6730308219178081E-2</c:v>
                </c:pt>
                <c:pt idx="3">
                  <c:v>6.6985045662100451E-2</c:v>
                </c:pt>
                <c:pt idx="4">
                  <c:v>6.70988299086758E-2</c:v>
                </c:pt>
                <c:pt idx="5">
                  <c:v>6.7149315068493143E-2</c:v>
                </c:pt>
                <c:pt idx="6">
                  <c:v>6.7195148401826485E-2</c:v>
                </c:pt>
                <c:pt idx="7">
                  <c:v>6.7548087899543377E-2</c:v>
                </c:pt>
                <c:pt idx="8">
                  <c:v>6.7667893835616444E-2</c:v>
                </c:pt>
                <c:pt idx="9">
                  <c:v>6.8025399543378995E-2</c:v>
                </c:pt>
                <c:pt idx="10">
                  <c:v>6.8041695205479452E-2</c:v>
                </c:pt>
                <c:pt idx="11">
                  <c:v>6.8365525114155237E-2</c:v>
                </c:pt>
                <c:pt idx="12">
                  <c:v>6.8578567351598174E-2</c:v>
                </c:pt>
                <c:pt idx="13">
                  <c:v>6.8677197488584474E-2</c:v>
                </c:pt>
                <c:pt idx="14">
                  <c:v>6.9294948630136979E-2</c:v>
                </c:pt>
                <c:pt idx="15">
                  <c:v>6.9689212328767111E-2</c:v>
                </c:pt>
                <c:pt idx="16">
                  <c:v>6.9983789954337891E-2</c:v>
                </c:pt>
                <c:pt idx="17">
                  <c:v>7.0465154109589048E-2</c:v>
                </c:pt>
                <c:pt idx="18">
                  <c:v>7.1024743150684924E-2</c:v>
                </c:pt>
                <c:pt idx="19">
                  <c:v>7.1138384703196347E-2</c:v>
                </c:pt>
                <c:pt idx="20">
                  <c:v>7.1392779680365295E-2</c:v>
                </c:pt>
                <c:pt idx="21">
                  <c:v>7.1556307077625572E-2</c:v>
                </c:pt>
                <c:pt idx="22">
                  <c:v>7.2165810502283115E-2</c:v>
                </c:pt>
                <c:pt idx="23">
                  <c:v>7.2805165525114152E-2</c:v>
                </c:pt>
                <c:pt idx="24">
                  <c:v>7.3374942922374425E-2</c:v>
                </c:pt>
                <c:pt idx="25">
                  <c:v>7.3899115296803666E-2</c:v>
                </c:pt>
                <c:pt idx="26">
                  <c:v>7.4218236301369866E-2</c:v>
                </c:pt>
                <c:pt idx="27">
                  <c:v>7.4594206621004563E-2</c:v>
                </c:pt>
                <c:pt idx="28">
                  <c:v>7.4994720319634708E-2</c:v>
                </c:pt>
                <c:pt idx="29">
                  <c:v>7.5236415525114161E-2</c:v>
                </c:pt>
                <c:pt idx="30">
                  <c:v>7.5332134703196343E-2</c:v>
                </c:pt>
                <c:pt idx="31">
                  <c:v>7.5649914383561653E-2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74704"/>
        <c:axId val="390680976"/>
      </c:lineChart>
      <c:catAx>
        <c:axId val="39068450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77056"/>
        <c:crosses val="autoZero"/>
        <c:auto val="1"/>
        <c:lblAlgn val="ctr"/>
        <c:lblOffset val="100"/>
        <c:tickLblSkip val="1"/>
        <c:noMultiLvlLbl val="1"/>
      </c:catAx>
      <c:valAx>
        <c:axId val="390677056"/>
        <c:scaling>
          <c:orientation val="minMax"/>
          <c:max val="36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84504"/>
        <c:crosses val="autoZero"/>
        <c:crossBetween val="midCat"/>
      </c:valAx>
      <c:valAx>
        <c:axId val="390680976"/>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74704"/>
        <c:crosses val="max"/>
        <c:crossBetween val="between"/>
      </c:valAx>
      <c:catAx>
        <c:axId val="390674704"/>
        <c:scaling>
          <c:orientation val="minMax"/>
        </c:scaling>
        <c:delete val="1"/>
        <c:axPos val="b"/>
        <c:numFmt formatCode="General" sourceLinked="1"/>
        <c:majorTickMark val="out"/>
        <c:minorTickMark val="none"/>
        <c:tickLblPos val="nextTo"/>
        <c:crossAx val="390680976"/>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88.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Верхняя Бурзянская СЭС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дням'!$C$202:$AH$202</c:f>
              <c:numCache>
                <c:formatCode>#,##0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дням'!$C$203:$AH$203</c:f>
              <c:numCache>
                <c:formatCode>#,##0</c:formatCode>
                <c:ptCount val="32"/>
                <c:pt idx="0">
                  <c:v>286</c:v>
                </c:pt>
                <c:pt idx="1">
                  <c:v>689</c:v>
                </c:pt>
                <c:pt idx="2">
                  <c:v>1676</c:v>
                </c:pt>
                <c:pt idx="3">
                  <c:v>3648</c:v>
                </c:pt>
                <c:pt idx="4">
                  <c:v>3918</c:v>
                </c:pt>
                <c:pt idx="5">
                  <c:v>1347</c:v>
                </c:pt>
                <c:pt idx="6">
                  <c:v>3430</c:v>
                </c:pt>
                <c:pt idx="7">
                  <c:v>7970</c:v>
                </c:pt>
                <c:pt idx="8">
                  <c:v>15969</c:v>
                </c:pt>
                <c:pt idx="9">
                  <c:v>28</c:v>
                </c:pt>
                <c:pt idx="10">
                  <c:v>0</c:v>
                </c:pt>
                <c:pt idx="11">
                  <c:v>10</c:v>
                </c:pt>
                <c:pt idx="12">
                  <c:v>400</c:v>
                </c:pt>
                <c:pt idx="13">
                  <c:v>207</c:v>
                </c:pt>
                <c:pt idx="14">
                  <c:v>3939</c:v>
                </c:pt>
                <c:pt idx="15">
                  <c:v>2103</c:v>
                </c:pt>
                <c:pt idx="16">
                  <c:v>19391</c:v>
                </c:pt>
                <c:pt idx="17">
                  <c:v>872</c:v>
                </c:pt>
                <c:pt idx="18">
                  <c:v>983</c:v>
                </c:pt>
                <c:pt idx="19">
                  <c:v>5317</c:v>
                </c:pt>
                <c:pt idx="20">
                  <c:v>3306</c:v>
                </c:pt>
                <c:pt idx="21">
                  <c:v>23232</c:v>
                </c:pt>
                <c:pt idx="22">
                  <c:v>23841</c:v>
                </c:pt>
                <c:pt idx="23">
                  <c:v>31831</c:v>
                </c:pt>
                <c:pt idx="24">
                  <c:v>32801</c:v>
                </c:pt>
                <c:pt idx="25">
                  <c:v>33089</c:v>
                </c:pt>
                <c:pt idx="26">
                  <c:v>26997</c:v>
                </c:pt>
                <c:pt idx="27">
                  <c:v>26704</c:v>
                </c:pt>
                <c:pt idx="28">
                  <c:v>16380</c:v>
                </c:pt>
                <c:pt idx="29">
                  <c:v>169</c:v>
                </c:pt>
                <c:pt idx="30">
                  <c:v>2968</c:v>
                </c:pt>
                <c:pt idx="31">
                  <c:v>11161</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73136"/>
        <c:axId val="39068489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дням'!$C$203:$AH$203</c:f>
              <c:numCache>
                <c:formatCode>0.00%</c:formatCode>
                <c:ptCount val="32"/>
                <c:pt idx="0">
                  <c:v>6.7958835616438368E-2</c:v>
                </c:pt>
                <c:pt idx="1">
                  <c:v>6.7974566210045675E-2</c:v>
                </c:pt>
                <c:pt idx="2">
                  <c:v>6.8012831050228317E-2</c:v>
                </c:pt>
                <c:pt idx="3">
                  <c:v>6.8096118721461193E-2</c:v>
                </c:pt>
                <c:pt idx="4">
                  <c:v>6.81855707762557E-2</c:v>
                </c:pt>
                <c:pt idx="5">
                  <c:v>6.8216324200913239E-2</c:v>
                </c:pt>
                <c:pt idx="6">
                  <c:v>6.8294634703196341E-2</c:v>
                </c:pt>
                <c:pt idx="7">
                  <c:v>6.8476598173515993E-2</c:v>
                </c:pt>
                <c:pt idx="8">
                  <c:v>6.8841187214611868E-2</c:v>
                </c:pt>
                <c:pt idx="9">
                  <c:v>6.8841826484018265E-2</c:v>
                </c:pt>
                <c:pt idx="10">
                  <c:v>6.8841826484018265E-2</c:v>
                </c:pt>
                <c:pt idx="11">
                  <c:v>6.884205479452056E-2</c:v>
                </c:pt>
                <c:pt idx="12">
                  <c:v>6.8851187214611878E-2</c:v>
                </c:pt>
                <c:pt idx="13">
                  <c:v>6.885591324200914E-2</c:v>
                </c:pt>
                <c:pt idx="14">
                  <c:v>6.894584474885844E-2</c:v>
                </c:pt>
                <c:pt idx="15">
                  <c:v>6.8993858447488579E-2</c:v>
                </c:pt>
                <c:pt idx="16">
                  <c:v>6.9436575342465764E-2</c:v>
                </c:pt>
                <c:pt idx="17">
                  <c:v>6.9456484018264833E-2</c:v>
                </c:pt>
                <c:pt idx="18">
                  <c:v>6.9478926940639271E-2</c:v>
                </c:pt>
                <c:pt idx="19">
                  <c:v>6.96003196347032E-2</c:v>
                </c:pt>
                <c:pt idx="20">
                  <c:v>6.9675799086757986E-2</c:v>
                </c:pt>
                <c:pt idx="21">
                  <c:v>7.020621004566209E-2</c:v>
                </c:pt>
                <c:pt idx="22">
                  <c:v>7.0750525114155249E-2</c:v>
                </c:pt>
                <c:pt idx="23">
                  <c:v>7.1477260273972595E-2</c:v>
                </c:pt>
                <c:pt idx="24">
                  <c:v>7.2226141552511419E-2</c:v>
                </c:pt>
                <c:pt idx="25">
                  <c:v>7.2981598173515974E-2</c:v>
                </c:pt>
                <c:pt idx="26">
                  <c:v>7.3597968036529682E-2</c:v>
                </c:pt>
                <c:pt idx="27">
                  <c:v>7.4207648401826476E-2</c:v>
                </c:pt>
                <c:pt idx="28">
                  <c:v>7.4581621004566209E-2</c:v>
                </c:pt>
                <c:pt idx="29">
                  <c:v>7.4585479452054793E-2</c:v>
                </c:pt>
                <c:pt idx="30">
                  <c:v>7.4653242009132412E-2</c:v>
                </c:pt>
                <c:pt idx="31">
                  <c:v>7.4908059360730597E-2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83328"/>
        <c:axId val="390682936"/>
      </c:lineChart>
      <c:catAx>
        <c:axId val="390673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84896"/>
        <c:crosses val="autoZero"/>
        <c:auto val="1"/>
        <c:lblAlgn val="ctr"/>
        <c:lblOffset val="100"/>
        <c:tickLblSkip val="1"/>
        <c:noMultiLvlLbl val="1"/>
      </c:catAx>
      <c:valAx>
        <c:axId val="390684896"/>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3136"/>
        <c:crosses val="autoZero"/>
        <c:crossBetween val="midCat"/>
      </c:valAx>
      <c:valAx>
        <c:axId val="390682936"/>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83328"/>
        <c:crosses val="max"/>
        <c:crossBetween val="between"/>
      </c:valAx>
      <c:catAx>
        <c:axId val="390683328"/>
        <c:scaling>
          <c:orientation val="minMax"/>
        </c:scaling>
        <c:delete val="1"/>
        <c:axPos val="b"/>
        <c:numFmt formatCode="General" sourceLinked="1"/>
        <c:majorTickMark val="out"/>
        <c:minorTickMark val="none"/>
        <c:tickLblPos val="nextTo"/>
        <c:crossAx val="390682936"/>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hart89.xml><?xml version="1.0" encoding="utf-8"?>
<c:chartSpace xmlns:c="http://schemas.openxmlformats.org/drawingml/2006/chart" xmlns:a="http://schemas.openxmlformats.org/drawingml/2006/main" xmlns:r="http://schemas.openxmlformats.org/officeDocument/2006/relationships">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r>
              <a:rPr lang="ru-RU"/>
              <a:t>Нижняя Бурзянская СЭС 5 МВт</a:t>
            </a:r>
          </a:p>
        </c:rich>
      </c:tx>
      <c:overlay val="0"/>
      <c:spPr>
        <a:noFill/>
        <a:ln>
          <a:noFill/>
        </a:ln>
        <a:effectLst/>
      </c:spPr>
      <c:txPr>
        <a:bodyPr rot="0" spcFirstLastPara="1" vertOverflow="ellipsis" vert="horz" wrap="square" anchor="ctr" anchorCtr="1"/>
        <a:lstStyle/>
        <a:p>
          <a:pPr>
            <a:defRPr sz="1300" b="1" i="0" u="none" strike="noStrike" kern="1200" cap="none" baseline="0">
              <a:solidFill>
                <a:schemeClr val="lt1">
                  <a:lumMod val="85000"/>
                </a:schemeClr>
              </a:solidFill>
              <a:effectLst>
                <a:reflection blurRad="152400" stA="55000" endA="300" endPos="45500" dist="25400" dir="5400000" sy="-100000" algn="bl" rotWithShape="0"/>
              </a:effectLst>
              <a:latin typeface="+mn-lt"/>
              <a:ea typeface="+mn-ea"/>
              <a:cs typeface="+mn-cs"/>
            </a:defRPr>
          </a:pPr>
          <a:endParaRPr lang="ru-RU"/>
        </a:p>
      </c:txPr>
    </c:title>
    <c:autoTitleDeleted val="0"/>
    <c:plotArea>
      <c:layout>
        <c:manualLayout>
          <c:layoutTarget val="inner"/>
          <c:xMode val="edge"/>
          <c:yMode val="edge"/>
          <c:x val="0.13256681117107552"/>
          <c:y val="0.18347784200385361"/>
          <c:w val="0.75594491138045949"/>
          <c:h val="0.69284738974102222"/>
        </c:manualLayout>
      </c:layout>
      <c:lineChart>
        <c:grouping val="standard"/>
        <c:varyColors val="0"/>
        <c:ser>
          <c:idx val="0"/>
          <c:order val="0"/>
          <c:tx>
            <c:strRef>
              <c:f>'выработка по дням'!$B$2</c:f>
              <c:strCache>
                <c:ptCount val="1"/>
                <c:pt idx="0">
                  <c:v>2020</c:v>
                </c:pt>
              </c:strCache>
            </c:strRef>
          </c:tx>
          <c:spPr>
            <a:ln w="12700" cap="rnd">
              <a:solidFill>
                <a:srgbClr val="00B0F0">
                  <a:alpha val="50000"/>
                </a:srgbClr>
              </a:solidFill>
            </a:ln>
            <a:effectLst/>
          </c:spPr>
          <c:marker>
            <c:symbol val="circle"/>
            <c:size val="2"/>
            <c:spPr>
              <a:solidFill>
                <a:schemeClr val="accent1">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дням'!$C$204:$AH$204</c:f>
              <c:numCache>
                <c:formatCode>#,##0</c:formatCode>
                <c:ptCount val="32"/>
              </c:numCache>
            </c:numRef>
          </c:val>
          <c:smooth val="0"/>
          <c:extLst xmlns:c16r2="http://schemas.microsoft.com/office/drawing/2015/06/chart">
            <c:ext xmlns:c16="http://schemas.microsoft.com/office/drawing/2014/chart" uri="{C3380CC4-5D6E-409C-BE32-E72D297353CC}">
              <c16:uniqueId val="{00000000-5F26-42C9-A6E4-76C6D6385C8C}"/>
            </c:ext>
          </c:extLst>
        </c:ser>
        <c:ser>
          <c:idx val="1"/>
          <c:order val="1"/>
          <c:tx>
            <c:strRef>
              <c:f>'выработка по дням'!$B$3</c:f>
              <c:strCache>
                <c:ptCount val="1"/>
                <c:pt idx="0">
                  <c:v>2021</c:v>
                </c:pt>
              </c:strCache>
            </c:strRef>
          </c:tx>
          <c:spPr>
            <a:ln w="22225" cap="rnd">
              <a:solidFill>
                <a:srgbClr val="00B0F0"/>
              </a:solidFill>
            </a:ln>
            <a:effectLst/>
          </c:spPr>
          <c:marker>
            <c:symbol val="circle"/>
            <c:size val="2"/>
            <c:spPr>
              <a:solidFill>
                <a:schemeClr val="accent3">
                  <a:lumMod val="60000"/>
                  <a:lumOff val="40000"/>
                </a:schemeClr>
              </a:solidFill>
              <a:ln>
                <a:noFill/>
              </a:ln>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'выработка по дням'!$C$205:$AH$205</c:f>
              <c:numCache>
                <c:formatCode>#,##0</c:formatCode>
                <c:ptCount val="32"/>
                <c:pt idx="0">
                  <c:v>1481</c:v>
                </c:pt>
                <c:pt idx="1">
                  <c:v>1885</c:v>
                </c:pt>
                <c:pt idx="2">
                  <c:v>3711</c:v>
                </c:pt>
                <c:pt idx="3">
                  <c:v>8743</c:v>
                </c:pt>
                <c:pt idx="4">
                  <c:v>9166</c:v>
                </c:pt>
                <c:pt idx="5">
                  <c:v>3745</c:v>
                </c:pt>
                <c:pt idx="6">
                  <c:v>8072</c:v>
                </c:pt>
                <c:pt idx="7">
                  <c:v>18685</c:v>
                </c:pt>
                <c:pt idx="8">
                  <c:v>24186</c:v>
                </c:pt>
                <c:pt idx="9">
                  <c:v>224</c:v>
                </c:pt>
                <c:pt idx="10">
                  <c:v>93</c:v>
                </c:pt>
                <c:pt idx="11">
                  <c:v>139</c:v>
                </c:pt>
                <c:pt idx="12">
                  <c:v>465</c:v>
                </c:pt>
                <c:pt idx="13">
                  <c:v>176</c:v>
                </c:pt>
                <c:pt idx="14">
                  <c:v>828</c:v>
                </c:pt>
                <c:pt idx="15">
                  <c:v>485</c:v>
                </c:pt>
                <c:pt idx="16">
                  <c:v>7500</c:v>
                </c:pt>
                <c:pt idx="17">
                  <c:v>742</c:v>
                </c:pt>
                <c:pt idx="18">
                  <c:v>432</c:v>
                </c:pt>
                <c:pt idx="19">
                  <c:v>1851</c:v>
                </c:pt>
                <c:pt idx="20">
                  <c:v>1036</c:v>
                </c:pt>
                <c:pt idx="21">
                  <c:v>8690</c:v>
                </c:pt>
                <c:pt idx="22">
                  <c:v>13503</c:v>
                </c:pt>
                <c:pt idx="23">
                  <c:v>22403</c:v>
                </c:pt>
                <c:pt idx="24">
                  <c:v>28958</c:v>
                </c:pt>
                <c:pt idx="25">
                  <c:v>30761</c:v>
                </c:pt>
                <c:pt idx="26">
                  <c:v>25421</c:v>
                </c:pt>
                <c:pt idx="27">
                  <c:v>25828</c:v>
                </c:pt>
                <c:pt idx="28">
                  <c:v>16503</c:v>
                </c:pt>
                <c:pt idx="29">
                  <c:v>320</c:v>
                </c:pt>
                <c:pt idx="30">
                  <c:v>1367</c:v>
                </c:pt>
                <c:pt idx="31">
                  <c:v>8624</c:v>
                </c:pt>
              </c:numCache>
            </c:numRef>
          </c:val>
          <c:smooth val="0"/>
          <c:extLst xmlns:c16r2="http://schemas.microsoft.com/office/drawing/2015/06/chart">
            <c:ext xmlns:c16="http://schemas.microsoft.com/office/drawing/2014/chart" uri="{C3380CC4-5D6E-409C-BE32-E72D297353CC}">
              <c16:uniqueId val="{00000001-5F26-42C9-A6E4-76C6D6385C8C}"/>
            </c:ext>
          </c:extLst>
        </c:ser>
        <c:dLbls>
          <c:showLegendKey val="0"/>
          <c:showVal val="0"/>
          <c:showCatName val="0"/>
          <c:showSerName val="0"/>
          <c:showPercent val="0"/>
          <c:showBubbleSize val="0"/>
        </c:dLbls>
        <c:marker val="1"/>
        <c:smooth val="0"/>
        <c:axId val="390673920"/>
        <c:axId val="390675096"/>
      </c:lineChart>
      <c:lineChart>
        <c:grouping val="standard"/>
        <c:varyColors val="0"/>
        <c:ser>
          <c:idx val="2"/>
          <c:order val="2"/>
          <c:tx>
            <c:v>КИУМ</c:v>
          </c:tx>
          <c:spPr>
            <a:ln w="34925" cap="rnd">
              <a:gradFill flip="none" rotWithShape="1">
                <a:gsLst>
                  <a:gs pos="0">
                    <a:srgbClr val="C00000"/>
                  </a:gs>
                  <a:gs pos="15000">
                    <a:srgbClr val="FE8A0A"/>
                  </a:gs>
                  <a:gs pos="100000">
                    <a:srgbClr val="FFE389"/>
                  </a:gs>
                </a:gsLst>
                <a:lin ang="16200000" scaled="1"/>
                <a:tileRect/>
              </a:gradFill>
            </a:ln>
            <a:effectLst>
              <a:glow rad="101600">
                <a:schemeClr val="accent4">
                  <a:satMod val="175000"/>
                  <a:alpha val="15000"/>
                </a:schemeClr>
              </a:glow>
            </a:effectLst>
          </c:spPr>
          <c:marker>
            <c:symbol val="circle"/>
            <c:size val="4"/>
            <c:spPr>
              <a:solidFill>
                <a:schemeClr val="bg1"/>
              </a:solidFill>
              <a:ln>
                <a:noFill/>
              </a:ln>
              <a:effectLst>
                <a:glow rad="101600">
                  <a:schemeClr val="accent4">
                    <a:satMod val="175000"/>
                    <a:alpha val="15000"/>
                  </a:schemeClr>
                </a:glow>
              </a:effectLst>
            </c:spPr>
          </c:marker>
          <c:cat>
            <c:strRef>
              <c:f>'выработка по дням'!$C$1:$AH$1</c:f>
              <c:strCache>
                <c:ptCount val="32"/>
                <c:pt idx="0">
                  <c:v>18 фев</c:v>
                </c:pt>
                <c:pt idx="1">
                  <c:v>19 фев</c:v>
                </c:pt>
                <c:pt idx="2">
                  <c:v>20 фев</c:v>
                </c:pt>
                <c:pt idx="3">
                  <c:v>21 фев</c:v>
                </c:pt>
                <c:pt idx="4">
                  <c:v>22 фев</c:v>
                </c:pt>
                <c:pt idx="5">
                  <c:v>23 фев</c:v>
                </c:pt>
                <c:pt idx="6">
                  <c:v>24 фев</c:v>
                </c:pt>
                <c:pt idx="7">
                  <c:v>25 фев</c:v>
                </c:pt>
                <c:pt idx="8">
                  <c:v>26 фев</c:v>
                </c:pt>
                <c:pt idx="9">
                  <c:v>27 фев</c:v>
                </c:pt>
                <c:pt idx="10">
                  <c:v>28 фев</c:v>
                </c:pt>
                <c:pt idx="11">
                  <c:v>1 мар</c:v>
                </c:pt>
                <c:pt idx="12">
                  <c:v>2 мар</c:v>
                </c:pt>
                <c:pt idx="13">
                  <c:v>3 мар</c:v>
                </c:pt>
                <c:pt idx="14">
                  <c:v>4 мар</c:v>
                </c:pt>
                <c:pt idx="15">
                  <c:v>5 мар</c:v>
                </c:pt>
                <c:pt idx="16">
                  <c:v>6 мар</c:v>
                </c:pt>
                <c:pt idx="17">
                  <c:v>7 мар</c:v>
                </c:pt>
                <c:pt idx="18">
                  <c:v>8 мар</c:v>
                </c:pt>
                <c:pt idx="19">
                  <c:v>9 мар</c:v>
                </c:pt>
                <c:pt idx="20">
                  <c:v>10 мар</c:v>
                </c:pt>
                <c:pt idx="21">
                  <c:v>11 мар</c:v>
                </c:pt>
                <c:pt idx="22">
                  <c:v>12 мар</c:v>
                </c:pt>
                <c:pt idx="23">
                  <c:v>13 мар</c:v>
                </c:pt>
                <c:pt idx="24">
                  <c:v>14 мар</c:v>
                </c:pt>
                <c:pt idx="25">
                  <c:v>15 мар</c:v>
                </c:pt>
                <c:pt idx="26">
                  <c:v>16 мар</c:v>
                </c:pt>
                <c:pt idx="27">
                  <c:v>17 мар</c:v>
                </c:pt>
                <c:pt idx="28">
                  <c:v>18 мар</c:v>
                </c:pt>
                <c:pt idx="29">
                  <c:v>19 мар</c:v>
                </c:pt>
                <c:pt idx="30">
                  <c:v>20 мар</c:v>
                </c:pt>
                <c:pt idx="31">
                  <c:v>21 мар</c:v>
                </c:pt>
              </c:strCache>
            </c:strRef>
          </c:cat>
          <c:val>
            <c:numRef>
              <c:f>'КИУМ по дням'!$C$205:$AH$205</c:f>
              <c:numCache>
                <c:formatCode>0.00%</c:formatCode>
                <c:ptCount val="32"/>
                <c:pt idx="0">
                  <c:v>6.2640251141552514E-2</c:v>
                </c:pt>
                <c:pt idx="1">
                  <c:v>6.2683287671232879E-2</c:v>
                </c:pt>
                <c:pt idx="2">
                  <c:v>6.2768013698630137E-2</c:v>
                </c:pt>
                <c:pt idx="3">
                  <c:v>6.2967625570776259E-2</c:v>
                </c:pt>
                <c:pt idx="4">
                  <c:v>6.3176894977168954E-2</c:v>
                </c:pt>
                <c:pt idx="5">
                  <c:v>6.3262397260273967E-2</c:v>
                </c:pt>
                <c:pt idx="6">
                  <c:v>6.3446689497716896E-2</c:v>
                </c:pt>
                <c:pt idx="7">
                  <c:v>6.3873287671232876E-2</c:v>
                </c:pt>
                <c:pt idx="8">
                  <c:v>6.4425479452054776E-2</c:v>
                </c:pt>
                <c:pt idx="9">
                  <c:v>6.4430593607305936E-2</c:v>
                </c:pt>
                <c:pt idx="10">
                  <c:v>6.4432716894977163E-2</c:v>
                </c:pt>
                <c:pt idx="11">
                  <c:v>6.4435890410958901E-2</c:v>
                </c:pt>
                <c:pt idx="12">
                  <c:v>6.4446506849315077E-2</c:v>
                </c:pt>
                <c:pt idx="13">
                  <c:v>6.4450525114155249E-2</c:v>
                </c:pt>
                <c:pt idx="14">
                  <c:v>6.4469429223744296E-2</c:v>
                </c:pt>
                <c:pt idx="15">
                  <c:v>6.4480502283105021E-2</c:v>
                </c:pt>
                <c:pt idx="16">
                  <c:v>6.4651735159817356E-2</c:v>
                </c:pt>
                <c:pt idx="17">
                  <c:v>6.466867579908675E-2</c:v>
                </c:pt>
                <c:pt idx="18">
                  <c:v>6.4678538812785388E-2</c:v>
                </c:pt>
                <c:pt idx="19">
                  <c:v>6.4720799086757999E-2</c:v>
                </c:pt>
                <c:pt idx="20">
                  <c:v>6.4744452054794524E-2</c:v>
                </c:pt>
                <c:pt idx="21">
                  <c:v>6.4942853881278545E-2</c:v>
                </c:pt>
                <c:pt idx="22">
                  <c:v>6.5251141552511424E-2</c:v>
                </c:pt>
                <c:pt idx="23">
                  <c:v>6.5762625570776265E-2</c:v>
                </c:pt>
                <c:pt idx="24">
                  <c:v>6.6423767123287666E-2</c:v>
                </c:pt>
                <c:pt idx="25">
                  <c:v>6.7126073059360733E-2</c:v>
                </c:pt>
                <c:pt idx="26">
                  <c:v>6.7706461187214614E-2</c:v>
                </c:pt>
                <c:pt idx="27">
                  <c:v>6.8296141552511416E-2</c:v>
                </c:pt>
                <c:pt idx="28">
                  <c:v>6.8672922374429221E-2</c:v>
                </c:pt>
                <c:pt idx="29">
                  <c:v>6.8680228310502273E-2</c:v>
                </c:pt>
                <c:pt idx="30">
                  <c:v>6.8711438356164375E-2</c:v>
                </c:pt>
                <c:pt idx="31">
                  <c:v>6.8908333333333335E-2</c:v>
                </c:pt>
              </c:numCache>
            </c:numRef>
          </c:val>
          <c:smooth val="1"/>
          <c:extLst xmlns:c16r2="http://schemas.microsoft.com/office/drawing/2015/06/chart">
            <c:ext xmlns:c16="http://schemas.microsoft.com/office/drawing/2014/chart" uri="{C3380CC4-5D6E-409C-BE32-E72D297353CC}">
              <c16:uniqueId val="{00000002-5F26-42C9-A6E4-76C6D6385C8C}"/>
            </c:ext>
          </c:extLst>
        </c:ser>
        <c:dLbls>
          <c:showLegendKey val="0"/>
          <c:showVal val="0"/>
          <c:showCatName val="0"/>
          <c:showSerName val="0"/>
          <c:showPercent val="0"/>
          <c:showBubbleSize val="0"/>
        </c:dLbls>
        <c:marker val="1"/>
        <c:smooth val="0"/>
        <c:axId val="390675488"/>
        <c:axId val="390677448"/>
      </c:lineChart>
      <c:catAx>
        <c:axId val="3906739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600" b="0" i="0" u="none" strike="noStrike" kern="1200" baseline="0">
                <a:solidFill>
                  <a:schemeClr val="lt1">
                    <a:lumMod val="75000"/>
                  </a:schemeClr>
                </a:solidFill>
                <a:latin typeface="+mn-lt"/>
                <a:ea typeface="+mn-ea"/>
                <a:cs typeface="+mn-cs"/>
              </a:defRPr>
            </a:pPr>
            <a:endParaRPr lang="ru-RU"/>
          </a:p>
        </c:txPr>
        <c:crossAx val="390675096"/>
        <c:crosses val="autoZero"/>
        <c:auto val="1"/>
        <c:lblAlgn val="ctr"/>
        <c:lblOffset val="100"/>
        <c:tickLblSkip val="1"/>
        <c:noMultiLvlLbl val="1"/>
      </c:catAx>
      <c:valAx>
        <c:axId val="390675096"/>
        <c:scaling>
          <c:orientation val="minMax"/>
          <c:max val="4000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65E5FF"/>
                </a:solidFill>
                <a:latin typeface="+mn-lt"/>
                <a:ea typeface="+mn-ea"/>
                <a:cs typeface="+mn-cs"/>
              </a:defRPr>
            </a:pPr>
            <a:endParaRPr lang="ru-RU"/>
          </a:p>
        </c:txPr>
        <c:crossAx val="390673920"/>
        <c:crosses val="autoZero"/>
        <c:crossBetween val="midCat"/>
      </c:valAx>
      <c:valAx>
        <c:axId val="390677448"/>
        <c:scaling>
          <c:orientation val="minMax"/>
          <c:max val="0.18500000000000003"/>
          <c:min val="0"/>
        </c:scaling>
        <c:delete val="0"/>
        <c:axPos val="r"/>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60000"/>
                    <a:lumOff val="40000"/>
                  </a:schemeClr>
                </a:solidFill>
                <a:latin typeface="+mn-lt"/>
                <a:ea typeface="+mn-ea"/>
                <a:cs typeface="+mn-cs"/>
              </a:defRPr>
            </a:pPr>
            <a:endParaRPr lang="ru-RU"/>
          </a:p>
        </c:txPr>
        <c:crossAx val="390675488"/>
        <c:crosses val="max"/>
        <c:crossBetween val="between"/>
      </c:valAx>
      <c:catAx>
        <c:axId val="390675488"/>
        <c:scaling>
          <c:orientation val="minMax"/>
        </c:scaling>
        <c:delete val="1"/>
        <c:axPos val="b"/>
        <c:numFmt formatCode="General" sourceLinked="1"/>
        <c:majorTickMark val="out"/>
        <c:minorTickMark val="none"/>
        <c:tickLblPos val="nextTo"/>
        <c:crossAx val="390677448"/>
        <c:crosses val="autoZero"/>
        <c:auto val="1"/>
        <c:lblAlgn val="ctr"/>
        <c:lblOffset val="100"/>
        <c:noMultiLvlLbl val="1"/>
      </c:catAx>
      <c:spPr>
        <a:noFill/>
        <a:ln>
          <a:noFill/>
        </a:ln>
        <a:effectLst/>
      </c:spPr>
    </c:plotArea>
    <c:legend>
      <c:legendPos val="r"/>
      <c:layout>
        <c:manualLayout>
          <c:xMode val="edge"/>
          <c:yMode val="edge"/>
          <c:x val="5.8876404494382015E-2"/>
          <c:y val="0.10987168270632837"/>
          <c:w val="0.80029962546816491"/>
          <c:h val="7.233960338291047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ru-RU"/>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freezing" dir="t"/>
    </a:scene3d>
    <a:sp3d prstMaterial="matte">
      <a:bevelT w="152400" h="50800" prst="softRound"/>
    </a:sp3d>
  </c:spPr>
  <c:txPr>
    <a:bodyPr/>
    <a:lstStyle/>
    <a:p>
      <a:pPr>
        <a:defRPr/>
      </a:pPr>
      <a:endParaRPr lang="ru-RU"/>
    </a:p>
  </c:txPr>
  <c:printSettings>
    <c:headerFooter/>
    <c:pageMargins b="0.75" l="0.7" r="0.7" t="0.75" header="0.3" footer="0.3"/>
    <c:pageSetup orientation="portrait"/>
  </c:printSettings>
  <c:userShapes r:id="rId4"/>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NULL"/><Relationship Id="rId5" Type="http://schemas.openxmlformats.org/officeDocument/2006/relationships/image" Target="../media/image5.png"/><Relationship Id="rId15" Type="http://schemas.openxmlformats.org/officeDocument/2006/relationships/image" Target="../media/image14.png"/><Relationship Id="rId23" Type="http://schemas.openxmlformats.org/officeDocument/2006/relationships/image" Target="../media/image22.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2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chart" Target="../charts/chart17.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chart" Target="../charts/chart35.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0" Type="http://schemas.openxmlformats.org/officeDocument/2006/relationships/chart" Target="../charts/chart33.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45.xml"/><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11" Type="http://schemas.openxmlformats.org/officeDocument/2006/relationships/chart" Target="../charts/chart48.xml"/><Relationship Id="rId5" Type="http://schemas.openxmlformats.org/officeDocument/2006/relationships/chart" Target="../charts/chart42.xml"/><Relationship Id="rId10" Type="http://schemas.openxmlformats.org/officeDocument/2006/relationships/chart" Target="../charts/chart47.xml"/><Relationship Id="rId4" Type="http://schemas.openxmlformats.org/officeDocument/2006/relationships/chart" Target="../charts/chart41.xml"/><Relationship Id="rId9" Type="http://schemas.openxmlformats.org/officeDocument/2006/relationships/chart" Target="../charts/chart46.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5" Type="http://schemas.openxmlformats.org/officeDocument/2006/relationships/chart" Target="../charts/chart53.xml"/><Relationship Id="rId4" Type="http://schemas.openxmlformats.org/officeDocument/2006/relationships/chart" Target="../charts/chart5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 Id="rId4" Type="http://schemas.openxmlformats.org/officeDocument/2006/relationships/chart" Target="../charts/chart58.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 Id="rId5" Type="http://schemas.openxmlformats.org/officeDocument/2006/relationships/chart" Target="../charts/chart63.xml"/><Relationship Id="rId4" Type="http://schemas.openxmlformats.org/officeDocument/2006/relationships/chart" Target="../charts/chart62.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65.xml"/><Relationship Id="rId1" Type="http://schemas.openxmlformats.org/officeDocument/2006/relationships/chart" Target="../charts/chart64.xml"/></Relationships>
</file>

<file path=xl/drawings/_rels/drawing25.xml.rels><?xml version="1.0" encoding="UTF-8" standalone="yes"?>
<Relationships xmlns="http://schemas.openxmlformats.org/package/2006/relationships"><Relationship Id="rId8" Type="http://schemas.openxmlformats.org/officeDocument/2006/relationships/chart" Target="../charts/chart73.xml"/><Relationship Id="rId13" Type="http://schemas.openxmlformats.org/officeDocument/2006/relationships/chart" Target="../charts/chart78.xml"/><Relationship Id="rId3" Type="http://schemas.openxmlformats.org/officeDocument/2006/relationships/chart" Target="../charts/chart68.xml"/><Relationship Id="rId7" Type="http://schemas.openxmlformats.org/officeDocument/2006/relationships/chart" Target="../charts/chart72.xml"/><Relationship Id="rId12" Type="http://schemas.openxmlformats.org/officeDocument/2006/relationships/chart" Target="../charts/chart77.xml"/><Relationship Id="rId2" Type="http://schemas.openxmlformats.org/officeDocument/2006/relationships/chart" Target="../charts/chart67.xml"/><Relationship Id="rId16" Type="http://schemas.openxmlformats.org/officeDocument/2006/relationships/chart" Target="../charts/chart81.xml"/><Relationship Id="rId1" Type="http://schemas.openxmlformats.org/officeDocument/2006/relationships/chart" Target="../charts/chart66.xml"/><Relationship Id="rId6" Type="http://schemas.openxmlformats.org/officeDocument/2006/relationships/chart" Target="../charts/chart71.xml"/><Relationship Id="rId11" Type="http://schemas.openxmlformats.org/officeDocument/2006/relationships/chart" Target="../charts/chart76.xml"/><Relationship Id="rId5" Type="http://schemas.openxmlformats.org/officeDocument/2006/relationships/chart" Target="../charts/chart70.xml"/><Relationship Id="rId15" Type="http://schemas.openxmlformats.org/officeDocument/2006/relationships/chart" Target="../charts/chart80.xml"/><Relationship Id="rId10" Type="http://schemas.openxmlformats.org/officeDocument/2006/relationships/chart" Target="../charts/chart75.xml"/><Relationship Id="rId4" Type="http://schemas.openxmlformats.org/officeDocument/2006/relationships/chart" Target="../charts/chart69.xml"/><Relationship Id="rId9" Type="http://schemas.openxmlformats.org/officeDocument/2006/relationships/chart" Target="../charts/chart74.xml"/><Relationship Id="rId14" Type="http://schemas.openxmlformats.org/officeDocument/2006/relationships/chart" Target="../charts/chart79.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 Id="rId5" Type="http://schemas.openxmlformats.org/officeDocument/2006/relationships/chart" Target="../charts/chart86.xml"/><Relationship Id="rId4" Type="http://schemas.openxmlformats.org/officeDocument/2006/relationships/chart" Target="../charts/chart85.xml"/></Relationships>
</file>

<file path=xl/drawings/_rels/drawing31.xml.rels><?xml version="1.0" encoding="UTF-8" standalone="yes"?>
<Relationships xmlns="http://schemas.openxmlformats.org/package/2006/relationships"><Relationship Id="rId3" Type="http://schemas.openxmlformats.org/officeDocument/2006/relationships/chart" Target="../charts/chart89.xml"/><Relationship Id="rId2" Type="http://schemas.openxmlformats.org/officeDocument/2006/relationships/chart" Target="../charts/chart88.xml"/><Relationship Id="rId1" Type="http://schemas.openxmlformats.org/officeDocument/2006/relationships/chart" Target="../charts/chart87.xml"/></Relationships>
</file>

<file path=xl/drawings/drawing1.xml><?xml version="1.0" encoding="utf-8"?>
<xdr:wsDr xmlns:xdr="http://schemas.openxmlformats.org/drawingml/2006/spreadsheetDrawing" xmlns:a="http://schemas.openxmlformats.org/drawingml/2006/main">
  <xdr:twoCellAnchor editAs="oneCell">
    <xdr:from>
      <xdr:col>5</xdr:col>
      <xdr:colOff>607200</xdr:colOff>
      <xdr:row>1</xdr:row>
      <xdr:rowOff>172860</xdr:rowOff>
    </xdr:from>
    <xdr:to>
      <xdr:col>6</xdr:col>
      <xdr:colOff>257663</xdr:colOff>
      <xdr:row>4</xdr:row>
      <xdr:rowOff>29225</xdr:rowOff>
    </xdr:to>
    <xdr:pic>
      <xdr:nvPicPr>
        <xdr:cNvPr id="3" name="Рисунок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5200" y="355740"/>
          <a:ext cx="260063" cy="260063"/>
        </a:xfrm>
        <a:prstGeom prst="rect">
          <a:avLst/>
        </a:prstGeom>
      </xdr:spPr>
    </xdr:pic>
    <xdr:clientData/>
  </xdr:twoCellAnchor>
  <xdr:twoCellAnchor editAs="oneCell">
    <xdr:from>
      <xdr:col>6</xdr:col>
      <xdr:colOff>147600</xdr:colOff>
      <xdr:row>2</xdr:row>
      <xdr:rowOff>139980</xdr:rowOff>
    </xdr:from>
    <xdr:to>
      <xdr:col>6</xdr:col>
      <xdr:colOff>342648</xdr:colOff>
      <xdr:row>4</xdr:row>
      <xdr:rowOff>82919</xdr:rowOff>
    </xdr:to>
    <xdr:pic>
      <xdr:nvPicPr>
        <xdr:cNvPr id="4" name="Рисунок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05200" y="505740"/>
          <a:ext cx="195048" cy="195048"/>
        </a:xfrm>
        <a:prstGeom prst="rect">
          <a:avLst/>
        </a:prstGeom>
      </xdr:spPr>
    </xdr:pic>
    <xdr:clientData/>
  </xdr:twoCellAnchor>
  <xdr:twoCellAnchor editAs="oneCell">
    <xdr:from>
      <xdr:col>6</xdr:col>
      <xdr:colOff>447600</xdr:colOff>
      <xdr:row>4</xdr:row>
      <xdr:rowOff>74220</xdr:rowOff>
    </xdr:from>
    <xdr:to>
      <xdr:col>7</xdr:col>
      <xdr:colOff>33048</xdr:colOff>
      <xdr:row>6</xdr:row>
      <xdr:rowOff>41154</xdr:rowOff>
    </xdr:to>
    <xdr:pic>
      <xdr:nvPicPr>
        <xdr:cNvPr id="6" name="Рисунок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05200" y="805740"/>
          <a:ext cx="195048" cy="195048"/>
        </a:xfrm>
        <a:prstGeom prst="rect">
          <a:avLst/>
        </a:prstGeom>
      </xdr:spPr>
    </xdr:pic>
    <xdr:clientData/>
  </xdr:twoCellAnchor>
  <xdr:twoCellAnchor editAs="oneCell">
    <xdr:from>
      <xdr:col>6</xdr:col>
      <xdr:colOff>597600</xdr:colOff>
      <xdr:row>5</xdr:row>
      <xdr:rowOff>41340</xdr:rowOff>
    </xdr:from>
    <xdr:to>
      <xdr:col>7</xdr:col>
      <xdr:colOff>248063</xdr:colOff>
      <xdr:row>7</xdr:row>
      <xdr:rowOff>73290</xdr:rowOff>
    </xdr:to>
    <xdr:pic>
      <xdr:nvPicPr>
        <xdr:cNvPr id="7" name="Рисунок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55200" y="955740"/>
          <a:ext cx="260063" cy="260063"/>
        </a:xfrm>
        <a:prstGeom prst="rect">
          <a:avLst/>
        </a:prstGeom>
      </xdr:spPr>
    </xdr:pic>
    <xdr:clientData/>
  </xdr:twoCellAnchor>
  <xdr:twoCellAnchor editAs="oneCell">
    <xdr:from>
      <xdr:col>5</xdr:col>
      <xdr:colOff>587580</xdr:colOff>
      <xdr:row>7</xdr:row>
      <xdr:rowOff>38940</xdr:rowOff>
    </xdr:from>
    <xdr:to>
      <xdr:col>6</xdr:col>
      <xdr:colOff>238043</xdr:colOff>
      <xdr:row>8</xdr:row>
      <xdr:rowOff>116123</xdr:rowOff>
    </xdr:to>
    <xdr:pic>
      <xdr:nvPicPr>
        <xdr:cNvPr id="8" name="Рисунок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35580" y="1319100"/>
          <a:ext cx="260063" cy="260063"/>
        </a:xfrm>
        <a:prstGeom prst="rect">
          <a:avLst/>
        </a:prstGeom>
      </xdr:spPr>
    </xdr:pic>
    <xdr:clientData/>
  </xdr:twoCellAnchor>
  <xdr:twoCellAnchor editAs="oneCell">
    <xdr:from>
      <xdr:col>6</xdr:col>
      <xdr:colOff>463260</xdr:colOff>
      <xdr:row>8</xdr:row>
      <xdr:rowOff>112740</xdr:rowOff>
    </xdr:from>
    <xdr:to>
      <xdr:col>7</xdr:col>
      <xdr:colOff>113723</xdr:colOff>
      <xdr:row>10</xdr:row>
      <xdr:rowOff>7043</xdr:rowOff>
    </xdr:to>
    <xdr:pic>
      <xdr:nvPicPr>
        <xdr:cNvPr id="9" name="Рисунок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20860" y="1575780"/>
          <a:ext cx="260063" cy="260063"/>
        </a:xfrm>
        <a:prstGeom prst="rect">
          <a:avLst/>
        </a:prstGeom>
      </xdr:spPr>
    </xdr:pic>
    <xdr:clientData/>
  </xdr:twoCellAnchor>
  <xdr:twoCellAnchor editAs="oneCell">
    <xdr:from>
      <xdr:col>7</xdr:col>
      <xdr:colOff>438000</xdr:colOff>
      <xdr:row>7</xdr:row>
      <xdr:rowOff>125580</xdr:rowOff>
    </xdr:from>
    <xdr:to>
      <xdr:col>8</xdr:col>
      <xdr:colOff>88463</xdr:colOff>
      <xdr:row>9</xdr:row>
      <xdr:rowOff>19883</xdr:rowOff>
    </xdr:to>
    <xdr:pic>
      <xdr:nvPicPr>
        <xdr:cNvPr id="10" name="Рисунок 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05200" y="1405740"/>
          <a:ext cx="260063" cy="260063"/>
        </a:xfrm>
        <a:prstGeom prst="rect">
          <a:avLst/>
        </a:prstGeom>
      </xdr:spPr>
    </xdr:pic>
    <xdr:clientData/>
  </xdr:twoCellAnchor>
  <xdr:twoCellAnchor editAs="oneCell">
    <xdr:from>
      <xdr:col>8</xdr:col>
      <xdr:colOff>54600</xdr:colOff>
      <xdr:row>9</xdr:row>
      <xdr:rowOff>123180</xdr:rowOff>
    </xdr:from>
    <xdr:to>
      <xdr:col>8</xdr:col>
      <xdr:colOff>314663</xdr:colOff>
      <xdr:row>11</xdr:row>
      <xdr:rowOff>17483</xdr:rowOff>
    </xdr:to>
    <xdr:pic>
      <xdr:nvPicPr>
        <xdr:cNvPr id="11" name="Рисунок 1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31400" y="1769100"/>
          <a:ext cx="260063" cy="260063"/>
        </a:xfrm>
        <a:prstGeom prst="rect">
          <a:avLst/>
        </a:prstGeom>
      </xdr:spPr>
    </xdr:pic>
    <xdr:clientData/>
  </xdr:twoCellAnchor>
  <xdr:twoCellAnchor editAs="oneCell">
    <xdr:from>
      <xdr:col>7</xdr:col>
      <xdr:colOff>90300</xdr:colOff>
      <xdr:row>11</xdr:row>
      <xdr:rowOff>6480</xdr:rowOff>
    </xdr:from>
    <xdr:to>
      <xdr:col>7</xdr:col>
      <xdr:colOff>350363</xdr:colOff>
      <xdr:row>12</xdr:row>
      <xdr:rowOff>83663</xdr:rowOff>
    </xdr:to>
    <xdr:pic>
      <xdr:nvPicPr>
        <xdr:cNvPr id="12" name="Рисунок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357500" y="2018160"/>
          <a:ext cx="260063" cy="260063"/>
        </a:xfrm>
        <a:prstGeom prst="rect">
          <a:avLst/>
        </a:prstGeom>
      </xdr:spPr>
    </xdr:pic>
    <xdr:clientData/>
  </xdr:twoCellAnchor>
  <xdr:twoCellAnchor editAs="oneCell">
    <xdr:from>
      <xdr:col>9</xdr:col>
      <xdr:colOff>77880</xdr:colOff>
      <xdr:row>9</xdr:row>
      <xdr:rowOff>161700</xdr:rowOff>
    </xdr:from>
    <xdr:to>
      <xdr:col>9</xdr:col>
      <xdr:colOff>143809</xdr:colOff>
      <xdr:row>10</xdr:row>
      <xdr:rowOff>44749</xdr:rowOff>
    </xdr:to>
    <xdr:pic>
      <xdr:nvPicPr>
        <xdr:cNvPr id="14" name="Рисунок 13"/>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64280" y="1807620"/>
          <a:ext cx="65929" cy="65929"/>
        </a:xfrm>
        <a:prstGeom prst="rect">
          <a:avLst/>
        </a:prstGeom>
      </xdr:spPr>
    </xdr:pic>
    <xdr:clientData/>
  </xdr:twoCellAnchor>
  <xdr:twoCellAnchor editAs="oneCell">
    <xdr:from>
      <xdr:col>8</xdr:col>
      <xdr:colOff>578400</xdr:colOff>
      <xdr:row>11</xdr:row>
      <xdr:rowOff>144060</xdr:rowOff>
    </xdr:from>
    <xdr:to>
      <xdr:col>9</xdr:col>
      <xdr:colOff>163848</xdr:colOff>
      <xdr:row>12</xdr:row>
      <xdr:rowOff>156228</xdr:rowOff>
    </xdr:to>
    <xdr:pic>
      <xdr:nvPicPr>
        <xdr:cNvPr id="15" name="Рисунок 1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455200" y="2155740"/>
          <a:ext cx="195048" cy="195048"/>
        </a:xfrm>
        <a:prstGeom prst="rect">
          <a:avLst/>
        </a:prstGeom>
      </xdr:spPr>
    </xdr:pic>
    <xdr:clientData/>
  </xdr:twoCellAnchor>
  <xdr:twoCellAnchor editAs="oneCell">
    <xdr:from>
      <xdr:col>9</xdr:col>
      <xdr:colOff>118800</xdr:colOff>
      <xdr:row>12</xdr:row>
      <xdr:rowOff>111180</xdr:rowOff>
    </xdr:from>
    <xdr:to>
      <xdr:col>9</xdr:col>
      <xdr:colOff>326895</xdr:colOff>
      <xdr:row>13</xdr:row>
      <xdr:rowOff>136394</xdr:rowOff>
    </xdr:to>
    <xdr:pic>
      <xdr:nvPicPr>
        <xdr:cNvPr id="16" name="Рисунок 15"/>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605200" y="2305740"/>
          <a:ext cx="208095" cy="208095"/>
        </a:xfrm>
        <a:prstGeom prst="rect">
          <a:avLst/>
        </a:prstGeom>
      </xdr:spPr>
    </xdr:pic>
    <xdr:clientData/>
  </xdr:twoCellAnchor>
  <xdr:twoCellAnchor editAs="oneCell">
    <xdr:from>
      <xdr:col>9</xdr:col>
      <xdr:colOff>268800</xdr:colOff>
      <xdr:row>13</xdr:row>
      <xdr:rowOff>78300</xdr:rowOff>
    </xdr:from>
    <xdr:to>
      <xdr:col>9</xdr:col>
      <xdr:colOff>306900</xdr:colOff>
      <xdr:row>13</xdr:row>
      <xdr:rowOff>116400</xdr:rowOff>
    </xdr:to>
    <xdr:pic>
      <xdr:nvPicPr>
        <xdr:cNvPr id="17" name="Рисунок 16"/>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55200" y="2455740"/>
          <a:ext cx="38100" cy="38100"/>
        </a:xfrm>
        <a:prstGeom prst="rect">
          <a:avLst/>
        </a:prstGeom>
      </xdr:spPr>
    </xdr:pic>
    <xdr:clientData/>
  </xdr:twoCellAnchor>
  <xdr:twoCellAnchor editAs="oneCell">
    <xdr:from>
      <xdr:col>9</xdr:col>
      <xdr:colOff>418800</xdr:colOff>
      <xdr:row>14</xdr:row>
      <xdr:rowOff>45420</xdr:rowOff>
    </xdr:from>
    <xdr:to>
      <xdr:col>10</xdr:col>
      <xdr:colOff>17295</xdr:colOff>
      <xdr:row>15</xdr:row>
      <xdr:rowOff>70635</xdr:rowOff>
    </xdr:to>
    <xdr:pic>
      <xdr:nvPicPr>
        <xdr:cNvPr id="18" name="Рисунок 17"/>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905200" y="2605740"/>
          <a:ext cx="208095" cy="208095"/>
        </a:xfrm>
        <a:prstGeom prst="rect">
          <a:avLst/>
        </a:prstGeom>
      </xdr:spPr>
    </xdr:pic>
    <xdr:clientData/>
  </xdr:twoCellAnchor>
  <xdr:twoCellAnchor editAs="oneCell">
    <xdr:from>
      <xdr:col>9</xdr:col>
      <xdr:colOff>568800</xdr:colOff>
      <xdr:row>15</xdr:row>
      <xdr:rowOff>12540</xdr:rowOff>
    </xdr:from>
    <xdr:to>
      <xdr:col>10</xdr:col>
      <xdr:colOff>167295</xdr:colOff>
      <xdr:row>16</xdr:row>
      <xdr:rowOff>37755</xdr:rowOff>
    </xdr:to>
    <xdr:pic>
      <xdr:nvPicPr>
        <xdr:cNvPr id="19" name="Рисунок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55200" y="2755740"/>
          <a:ext cx="208095" cy="208095"/>
        </a:xfrm>
        <a:prstGeom prst="rect">
          <a:avLst/>
        </a:prstGeom>
      </xdr:spPr>
    </xdr:pic>
    <xdr:clientData/>
  </xdr:twoCellAnchor>
  <xdr:twoCellAnchor editAs="oneCell">
    <xdr:from>
      <xdr:col>10</xdr:col>
      <xdr:colOff>109200</xdr:colOff>
      <xdr:row>15</xdr:row>
      <xdr:rowOff>162540</xdr:rowOff>
    </xdr:from>
    <xdr:to>
      <xdr:col>10</xdr:col>
      <xdr:colOff>317295</xdr:colOff>
      <xdr:row>17</xdr:row>
      <xdr:rowOff>4875</xdr:rowOff>
    </xdr:to>
    <xdr:pic>
      <xdr:nvPicPr>
        <xdr:cNvPr id="20" name="Рисунок 19"/>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05200" y="2905740"/>
          <a:ext cx="208095" cy="208095"/>
        </a:xfrm>
        <a:prstGeom prst="rect">
          <a:avLst/>
        </a:prstGeom>
      </xdr:spPr>
    </xdr:pic>
    <xdr:clientData/>
  </xdr:twoCellAnchor>
  <xdr:twoCellAnchor editAs="oneCell">
    <xdr:from>
      <xdr:col>10</xdr:col>
      <xdr:colOff>259200</xdr:colOff>
      <xdr:row>16</xdr:row>
      <xdr:rowOff>129660</xdr:rowOff>
    </xdr:from>
    <xdr:to>
      <xdr:col>10</xdr:col>
      <xdr:colOff>467295</xdr:colOff>
      <xdr:row>17</xdr:row>
      <xdr:rowOff>154875</xdr:rowOff>
    </xdr:to>
    <xdr:pic>
      <xdr:nvPicPr>
        <xdr:cNvPr id="21" name="Рисунок 2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355200" y="3055740"/>
          <a:ext cx="208095" cy="208095"/>
        </a:xfrm>
        <a:prstGeom prst="rect">
          <a:avLst/>
        </a:prstGeom>
      </xdr:spPr>
    </xdr:pic>
    <xdr:clientData/>
  </xdr:twoCellAnchor>
  <xdr:twoCellAnchor editAs="oneCell">
    <xdr:from>
      <xdr:col>8</xdr:col>
      <xdr:colOff>89160</xdr:colOff>
      <xdr:row>15</xdr:row>
      <xdr:rowOff>180600</xdr:rowOff>
    </xdr:from>
    <xdr:to>
      <xdr:col>8</xdr:col>
      <xdr:colOff>297255</xdr:colOff>
      <xdr:row>17</xdr:row>
      <xdr:rowOff>22935</xdr:rowOff>
    </xdr:to>
    <xdr:pic>
      <xdr:nvPicPr>
        <xdr:cNvPr id="22" name="Рисунок 21"/>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965960" y="2923800"/>
          <a:ext cx="208095" cy="208095"/>
        </a:xfrm>
        <a:prstGeom prst="rect">
          <a:avLst/>
        </a:prstGeom>
      </xdr:spPr>
    </xdr:pic>
    <xdr:clientData/>
  </xdr:twoCellAnchor>
  <xdr:twoCellAnchor editAs="oneCell">
    <xdr:from>
      <xdr:col>10</xdr:col>
      <xdr:colOff>559200</xdr:colOff>
      <xdr:row>18</xdr:row>
      <xdr:rowOff>63900</xdr:rowOff>
    </xdr:from>
    <xdr:to>
      <xdr:col>11</xdr:col>
      <xdr:colOff>157695</xdr:colOff>
      <xdr:row>19</xdr:row>
      <xdr:rowOff>89115</xdr:rowOff>
    </xdr:to>
    <xdr:pic>
      <xdr:nvPicPr>
        <xdr:cNvPr id="23" name="Рисунок 22"/>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655200" y="3355740"/>
          <a:ext cx="208095" cy="208095"/>
        </a:xfrm>
        <a:prstGeom prst="rect">
          <a:avLst/>
        </a:prstGeom>
      </xdr:spPr>
    </xdr:pic>
    <xdr:clientData/>
  </xdr:twoCellAnchor>
  <xdr:twoCellAnchor editAs="oneCell">
    <xdr:from>
      <xdr:col>2</xdr:col>
      <xdr:colOff>6486</xdr:colOff>
      <xdr:row>1</xdr:row>
      <xdr:rowOff>12972</xdr:rowOff>
    </xdr:from>
    <xdr:to>
      <xdr:col>2</xdr:col>
      <xdr:colOff>96486</xdr:colOff>
      <xdr:row>1</xdr:row>
      <xdr:rowOff>102972</xdr:rowOff>
    </xdr:to>
    <xdr:pic>
      <xdr:nvPicPr>
        <xdr:cNvPr id="27" name="Рисунок 26"/>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25686" y="194555"/>
          <a:ext cx="90000" cy="90000"/>
        </a:xfrm>
        <a:prstGeom prst="rect">
          <a:avLst/>
        </a:prstGeom>
      </xdr:spPr>
    </xdr:pic>
    <xdr:clientData/>
  </xdr:twoCellAnchor>
  <xdr:twoCellAnchor editAs="oneCell">
    <xdr:from>
      <xdr:col>2</xdr:col>
      <xdr:colOff>6486</xdr:colOff>
      <xdr:row>2</xdr:row>
      <xdr:rowOff>12972</xdr:rowOff>
    </xdr:from>
    <xdr:to>
      <xdr:col>2</xdr:col>
      <xdr:colOff>96486</xdr:colOff>
      <xdr:row>2</xdr:row>
      <xdr:rowOff>102404</xdr:rowOff>
    </xdr:to>
    <xdr:pic>
      <xdr:nvPicPr>
        <xdr:cNvPr id="28" name="Рисунок 27"/>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25686" y="308044"/>
          <a:ext cx="90000" cy="89432"/>
        </a:xfrm>
        <a:prstGeom prst="rect">
          <a:avLst/>
        </a:prstGeom>
      </xdr:spPr>
    </xdr:pic>
    <xdr:clientData/>
  </xdr:twoCellAnchor>
  <xdr:twoCellAnchor editAs="oneCell">
    <xdr:from>
      <xdr:col>2</xdr:col>
      <xdr:colOff>6486</xdr:colOff>
      <xdr:row>3</xdr:row>
      <xdr:rowOff>16215</xdr:rowOff>
    </xdr:from>
    <xdr:to>
      <xdr:col>2</xdr:col>
      <xdr:colOff>96486</xdr:colOff>
      <xdr:row>3</xdr:row>
      <xdr:rowOff>98615</xdr:rowOff>
    </xdr:to>
    <xdr:pic>
      <xdr:nvPicPr>
        <xdr:cNvPr id="29" name="Рисунок 2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225686" y="424777"/>
          <a:ext cx="90000" cy="82400"/>
        </a:xfrm>
        <a:prstGeom prst="rect">
          <a:avLst/>
        </a:prstGeom>
      </xdr:spPr>
    </xdr:pic>
    <xdr:clientData/>
  </xdr:twoCellAnchor>
  <xdr:twoCellAnchor editAs="oneCell">
    <xdr:from>
      <xdr:col>2</xdr:col>
      <xdr:colOff>6486</xdr:colOff>
      <xdr:row>4</xdr:row>
      <xdr:rowOff>16215</xdr:rowOff>
    </xdr:from>
    <xdr:to>
      <xdr:col>2</xdr:col>
      <xdr:colOff>96486</xdr:colOff>
      <xdr:row>4</xdr:row>
      <xdr:rowOff>105648</xdr:rowOff>
    </xdr:to>
    <xdr:pic>
      <xdr:nvPicPr>
        <xdr:cNvPr id="30" name="Рисунок 29"/>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25686" y="538266"/>
          <a:ext cx="90000" cy="89433"/>
        </a:xfrm>
        <a:prstGeom prst="rect">
          <a:avLst/>
        </a:prstGeom>
      </xdr:spPr>
    </xdr:pic>
    <xdr:clientData/>
  </xdr:twoCellAnchor>
  <xdr:twoCellAnchor editAs="oneCell">
    <xdr:from>
      <xdr:col>2</xdr:col>
      <xdr:colOff>6486</xdr:colOff>
      <xdr:row>5</xdr:row>
      <xdr:rowOff>12973</xdr:rowOff>
    </xdr:from>
    <xdr:to>
      <xdr:col>2</xdr:col>
      <xdr:colOff>96486</xdr:colOff>
      <xdr:row>5</xdr:row>
      <xdr:rowOff>102406</xdr:rowOff>
    </xdr:to>
    <xdr:pic>
      <xdr:nvPicPr>
        <xdr:cNvPr id="34" name="Рисунок 33"/>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225686" y="648513"/>
          <a:ext cx="90000" cy="89433"/>
        </a:xfrm>
        <a:prstGeom prst="rect">
          <a:avLst/>
        </a:prstGeom>
      </xdr:spPr>
    </xdr:pic>
    <xdr:clientData/>
  </xdr:twoCellAnchor>
  <xdr:twoCellAnchor editAs="oneCell">
    <xdr:from>
      <xdr:col>2</xdr:col>
      <xdr:colOff>6486</xdr:colOff>
      <xdr:row>6</xdr:row>
      <xdr:rowOff>16215</xdr:rowOff>
    </xdr:from>
    <xdr:to>
      <xdr:col>2</xdr:col>
      <xdr:colOff>96486</xdr:colOff>
      <xdr:row>6</xdr:row>
      <xdr:rowOff>98616</xdr:rowOff>
    </xdr:to>
    <xdr:pic>
      <xdr:nvPicPr>
        <xdr:cNvPr id="35" name="Рисунок 34"/>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25686" y="765245"/>
          <a:ext cx="90000" cy="824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581025</xdr:colOff>
      <xdr:row>14</xdr:row>
      <xdr:rowOff>37407</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581025</xdr:colOff>
      <xdr:row>14</xdr:row>
      <xdr:rowOff>37407</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28</xdr:row>
      <xdr:rowOff>182336</xdr:rowOff>
    </xdr:from>
    <xdr:to>
      <xdr:col>13</xdr:col>
      <xdr:colOff>581025</xdr:colOff>
      <xdr:row>43</xdr:row>
      <xdr:rowOff>53757</xdr:rowOff>
    </xdr:to>
    <xdr:graphicFrame macro="">
      <xdr:nvGraphicFramePr>
        <xdr:cNvPr id="10" name="Диаграмма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43</xdr:row>
      <xdr:rowOff>114300</xdr:rowOff>
    </xdr:from>
    <xdr:to>
      <xdr:col>20</xdr:col>
      <xdr:colOff>581025</xdr:colOff>
      <xdr:row>57</xdr:row>
      <xdr:rowOff>170778</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8164</xdr:colOff>
      <xdr:row>0</xdr:row>
      <xdr:rowOff>0</xdr:rowOff>
    </xdr:from>
    <xdr:to>
      <xdr:col>13</xdr:col>
      <xdr:colOff>589189</xdr:colOff>
      <xdr:row>14</xdr:row>
      <xdr:rowOff>61921</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6</xdr:col>
      <xdr:colOff>581025</xdr:colOff>
      <xdr:row>14</xdr:row>
      <xdr:rowOff>61921</xdr:rowOff>
    </xdr:to>
    <xdr:graphicFrame macro="">
      <xdr:nvGraphicFramePr>
        <xdr:cNvPr id="7" name="Диаграмма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43</xdr:row>
      <xdr:rowOff>97971</xdr:rowOff>
    </xdr:from>
    <xdr:to>
      <xdr:col>6</xdr:col>
      <xdr:colOff>581025</xdr:colOff>
      <xdr:row>57</xdr:row>
      <xdr:rowOff>154449</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19050</xdr:colOff>
      <xdr:row>29</xdr:row>
      <xdr:rowOff>3808</xdr:rowOff>
    </xdr:from>
    <xdr:to>
      <xdr:col>20</xdr:col>
      <xdr:colOff>600075</xdr:colOff>
      <xdr:row>43</xdr:row>
      <xdr:rowOff>60286</xdr:rowOff>
    </xdr:to>
    <xdr:graphicFrame macro="">
      <xdr:nvGraphicFramePr>
        <xdr:cNvPr id="11" name="Диаграмма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124</xdr:row>
      <xdr:rowOff>108857</xdr:rowOff>
    </xdr:from>
    <xdr:to>
      <xdr:col>6</xdr:col>
      <xdr:colOff>581025</xdr:colOff>
      <xdr:row>138</xdr:row>
      <xdr:rowOff>167512</xdr:rowOff>
    </xdr:to>
    <xdr:graphicFrame macro="">
      <xdr:nvGraphicFramePr>
        <xdr:cNvPr id="12" name="Диаграмма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5442</xdr:colOff>
      <xdr:row>43</xdr:row>
      <xdr:rowOff>89807</xdr:rowOff>
    </xdr:from>
    <xdr:to>
      <xdr:col>13</xdr:col>
      <xdr:colOff>586467</xdr:colOff>
      <xdr:row>57</xdr:row>
      <xdr:rowOff>146285</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5443</xdr:colOff>
      <xdr:row>0</xdr:row>
      <xdr:rowOff>0</xdr:rowOff>
    </xdr:from>
    <xdr:to>
      <xdr:col>20</xdr:col>
      <xdr:colOff>586468</xdr:colOff>
      <xdr:row>14</xdr:row>
      <xdr:rowOff>61921</xdr:rowOff>
    </xdr:to>
    <xdr:graphicFrame macro="">
      <xdr:nvGraphicFramePr>
        <xdr:cNvPr id="14" name="Диаграмма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604158</xdr:colOff>
      <xdr:row>14</xdr:row>
      <xdr:rowOff>95250</xdr:rowOff>
    </xdr:from>
    <xdr:to>
      <xdr:col>27</xdr:col>
      <xdr:colOff>575583</xdr:colOff>
      <xdr:row>28</xdr:row>
      <xdr:rowOff>157171</xdr:rowOff>
    </xdr:to>
    <xdr:graphicFrame macro="">
      <xdr:nvGraphicFramePr>
        <xdr:cNvPr id="15" name="Диаграмма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14</xdr:row>
      <xdr:rowOff>87087</xdr:rowOff>
    </xdr:from>
    <xdr:to>
      <xdr:col>6</xdr:col>
      <xdr:colOff>581025</xdr:colOff>
      <xdr:row>28</xdr:row>
      <xdr:rowOff>143565</xdr:rowOff>
    </xdr:to>
    <xdr:graphicFrame macro="">
      <xdr:nvGraphicFramePr>
        <xdr:cNvPr id="16" name="Диаграмма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21772</xdr:colOff>
      <xdr:row>124</xdr:row>
      <xdr:rowOff>130629</xdr:rowOff>
    </xdr:from>
    <xdr:to>
      <xdr:col>13</xdr:col>
      <xdr:colOff>602797</xdr:colOff>
      <xdr:row>138</xdr:row>
      <xdr:rowOff>187107</xdr:rowOff>
    </xdr:to>
    <xdr:graphicFrame macro="">
      <xdr:nvGraphicFramePr>
        <xdr:cNvPr id="17" name="Диаграмма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598715</xdr:colOff>
      <xdr:row>124</xdr:row>
      <xdr:rowOff>119743</xdr:rowOff>
    </xdr:from>
    <xdr:to>
      <xdr:col>20</xdr:col>
      <xdr:colOff>570140</xdr:colOff>
      <xdr:row>138</xdr:row>
      <xdr:rowOff>176221</xdr:rowOff>
    </xdr:to>
    <xdr:graphicFrame macro="">
      <xdr:nvGraphicFramePr>
        <xdr:cNvPr id="18" name="Диаграмма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28</xdr:row>
      <xdr:rowOff>166007</xdr:rowOff>
    </xdr:from>
    <xdr:to>
      <xdr:col>6</xdr:col>
      <xdr:colOff>581025</xdr:colOff>
      <xdr:row>43</xdr:row>
      <xdr:rowOff>31985</xdr:rowOff>
    </xdr:to>
    <xdr:graphicFrame macro="">
      <xdr:nvGraphicFramePr>
        <xdr:cNvPr id="19" name="Диаграмма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13607</xdr:colOff>
      <xdr:row>29</xdr:row>
      <xdr:rowOff>13606</xdr:rowOff>
    </xdr:from>
    <xdr:to>
      <xdr:col>27</xdr:col>
      <xdr:colOff>594632</xdr:colOff>
      <xdr:row>43</xdr:row>
      <xdr:rowOff>70084</xdr:rowOff>
    </xdr:to>
    <xdr:graphicFrame macro="">
      <xdr:nvGraphicFramePr>
        <xdr:cNvPr id="20" name="Диаграмма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21</xdr:col>
      <xdr:colOff>2723</xdr:colOff>
      <xdr:row>0</xdr:row>
      <xdr:rowOff>0</xdr:rowOff>
    </xdr:from>
    <xdr:to>
      <xdr:col>27</xdr:col>
      <xdr:colOff>583748</xdr:colOff>
      <xdr:row>14</xdr:row>
      <xdr:rowOff>61921</xdr:rowOff>
    </xdr:to>
    <xdr:graphicFrame macro="">
      <xdr:nvGraphicFramePr>
        <xdr:cNvPr id="21" name="Диаграмма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27</xdr:col>
      <xdr:colOff>544286</xdr:colOff>
      <xdr:row>124</xdr:row>
      <xdr:rowOff>130628</xdr:rowOff>
    </xdr:from>
    <xdr:to>
      <xdr:col>34</xdr:col>
      <xdr:colOff>515711</xdr:colOff>
      <xdr:row>138</xdr:row>
      <xdr:rowOff>187106</xdr:rowOff>
    </xdr:to>
    <xdr:graphicFrame macro="">
      <xdr:nvGraphicFramePr>
        <xdr:cNvPr id="22" name="Диаграмма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566057</xdr:colOff>
      <xdr:row>124</xdr:row>
      <xdr:rowOff>119742</xdr:rowOff>
    </xdr:from>
    <xdr:to>
      <xdr:col>27</xdr:col>
      <xdr:colOff>537482</xdr:colOff>
      <xdr:row>138</xdr:row>
      <xdr:rowOff>176220</xdr:rowOff>
    </xdr:to>
    <xdr:graphicFrame macro="">
      <xdr:nvGraphicFramePr>
        <xdr:cNvPr id="23" name="Диаграмма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7</xdr:col>
      <xdr:colOff>13606</xdr:colOff>
      <xdr:row>14</xdr:row>
      <xdr:rowOff>84365</xdr:rowOff>
    </xdr:from>
    <xdr:to>
      <xdr:col>13</xdr:col>
      <xdr:colOff>594631</xdr:colOff>
      <xdr:row>28</xdr:row>
      <xdr:rowOff>140843</xdr:rowOff>
    </xdr:to>
    <xdr:graphicFrame macro="">
      <xdr:nvGraphicFramePr>
        <xdr:cNvPr id="24" name="Диаграмма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601435</xdr:colOff>
      <xdr:row>14</xdr:row>
      <xdr:rowOff>97972</xdr:rowOff>
    </xdr:from>
    <xdr:to>
      <xdr:col>20</xdr:col>
      <xdr:colOff>572860</xdr:colOff>
      <xdr:row>28</xdr:row>
      <xdr:rowOff>154450</xdr:rowOff>
    </xdr:to>
    <xdr:graphicFrame macro="">
      <xdr:nvGraphicFramePr>
        <xdr:cNvPr id="25" name="Диаграмма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601436</xdr:colOff>
      <xdr:row>43</xdr:row>
      <xdr:rowOff>106136</xdr:rowOff>
    </xdr:from>
    <xdr:to>
      <xdr:col>27</xdr:col>
      <xdr:colOff>572861</xdr:colOff>
      <xdr:row>57</xdr:row>
      <xdr:rowOff>162614</xdr:rowOff>
    </xdr:to>
    <xdr:graphicFrame macro="">
      <xdr:nvGraphicFramePr>
        <xdr:cNvPr id="26" name="Диаграмма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13188</xdr:colOff>
      <xdr:row>0</xdr:row>
      <xdr:rowOff>0</xdr:rowOff>
    </xdr:from>
    <xdr:to>
      <xdr:col>13</xdr:col>
      <xdr:colOff>584688</xdr:colOff>
      <xdr:row>14</xdr:row>
      <xdr:rowOff>76200</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9525</xdr:colOff>
      <xdr:row>0</xdr:row>
      <xdr:rowOff>19050</xdr:rowOff>
    </xdr:from>
    <xdr:to>
      <xdr:col>20</xdr:col>
      <xdr:colOff>600075</xdr:colOff>
      <xdr:row>14</xdr:row>
      <xdr:rowOff>95250</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19050</xdr:colOff>
      <xdr:row>0</xdr:row>
      <xdr:rowOff>28575</xdr:rowOff>
    </xdr:from>
    <xdr:to>
      <xdr:col>27</xdr:col>
      <xdr:colOff>600075</xdr:colOff>
      <xdr:row>14</xdr:row>
      <xdr:rowOff>104775</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95250</xdr:rowOff>
    </xdr:from>
    <xdr:to>
      <xdr:col>6</xdr:col>
      <xdr:colOff>581025</xdr:colOff>
      <xdr:row>28</xdr:row>
      <xdr:rowOff>171450</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9525</xdr:colOff>
      <xdr:row>14</xdr:row>
      <xdr:rowOff>104775</xdr:rowOff>
    </xdr:from>
    <xdr:to>
      <xdr:col>13</xdr:col>
      <xdr:colOff>581025</xdr:colOff>
      <xdr:row>28</xdr:row>
      <xdr:rowOff>180975</xdr:rowOff>
    </xdr:to>
    <xdr:graphicFrame macro="">
      <xdr:nvGraphicFramePr>
        <xdr:cNvPr id="7" name="Диаграмма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14</xdr:row>
      <xdr:rowOff>95250</xdr:rowOff>
    </xdr:from>
    <xdr:to>
      <xdr:col>20</xdr:col>
      <xdr:colOff>590550</xdr:colOff>
      <xdr:row>28</xdr:row>
      <xdr:rowOff>171450</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28</xdr:row>
      <xdr:rowOff>161925</xdr:rowOff>
    </xdr:from>
    <xdr:to>
      <xdr:col>6</xdr:col>
      <xdr:colOff>581025</xdr:colOff>
      <xdr:row>43</xdr:row>
      <xdr:rowOff>47625</xdr:rowOff>
    </xdr:to>
    <xdr:graphicFrame macro="">
      <xdr:nvGraphicFramePr>
        <xdr:cNvPr id="10" name="Диаграмма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29</xdr:row>
      <xdr:rowOff>0</xdr:rowOff>
    </xdr:from>
    <xdr:to>
      <xdr:col>13</xdr:col>
      <xdr:colOff>581025</xdr:colOff>
      <xdr:row>43</xdr:row>
      <xdr:rowOff>70757</xdr:rowOff>
    </xdr:to>
    <xdr:graphicFrame macro="">
      <xdr:nvGraphicFramePr>
        <xdr:cNvPr id="17" name="Диаграмма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43</xdr:row>
      <xdr:rowOff>46892</xdr:rowOff>
    </xdr:from>
    <xdr:to>
      <xdr:col>6</xdr:col>
      <xdr:colOff>581025</xdr:colOff>
      <xdr:row>57</xdr:row>
      <xdr:rowOff>117649</xdr:rowOff>
    </xdr:to>
    <xdr:graphicFrame macro="">
      <xdr:nvGraphicFramePr>
        <xdr:cNvPr id="18" name="Диаграмма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597877</xdr:colOff>
      <xdr:row>43</xdr:row>
      <xdr:rowOff>70339</xdr:rowOff>
    </xdr:from>
    <xdr:to>
      <xdr:col>13</xdr:col>
      <xdr:colOff>569302</xdr:colOff>
      <xdr:row>57</xdr:row>
      <xdr:rowOff>141096</xdr:rowOff>
    </xdr:to>
    <xdr:graphicFrame macro="">
      <xdr:nvGraphicFramePr>
        <xdr:cNvPr id="19" name="Диаграмма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5861</xdr:colOff>
      <xdr:row>43</xdr:row>
      <xdr:rowOff>58615</xdr:rowOff>
    </xdr:from>
    <xdr:to>
      <xdr:col>20</xdr:col>
      <xdr:colOff>586886</xdr:colOff>
      <xdr:row>57</xdr:row>
      <xdr:rowOff>129372</xdr:rowOff>
    </xdr:to>
    <xdr:graphicFrame macro="">
      <xdr:nvGraphicFramePr>
        <xdr:cNvPr id="20" name="Диаграмма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11724</xdr:colOff>
      <xdr:row>43</xdr:row>
      <xdr:rowOff>52753</xdr:rowOff>
    </xdr:from>
    <xdr:to>
      <xdr:col>27</xdr:col>
      <xdr:colOff>592749</xdr:colOff>
      <xdr:row>57</xdr:row>
      <xdr:rowOff>123510</xdr:rowOff>
    </xdr:to>
    <xdr:graphicFrame macro="">
      <xdr:nvGraphicFramePr>
        <xdr:cNvPr id="21" name="Диаграмма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21772</xdr:colOff>
      <xdr:row>14</xdr:row>
      <xdr:rowOff>108857</xdr:rowOff>
    </xdr:from>
    <xdr:to>
      <xdr:col>27</xdr:col>
      <xdr:colOff>602797</xdr:colOff>
      <xdr:row>28</xdr:row>
      <xdr:rowOff>179614</xdr:rowOff>
    </xdr:to>
    <xdr:graphicFrame macro="">
      <xdr:nvGraphicFramePr>
        <xdr:cNvPr id="22" name="Диаграмма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0</xdr:row>
      <xdr:rowOff>0</xdr:rowOff>
    </xdr:from>
    <xdr:to>
      <xdr:col>6</xdr:col>
      <xdr:colOff>571500</xdr:colOff>
      <xdr:row>14</xdr:row>
      <xdr:rowOff>76200</xdr:rowOff>
    </xdr:to>
    <xdr:graphicFrame macro="">
      <xdr:nvGraphicFramePr>
        <xdr:cNvPr id="16" name="Диаграмма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5</xdr:col>
      <xdr:colOff>439271</xdr:colOff>
      <xdr:row>0</xdr:row>
      <xdr:rowOff>17930</xdr:rowOff>
    </xdr:from>
    <xdr:ext cx="152221" cy="125227"/>
    <xdr:sp macro="" textlink="">
      <xdr:nvSpPr>
        <xdr:cNvPr id="23" name="TextBox 22"/>
        <xdr:cNvSpPr txBox="1"/>
      </xdr:nvSpPr>
      <xdr:spPr>
        <a:xfrm>
          <a:off x="3487271" y="1793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80680</xdr:colOff>
      <xdr:row>0</xdr:row>
      <xdr:rowOff>17930</xdr:rowOff>
    </xdr:from>
    <xdr:ext cx="463693" cy="125227"/>
    <xdr:sp macro="" textlink="'Контроль очередей'!G25">
      <xdr:nvSpPr>
        <xdr:cNvPr id="24" name="TextBox 23"/>
        <xdr:cNvSpPr txBox="1"/>
      </xdr:nvSpPr>
      <xdr:spPr>
        <a:xfrm>
          <a:off x="3738280" y="1793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913ABDDA-D817-4B7F-B9CF-3EB517EDC423}" type="TxLink">
            <a:rPr lang="en-US" sz="800" b="1" i="0" u="none" strike="noStrike">
              <a:solidFill>
                <a:srgbClr val="00B0F0"/>
              </a:solidFill>
              <a:latin typeface="Calibri"/>
              <a:cs typeface="Calibri"/>
            </a:rPr>
            <a:pPr/>
            <a:t>0,00%</a:t>
          </a:fld>
          <a:endParaRPr lang="ru-RU" sz="800" b="1">
            <a:solidFill>
              <a:srgbClr val="00B0F0"/>
            </a:solidFill>
          </a:endParaRPr>
        </a:p>
      </xdr:txBody>
    </xdr:sp>
    <xdr:clientData/>
  </xdr:oneCellAnchor>
  <xdr:oneCellAnchor>
    <xdr:from>
      <xdr:col>12</xdr:col>
      <xdr:colOff>448235</xdr:colOff>
      <xdr:row>0</xdr:row>
      <xdr:rowOff>0</xdr:rowOff>
    </xdr:from>
    <xdr:ext cx="152221" cy="125227"/>
    <xdr:sp macro="" textlink="">
      <xdr:nvSpPr>
        <xdr:cNvPr id="25" name="TextBox 24"/>
        <xdr:cNvSpPr txBox="1"/>
      </xdr:nvSpPr>
      <xdr:spPr>
        <a:xfrm>
          <a:off x="7763435" y="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89644</xdr:colOff>
      <xdr:row>0</xdr:row>
      <xdr:rowOff>0</xdr:rowOff>
    </xdr:from>
    <xdr:ext cx="463693" cy="125227"/>
    <xdr:sp macro="" textlink="'Контроль очередей'!G26">
      <xdr:nvSpPr>
        <xdr:cNvPr id="26" name="TextBox 25"/>
        <xdr:cNvSpPr txBox="1"/>
      </xdr:nvSpPr>
      <xdr:spPr>
        <a:xfrm>
          <a:off x="8014444" y="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B5014683-B30A-4F61-9D13-2BD53E24CED7}" type="TxLink">
            <a:rPr lang="en-US" sz="800" b="1" i="0" u="none" strike="noStrike">
              <a:solidFill>
                <a:srgbClr val="00B0F0"/>
              </a:solidFill>
              <a:latin typeface="Calibri"/>
              <a:cs typeface="Calibri"/>
            </a:rPr>
            <a:pPr/>
            <a:t>-0,06%</a:t>
          </a:fld>
          <a:endParaRPr lang="ru-RU" sz="800" b="1">
            <a:solidFill>
              <a:srgbClr val="00B0F0"/>
            </a:solidFill>
          </a:endParaRPr>
        </a:p>
      </xdr:txBody>
    </xdr:sp>
    <xdr:clientData/>
  </xdr:oneCellAnchor>
  <xdr:oneCellAnchor>
    <xdr:from>
      <xdr:col>5</xdr:col>
      <xdr:colOff>448235</xdr:colOff>
      <xdr:row>14</xdr:row>
      <xdr:rowOff>98611</xdr:rowOff>
    </xdr:from>
    <xdr:ext cx="152221" cy="125227"/>
    <xdr:sp macro="" textlink="">
      <xdr:nvSpPr>
        <xdr:cNvPr id="27" name="TextBox 26"/>
        <xdr:cNvSpPr txBox="1"/>
      </xdr:nvSpPr>
      <xdr:spPr>
        <a:xfrm>
          <a:off x="3496235" y="2608729"/>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89644</xdr:colOff>
      <xdr:row>14</xdr:row>
      <xdr:rowOff>98611</xdr:rowOff>
    </xdr:from>
    <xdr:ext cx="463693" cy="125227"/>
    <xdr:sp macro="" textlink="'Контроль очередей'!G29">
      <xdr:nvSpPr>
        <xdr:cNvPr id="28" name="TextBox 27"/>
        <xdr:cNvSpPr txBox="1"/>
      </xdr:nvSpPr>
      <xdr:spPr>
        <a:xfrm>
          <a:off x="3747244" y="2608729"/>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B260ADFE-03B1-4199-A938-A81C119FC7DF}" type="TxLink">
            <a:rPr lang="en-US" sz="800" b="1" i="0" u="none" strike="noStrike">
              <a:solidFill>
                <a:srgbClr val="00B0F0"/>
              </a:solidFill>
              <a:latin typeface="Calibri"/>
              <a:cs typeface="Calibri"/>
            </a:rPr>
            <a:pPr/>
            <a:t>0,00%</a:t>
          </a:fld>
          <a:endParaRPr lang="ru-RU" sz="800" b="1">
            <a:solidFill>
              <a:srgbClr val="00B0F0"/>
            </a:solidFill>
          </a:endParaRPr>
        </a:p>
      </xdr:txBody>
    </xdr:sp>
    <xdr:clientData/>
  </xdr:oneCellAnchor>
  <xdr:oneCellAnchor>
    <xdr:from>
      <xdr:col>12</xdr:col>
      <xdr:colOff>457200</xdr:colOff>
      <xdr:row>14</xdr:row>
      <xdr:rowOff>125505</xdr:rowOff>
    </xdr:from>
    <xdr:ext cx="152221" cy="125227"/>
    <xdr:sp macro="" textlink="">
      <xdr:nvSpPr>
        <xdr:cNvPr id="29" name="TextBox 28"/>
        <xdr:cNvSpPr txBox="1"/>
      </xdr:nvSpPr>
      <xdr:spPr>
        <a:xfrm>
          <a:off x="7772400" y="2635623"/>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98609</xdr:colOff>
      <xdr:row>14</xdr:row>
      <xdr:rowOff>125505</xdr:rowOff>
    </xdr:from>
    <xdr:ext cx="463693" cy="125227"/>
    <xdr:sp macro="" textlink="'Контроль очередей'!G30">
      <xdr:nvSpPr>
        <xdr:cNvPr id="30" name="TextBox 29"/>
        <xdr:cNvSpPr txBox="1"/>
      </xdr:nvSpPr>
      <xdr:spPr>
        <a:xfrm>
          <a:off x="8023409" y="2635623"/>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0417914F-7470-468F-9C2F-66457AFE4450}" type="TxLink">
            <a:rPr lang="en-US" sz="800" b="1" i="0" u="none" strike="noStrike">
              <a:solidFill>
                <a:srgbClr val="00B0F0"/>
              </a:solidFill>
              <a:latin typeface="Calibri"/>
              <a:cs typeface="Calibri"/>
            </a:rPr>
            <a:pPr/>
            <a:t>-6,92%</a:t>
          </a:fld>
          <a:endParaRPr lang="ru-RU" sz="800" b="1">
            <a:solidFill>
              <a:srgbClr val="00B0F0"/>
            </a:solidFill>
          </a:endParaRPr>
        </a:p>
      </xdr:txBody>
    </xdr:sp>
    <xdr:clientData/>
  </xdr:oneCellAnchor>
  <xdr:oneCellAnchor>
    <xdr:from>
      <xdr:col>19</xdr:col>
      <xdr:colOff>466164</xdr:colOff>
      <xdr:row>14</xdr:row>
      <xdr:rowOff>116540</xdr:rowOff>
    </xdr:from>
    <xdr:ext cx="152221" cy="125227"/>
    <xdr:sp macro="" textlink="">
      <xdr:nvSpPr>
        <xdr:cNvPr id="31" name="TextBox 30"/>
        <xdr:cNvSpPr txBox="1"/>
      </xdr:nvSpPr>
      <xdr:spPr>
        <a:xfrm>
          <a:off x="12048564" y="2626658"/>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20</xdr:col>
      <xdr:colOff>107573</xdr:colOff>
      <xdr:row>14</xdr:row>
      <xdr:rowOff>116540</xdr:rowOff>
    </xdr:from>
    <xdr:ext cx="463693" cy="125227"/>
    <xdr:sp macro="" textlink="'Контроль очередей'!G31">
      <xdr:nvSpPr>
        <xdr:cNvPr id="32" name="TextBox 31"/>
        <xdr:cNvSpPr txBox="1"/>
      </xdr:nvSpPr>
      <xdr:spPr>
        <a:xfrm>
          <a:off x="12299573" y="2626658"/>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12EC43FB-1A65-41B8-9CA1-543F41E45846}" type="TxLink">
            <a:rPr lang="en-US" sz="800" b="1" i="0" u="none" strike="noStrike">
              <a:solidFill>
                <a:srgbClr val="00B0F0"/>
              </a:solidFill>
              <a:latin typeface="Calibri"/>
              <a:cs typeface="Calibri"/>
            </a:rPr>
            <a:pPr/>
            <a:t>-9,66%</a:t>
          </a:fld>
          <a:endParaRPr lang="ru-RU" sz="200" b="1">
            <a:solidFill>
              <a:srgbClr val="00B0F0"/>
            </a:solidFill>
          </a:endParaRPr>
        </a:p>
      </xdr:txBody>
    </xdr:sp>
    <xdr:clientData/>
  </xdr:oneCellAnchor>
  <xdr:oneCellAnchor>
    <xdr:from>
      <xdr:col>5</xdr:col>
      <xdr:colOff>466164</xdr:colOff>
      <xdr:row>29</xdr:row>
      <xdr:rowOff>0</xdr:rowOff>
    </xdr:from>
    <xdr:ext cx="152221" cy="125227"/>
    <xdr:sp macro="" textlink="">
      <xdr:nvSpPr>
        <xdr:cNvPr id="33" name="TextBox 32"/>
        <xdr:cNvSpPr txBox="1"/>
      </xdr:nvSpPr>
      <xdr:spPr>
        <a:xfrm>
          <a:off x="3514164" y="5199529"/>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107573</xdr:colOff>
      <xdr:row>29</xdr:row>
      <xdr:rowOff>0</xdr:rowOff>
    </xdr:from>
    <xdr:ext cx="463693" cy="125227"/>
    <xdr:sp macro="" textlink="'Контроль очередей'!G22">
      <xdr:nvSpPr>
        <xdr:cNvPr id="34" name="TextBox 33"/>
        <xdr:cNvSpPr txBox="1"/>
      </xdr:nvSpPr>
      <xdr:spPr>
        <a:xfrm>
          <a:off x="3765173" y="5199529"/>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C816693A-813D-4672-85F8-F96CF0FD746D}" type="TxLink">
            <a:rPr lang="en-US" sz="800" b="1" i="0" u="none" strike="noStrike">
              <a:solidFill>
                <a:srgbClr val="00B0F0"/>
              </a:solidFill>
              <a:latin typeface="Calibri"/>
              <a:cs typeface="Calibri"/>
            </a:rPr>
            <a:pPr/>
            <a:t>0,00%</a:t>
          </a:fld>
          <a:endParaRPr lang="ru-RU" sz="800" b="1">
            <a:solidFill>
              <a:srgbClr val="00B0F0"/>
            </a:solidFill>
          </a:endParaRPr>
        </a:p>
      </xdr:txBody>
    </xdr:sp>
    <xdr:clientData/>
  </xdr:oneCellAnchor>
  <xdr:oneCellAnchor>
    <xdr:from>
      <xdr:col>12</xdr:col>
      <xdr:colOff>448235</xdr:colOff>
      <xdr:row>29</xdr:row>
      <xdr:rowOff>8965</xdr:rowOff>
    </xdr:from>
    <xdr:ext cx="152221" cy="125227"/>
    <xdr:sp macro="" textlink="">
      <xdr:nvSpPr>
        <xdr:cNvPr id="35" name="TextBox 34"/>
        <xdr:cNvSpPr txBox="1"/>
      </xdr:nvSpPr>
      <xdr:spPr>
        <a:xfrm>
          <a:off x="7763435" y="5208494"/>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89644</xdr:colOff>
      <xdr:row>29</xdr:row>
      <xdr:rowOff>8965</xdr:rowOff>
    </xdr:from>
    <xdr:ext cx="463693" cy="125227"/>
    <xdr:sp macro="" textlink="'Контроль очередей'!G23">
      <xdr:nvSpPr>
        <xdr:cNvPr id="36" name="TextBox 35"/>
        <xdr:cNvSpPr txBox="1"/>
      </xdr:nvSpPr>
      <xdr:spPr>
        <a:xfrm>
          <a:off x="8014444" y="5208494"/>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marL="0" indent="0"/>
          <a:fld id="{06705EFD-FCD2-4B4A-8458-1DF1375208BE}" type="TxLink">
            <a:rPr lang="en-US" sz="800" b="1" i="0" u="none" strike="noStrike">
              <a:solidFill>
                <a:srgbClr val="00B0F0"/>
              </a:solidFill>
              <a:latin typeface="Calibri"/>
              <a:ea typeface="+mn-ea"/>
              <a:cs typeface="Calibri"/>
            </a:rPr>
            <a:pPr marL="0" indent="0"/>
            <a:t>-6,20%</a:t>
          </a:fld>
          <a:endParaRPr lang="ru-RU" sz="800" b="1" i="0" u="none" strike="noStrike">
            <a:solidFill>
              <a:srgbClr val="00B0F0"/>
            </a:solidFill>
            <a:latin typeface="Calibri"/>
            <a:ea typeface="+mn-ea"/>
            <a:cs typeface="Calibri"/>
          </a:endParaRPr>
        </a:p>
      </xdr:txBody>
    </xdr:sp>
    <xdr:clientData/>
  </xdr:oneCellAnchor>
  <xdr:oneCellAnchor>
    <xdr:from>
      <xdr:col>5</xdr:col>
      <xdr:colOff>493058</xdr:colOff>
      <xdr:row>43</xdr:row>
      <xdr:rowOff>62753</xdr:rowOff>
    </xdr:from>
    <xdr:ext cx="152221" cy="125227"/>
    <xdr:sp macro="" textlink="">
      <xdr:nvSpPr>
        <xdr:cNvPr id="37" name="TextBox 36"/>
        <xdr:cNvSpPr txBox="1"/>
      </xdr:nvSpPr>
      <xdr:spPr>
        <a:xfrm>
          <a:off x="3541058" y="777240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134467</xdr:colOff>
      <xdr:row>43</xdr:row>
      <xdr:rowOff>62753</xdr:rowOff>
    </xdr:from>
    <xdr:ext cx="463693" cy="125227"/>
    <xdr:sp macro="" textlink="'Контроль очередей'!G59">
      <xdr:nvSpPr>
        <xdr:cNvPr id="38" name="TextBox 37"/>
        <xdr:cNvSpPr txBox="1"/>
      </xdr:nvSpPr>
      <xdr:spPr>
        <a:xfrm>
          <a:off x="3792067" y="777240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5B54336F-68EB-45FA-A0BB-40F111C20636}" type="TxLink">
            <a:rPr lang="en-US" sz="800" b="1" i="0" u="none" strike="noStrike">
              <a:solidFill>
                <a:srgbClr val="00B0F0"/>
              </a:solidFill>
              <a:latin typeface="Calibri"/>
              <a:cs typeface="Calibri"/>
            </a:rPr>
            <a:pPr/>
            <a:t>-0,27%</a:t>
          </a:fld>
          <a:endParaRPr lang="ru-RU" sz="800" b="1">
            <a:solidFill>
              <a:srgbClr val="00B0F0"/>
            </a:solidFill>
          </a:endParaRPr>
        </a:p>
      </xdr:txBody>
    </xdr:sp>
    <xdr:clientData/>
  </xdr:oneCellAnchor>
  <xdr:oneCellAnchor>
    <xdr:from>
      <xdr:col>12</xdr:col>
      <xdr:colOff>475129</xdr:colOff>
      <xdr:row>43</xdr:row>
      <xdr:rowOff>89647</xdr:rowOff>
    </xdr:from>
    <xdr:ext cx="152221" cy="125227"/>
    <xdr:sp macro="" textlink="">
      <xdr:nvSpPr>
        <xdr:cNvPr id="39" name="TextBox 38"/>
        <xdr:cNvSpPr txBox="1"/>
      </xdr:nvSpPr>
      <xdr:spPr>
        <a:xfrm>
          <a:off x="7790329" y="7799294"/>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116538</xdr:colOff>
      <xdr:row>43</xdr:row>
      <xdr:rowOff>89647</xdr:rowOff>
    </xdr:from>
    <xdr:ext cx="463693" cy="125227"/>
    <xdr:sp macro="" textlink="'Контроль очередей'!G60">
      <xdr:nvSpPr>
        <xdr:cNvPr id="40" name="TextBox 39"/>
        <xdr:cNvSpPr txBox="1"/>
      </xdr:nvSpPr>
      <xdr:spPr>
        <a:xfrm>
          <a:off x="8041338" y="7799294"/>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619FDFB9-B1F6-4387-8507-1C56F0483B60}" type="TxLink">
            <a:rPr lang="en-US" sz="800" b="1" i="0" u="none" strike="noStrike">
              <a:solidFill>
                <a:srgbClr val="00B0F0"/>
              </a:solidFill>
              <a:latin typeface="Calibri"/>
              <a:cs typeface="Calibri"/>
            </a:rPr>
            <a:pPr/>
            <a:t>-3,01%</a:t>
          </a:fld>
          <a:endParaRPr lang="ru-RU" sz="800" b="1">
            <a:solidFill>
              <a:srgbClr val="00B0F0"/>
            </a:solidFill>
          </a:endParaRPr>
        </a:p>
      </xdr:txBody>
    </xdr:sp>
    <xdr:clientData/>
  </xdr:oneCellAnchor>
  <xdr:oneCellAnchor>
    <xdr:from>
      <xdr:col>19</xdr:col>
      <xdr:colOff>484094</xdr:colOff>
      <xdr:row>43</xdr:row>
      <xdr:rowOff>89647</xdr:rowOff>
    </xdr:from>
    <xdr:ext cx="152221" cy="125227"/>
    <xdr:sp macro="" textlink="">
      <xdr:nvSpPr>
        <xdr:cNvPr id="41" name="TextBox 40"/>
        <xdr:cNvSpPr txBox="1"/>
      </xdr:nvSpPr>
      <xdr:spPr>
        <a:xfrm>
          <a:off x="12066494" y="7799294"/>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20</xdr:col>
      <xdr:colOff>125503</xdr:colOff>
      <xdr:row>43</xdr:row>
      <xdr:rowOff>89647</xdr:rowOff>
    </xdr:from>
    <xdr:ext cx="463693" cy="125227"/>
    <xdr:sp macro="" textlink="'Контроль очередей'!G61">
      <xdr:nvSpPr>
        <xdr:cNvPr id="42" name="TextBox 41"/>
        <xdr:cNvSpPr txBox="1"/>
      </xdr:nvSpPr>
      <xdr:spPr>
        <a:xfrm>
          <a:off x="12317503" y="7799294"/>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EEA6E2CD-6351-4804-B013-AE4A5A159957}" type="TxLink">
            <a:rPr lang="en-US" sz="800" b="1" i="0" u="none" strike="noStrike">
              <a:solidFill>
                <a:srgbClr val="00B0F0"/>
              </a:solidFill>
              <a:latin typeface="Calibri"/>
              <a:cs typeface="Calibri"/>
            </a:rPr>
            <a:pPr/>
            <a:t>0,00%</a:t>
          </a:fld>
          <a:endParaRPr lang="ru-RU" sz="800" b="1">
            <a:solidFill>
              <a:srgbClr val="00B0F0"/>
            </a:solidFill>
          </a:endParaRPr>
        </a:p>
      </xdr:txBody>
    </xdr:sp>
    <xdr:clientData/>
  </xdr:oneCellAnchor>
  <xdr:oneCellAnchor>
    <xdr:from>
      <xdr:col>26</xdr:col>
      <xdr:colOff>475129</xdr:colOff>
      <xdr:row>43</xdr:row>
      <xdr:rowOff>71718</xdr:rowOff>
    </xdr:from>
    <xdr:ext cx="152221" cy="125227"/>
    <xdr:sp macro="" textlink="">
      <xdr:nvSpPr>
        <xdr:cNvPr id="43" name="TextBox 42"/>
        <xdr:cNvSpPr txBox="1"/>
      </xdr:nvSpPr>
      <xdr:spPr>
        <a:xfrm>
          <a:off x="16324729" y="7781365"/>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27</xdr:col>
      <xdr:colOff>116538</xdr:colOff>
      <xdr:row>43</xdr:row>
      <xdr:rowOff>71718</xdr:rowOff>
    </xdr:from>
    <xdr:ext cx="463693" cy="125227"/>
    <xdr:sp macro="" textlink="'Контроль очередей'!G62">
      <xdr:nvSpPr>
        <xdr:cNvPr id="44" name="TextBox 43"/>
        <xdr:cNvSpPr txBox="1"/>
      </xdr:nvSpPr>
      <xdr:spPr>
        <a:xfrm>
          <a:off x="16575738" y="7781365"/>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0361C5F6-86AC-4C2A-A7E5-50C2A02BF788}" type="TxLink">
            <a:rPr lang="en-US" sz="800" b="1" i="0" u="none" strike="noStrike">
              <a:solidFill>
                <a:srgbClr val="00B0F0"/>
              </a:solidFill>
              <a:latin typeface="Calibri"/>
              <a:cs typeface="Calibri"/>
            </a:rPr>
            <a:pPr/>
            <a:t>-0,94%</a:t>
          </a:fld>
          <a:endParaRPr lang="ru-RU" sz="800" b="1">
            <a:solidFill>
              <a:srgbClr val="00B0F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9525</xdr:colOff>
      <xdr:row>0</xdr:row>
      <xdr:rowOff>19050</xdr:rowOff>
    </xdr:from>
    <xdr:to>
      <xdr:col>6</xdr:col>
      <xdr:colOff>590550</xdr:colOff>
      <xdr:row>14</xdr:row>
      <xdr:rowOff>95250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0</xdr:row>
      <xdr:rowOff>28575</xdr:rowOff>
    </xdr:from>
    <xdr:to>
      <xdr:col>13</xdr:col>
      <xdr:colOff>590550</xdr:colOff>
      <xdr:row>14</xdr:row>
      <xdr:rowOff>104775</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0</xdr:row>
      <xdr:rowOff>19050</xdr:rowOff>
    </xdr:from>
    <xdr:to>
      <xdr:col>20</xdr:col>
      <xdr:colOff>600075</xdr:colOff>
      <xdr:row>14</xdr:row>
      <xdr:rowOff>95250</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19050</xdr:colOff>
      <xdr:row>0</xdr:row>
      <xdr:rowOff>28575</xdr:rowOff>
    </xdr:from>
    <xdr:to>
      <xdr:col>27</xdr:col>
      <xdr:colOff>600075</xdr:colOff>
      <xdr:row>14</xdr:row>
      <xdr:rowOff>104775</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95250</xdr:rowOff>
    </xdr:from>
    <xdr:to>
      <xdr:col>6</xdr:col>
      <xdr:colOff>581025</xdr:colOff>
      <xdr:row>28</xdr:row>
      <xdr:rowOff>171450</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9525</xdr:colOff>
      <xdr:row>14</xdr:row>
      <xdr:rowOff>104775</xdr:rowOff>
    </xdr:from>
    <xdr:to>
      <xdr:col>13</xdr:col>
      <xdr:colOff>581025</xdr:colOff>
      <xdr:row>28</xdr:row>
      <xdr:rowOff>180975</xdr:rowOff>
    </xdr:to>
    <xdr:graphicFrame macro="">
      <xdr:nvGraphicFramePr>
        <xdr:cNvPr id="7" name="Диаграмма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0</xdr:colOff>
      <xdr:row>14</xdr:row>
      <xdr:rowOff>95250</xdr:rowOff>
    </xdr:from>
    <xdr:to>
      <xdr:col>20</xdr:col>
      <xdr:colOff>590550</xdr:colOff>
      <xdr:row>28</xdr:row>
      <xdr:rowOff>171450</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9525</xdr:colOff>
      <xdr:row>14</xdr:row>
      <xdr:rowOff>104775</xdr:rowOff>
    </xdr:from>
    <xdr:to>
      <xdr:col>27</xdr:col>
      <xdr:colOff>590550</xdr:colOff>
      <xdr:row>28</xdr:row>
      <xdr:rowOff>180975</xdr:rowOff>
    </xdr:to>
    <xdr:graphicFrame macro="">
      <xdr:nvGraphicFramePr>
        <xdr:cNvPr id="9" name="Диаграмма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28</xdr:row>
      <xdr:rowOff>161925</xdr:rowOff>
    </xdr:from>
    <xdr:to>
      <xdr:col>6</xdr:col>
      <xdr:colOff>581025</xdr:colOff>
      <xdr:row>43</xdr:row>
      <xdr:rowOff>47625</xdr:rowOff>
    </xdr:to>
    <xdr:graphicFrame macro="">
      <xdr:nvGraphicFramePr>
        <xdr:cNvPr id="10" name="Диаграмма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22005</xdr:colOff>
      <xdr:row>28</xdr:row>
      <xdr:rowOff>170410</xdr:rowOff>
    </xdr:from>
    <xdr:to>
      <xdr:col>13</xdr:col>
      <xdr:colOff>603030</xdr:colOff>
      <xdr:row>43</xdr:row>
      <xdr:rowOff>66501</xdr:rowOff>
    </xdr:to>
    <xdr:graphicFrame macro="">
      <xdr:nvGraphicFramePr>
        <xdr:cNvPr id="11" name="Диаграмма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18703</xdr:colOff>
      <xdr:row>29</xdr:row>
      <xdr:rowOff>4157</xdr:rowOff>
    </xdr:from>
    <xdr:to>
      <xdr:col>20</xdr:col>
      <xdr:colOff>599728</xdr:colOff>
      <xdr:row>43</xdr:row>
      <xdr:rowOff>79542</xdr:rowOff>
    </xdr:to>
    <xdr:graphicFrame macro="">
      <xdr:nvGraphicFramePr>
        <xdr:cNvPr id="12" name="Диаграмма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0.82415</cdr:x>
      <cdr:y>0</cdr:y>
    </cdr:from>
    <cdr:to>
      <cdr:x>0.86006</cdr:x>
      <cdr:y>0.04842</cdr:y>
    </cdr:to>
    <cdr:sp macro="" textlink="">
      <cdr:nvSpPr>
        <cdr:cNvPr id="2" name="TextBox 28"/>
        <cdr:cNvSpPr txBox="1"/>
      </cdr:nvSpPr>
      <cdr:spPr>
        <a:xfrm xmlns:a="http://schemas.openxmlformats.org/drawingml/2006/main">
          <a:off x="3493247"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0.88337</cdr:x>
      <cdr:y>0</cdr:y>
    </cdr:from>
    <cdr:to>
      <cdr:x>0.99276</cdr:x>
      <cdr:y>0.04842</cdr:y>
    </cdr:to>
    <cdr:sp macro="" textlink="'Контроль очередей'!$G$2">
      <cdr:nvSpPr>
        <cdr:cNvPr id="3" name="TextBox 29"/>
        <cdr:cNvSpPr txBox="1"/>
      </cdr:nvSpPr>
      <cdr:spPr>
        <a:xfrm xmlns:a="http://schemas.openxmlformats.org/drawingml/2006/main">
          <a:off x="3744256"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13A50F4F-5437-4FB1-9910-F86D1527172A}" type="TxLink">
            <a:rPr lang="en-US" sz="800" b="1" i="0" u="none" strike="noStrike">
              <a:solidFill>
                <a:srgbClr val="00B0F0"/>
              </a:solidFill>
              <a:latin typeface="Calibri"/>
              <a:cs typeface="Calibri"/>
            </a:rPr>
            <a:pPr/>
            <a:t>-0,88%</a:t>
          </a:fld>
          <a:endParaRPr lang="ru-RU" sz="400" b="1">
            <a:solidFill>
              <a:srgbClr val="00B0F0"/>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0.81964</cdr:x>
      <cdr:y>0</cdr:y>
    </cdr:from>
    <cdr:to>
      <cdr:x>0.85564</cdr:x>
      <cdr:y>0.04842</cdr:y>
    </cdr:to>
    <cdr:sp macro="" textlink="">
      <cdr:nvSpPr>
        <cdr:cNvPr id="2" name="TextBox 28"/>
        <cdr:cNvSpPr txBox="1"/>
      </cdr:nvSpPr>
      <cdr:spPr>
        <a:xfrm xmlns:a="http://schemas.openxmlformats.org/drawingml/2006/main">
          <a:off x="346635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0.879</cdr:x>
      <cdr:y>0</cdr:y>
    </cdr:from>
    <cdr:to>
      <cdr:x>0.98864</cdr:x>
      <cdr:y>0.04842</cdr:y>
    </cdr:to>
    <cdr:sp macro="" textlink="'Контроль очередей'!$G$3">
      <cdr:nvSpPr>
        <cdr:cNvPr id="3" name="TextBox 29"/>
        <cdr:cNvSpPr txBox="1"/>
      </cdr:nvSpPr>
      <cdr:spPr>
        <a:xfrm xmlns:a="http://schemas.openxmlformats.org/drawingml/2006/main">
          <a:off x="371736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F752ED7B-047B-495F-AD67-2396DE331FDB}" type="TxLink">
            <a:rPr lang="en-US" sz="800" b="1" i="0" u="none" strike="noStrike">
              <a:solidFill>
                <a:srgbClr val="00B0F0"/>
              </a:solidFill>
              <a:latin typeface="Calibri"/>
              <a:cs typeface="Calibri"/>
            </a:rPr>
            <a:pPr/>
            <a:t>-1,49%</a:t>
          </a:fld>
          <a:endParaRPr lang="ru-RU" sz="400" b="1">
            <a:solidFill>
              <a:srgbClr val="00B0F0"/>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0.83176</cdr:x>
      <cdr:y>0</cdr:y>
    </cdr:from>
    <cdr:to>
      <cdr:x>0.86759</cdr:x>
      <cdr:y>0.04842</cdr:y>
    </cdr:to>
    <cdr:sp macro="" textlink="">
      <cdr:nvSpPr>
        <cdr:cNvPr id="2" name="TextBox 28"/>
        <cdr:cNvSpPr txBox="1"/>
      </cdr:nvSpPr>
      <cdr:spPr>
        <a:xfrm xmlns:a="http://schemas.openxmlformats.org/drawingml/2006/main">
          <a:off x="3533448"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0.89085</cdr:x>
      <cdr:y>0</cdr:y>
    </cdr:from>
    <cdr:to>
      <cdr:x>1</cdr:x>
      <cdr:y>0.04842</cdr:y>
    </cdr:to>
    <cdr:sp macro="" textlink="'Контроль очередей'!$G$4">
      <cdr:nvSpPr>
        <cdr:cNvPr id="3" name="TextBox 29"/>
        <cdr:cNvSpPr txBox="1"/>
      </cdr:nvSpPr>
      <cdr:spPr>
        <a:xfrm xmlns:a="http://schemas.openxmlformats.org/drawingml/2006/main">
          <a:off x="3784457"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AD3E4162-05CF-4A61-AFBB-5DF322AD82A0}" type="TxLink">
            <a:rPr lang="en-US" sz="800" b="1" i="0" u="none" strike="noStrike">
              <a:solidFill>
                <a:srgbClr val="00B0F0"/>
              </a:solidFill>
              <a:latin typeface="Calibri"/>
              <a:cs typeface="Calibri"/>
            </a:rPr>
            <a:pPr/>
            <a:t>-0,81%</a:t>
          </a:fld>
          <a:endParaRPr lang="ru-RU" sz="400" b="1">
            <a:solidFill>
              <a:srgbClr val="00B0F0"/>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0.8178</cdr:x>
      <cdr:y>0.00231</cdr:y>
    </cdr:from>
    <cdr:to>
      <cdr:x>0.85371</cdr:x>
      <cdr:y>0.05073</cdr:y>
    </cdr:to>
    <cdr:sp macro="" textlink="">
      <cdr:nvSpPr>
        <cdr:cNvPr id="2" name="TextBox 28"/>
        <cdr:cNvSpPr txBox="1"/>
      </cdr:nvSpPr>
      <cdr:spPr>
        <a:xfrm xmlns:a="http://schemas.openxmlformats.org/drawingml/2006/main">
          <a:off x="3466353" y="5976"/>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0.87702</cdr:x>
      <cdr:y>0.00231</cdr:y>
    </cdr:from>
    <cdr:to>
      <cdr:x>0.98642</cdr:x>
      <cdr:y>0.05073</cdr:y>
    </cdr:to>
    <cdr:sp macro="" textlink="'Контроль очередей'!$G$5">
      <cdr:nvSpPr>
        <cdr:cNvPr id="3" name="TextBox 29"/>
        <cdr:cNvSpPr txBox="1"/>
      </cdr:nvSpPr>
      <cdr:spPr>
        <a:xfrm xmlns:a="http://schemas.openxmlformats.org/drawingml/2006/main">
          <a:off x="3717362" y="5976"/>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6D5393E0-4F5A-41B1-B1F0-017859260CC4}" type="TxLink">
            <a:rPr lang="en-US" sz="800" b="1" i="0" u="none" strike="noStrike">
              <a:solidFill>
                <a:srgbClr val="00B0F0"/>
              </a:solidFill>
              <a:latin typeface="Calibri"/>
              <a:cs typeface="Calibri"/>
            </a:rPr>
            <a:pPr/>
            <a:t>0,00%</a:t>
          </a:fld>
          <a:endParaRPr lang="ru-RU" sz="400" b="1">
            <a:solidFill>
              <a:srgbClr val="00B0F0"/>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0.83138</cdr:x>
      <cdr:y>0.01618</cdr:y>
    </cdr:from>
    <cdr:to>
      <cdr:x>0.8673</cdr:x>
      <cdr:y>0.06459</cdr:y>
    </cdr:to>
    <cdr:sp macro="" textlink="">
      <cdr:nvSpPr>
        <cdr:cNvPr id="2" name="TextBox 28"/>
        <cdr:cNvSpPr txBox="1"/>
      </cdr:nvSpPr>
      <cdr:spPr>
        <a:xfrm xmlns:a="http://schemas.openxmlformats.org/drawingml/2006/main">
          <a:off x="3523923" y="41836"/>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0.01618</cdr:y>
    </cdr:from>
    <cdr:to>
      <cdr:x>1</cdr:x>
      <cdr:y>0.06459</cdr:y>
    </cdr:to>
    <cdr:sp macro="" textlink="'Контроль очередей'!$G$63">
      <cdr:nvSpPr>
        <cdr:cNvPr id="3" name="TextBox 29"/>
        <cdr:cNvSpPr txBox="1"/>
      </cdr:nvSpPr>
      <cdr:spPr>
        <a:xfrm xmlns:a="http://schemas.openxmlformats.org/drawingml/2006/main">
          <a:off x="3774932" y="41836"/>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26658C7-11FD-4D83-AD7A-E520FA3C8190}" type="TxLink">
            <a:rPr lang="en-US" sz="800" b="1" i="0" u="none" strike="noStrike">
              <a:solidFill>
                <a:srgbClr val="00B0F0"/>
              </a:solidFill>
              <a:latin typeface="Calibri"/>
              <a:cs typeface="Calibri"/>
            </a:rPr>
            <a:pPr/>
            <a:t>-8,15%</a:t>
          </a:fld>
          <a:endParaRPr lang="ru-RU" sz="400" b="1">
            <a:solidFill>
              <a:srgbClr val="00B0F0"/>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0.831</cdr:x>
      <cdr:y>0.01271</cdr:y>
    </cdr:from>
    <cdr:to>
      <cdr:x>0.867</cdr:x>
      <cdr:y>0.06113</cdr:y>
    </cdr:to>
    <cdr:sp macro="" textlink="">
      <cdr:nvSpPr>
        <cdr:cNvPr id="2" name="TextBox 28"/>
        <cdr:cNvSpPr txBox="1"/>
      </cdr:nvSpPr>
      <cdr:spPr>
        <a:xfrm xmlns:a="http://schemas.openxmlformats.org/drawingml/2006/main">
          <a:off x="3514398" y="32871"/>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0.89036</cdr:x>
      <cdr:y>0.01271</cdr:y>
    </cdr:from>
    <cdr:to>
      <cdr:x>1</cdr:x>
      <cdr:y>0.06113</cdr:y>
    </cdr:to>
    <cdr:sp macro="" textlink="'Контроль очередей'!$G$64">
      <cdr:nvSpPr>
        <cdr:cNvPr id="3" name="TextBox 29"/>
        <cdr:cNvSpPr txBox="1"/>
      </cdr:nvSpPr>
      <cdr:spPr>
        <a:xfrm xmlns:a="http://schemas.openxmlformats.org/drawingml/2006/main">
          <a:off x="3765407" y="32871"/>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8F178466-1622-40B0-8CD2-692051885C7B}" type="TxLink">
            <a:rPr lang="en-US" sz="800" b="1" i="0" u="none" strike="noStrike">
              <a:solidFill>
                <a:srgbClr val="00B0F0"/>
              </a:solidFill>
              <a:latin typeface="Calibri"/>
              <a:cs typeface="Calibri"/>
            </a:rPr>
            <a:pPr/>
            <a:t>-2,04%</a:t>
          </a:fld>
          <a:endParaRPr lang="ru-RU" sz="400" b="1">
            <a:solidFill>
              <a:srgbClr val="00B0F0"/>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0.83176</cdr:x>
      <cdr:y>0.00924</cdr:y>
    </cdr:from>
    <cdr:to>
      <cdr:x>0.86759</cdr:x>
      <cdr:y>0.05766</cdr:y>
    </cdr:to>
    <cdr:sp macro="" textlink="">
      <cdr:nvSpPr>
        <cdr:cNvPr id="2" name="TextBox 28"/>
        <cdr:cNvSpPr txBox="1"/>
      </cdr:nvSpPr>
      <cdr:spPr>
        <a:xfrm xmlns:a="http://schemas.openxmlformats.org/drawingml/2006/main">
          <a:off x="3533448" y="23906"/>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0.89085</cdr:x>
      <cdr:y>0.00924</cdr:y>
    </cdr:from>
    <cdr:to>
      <cdr:x>1</cdr:x>
      <cdr:y>0.05766</cdr:y>
    </cdr:to>
    <cdr:sp macro="" textlink="'Контроль очередей'!$G$65">
      <cdr:nvSpPr>
        <cdr:cNvPr id="3" name="TextBox 29"/>
        <cdr:cNvSpPr txBox="1"/>
      </cdr:nvSpPr>
      <cdr:spPr>
        <a:xfrm xmlns:a="http://schemas.openxmlformats.org/drawingml/2006/main">
          <a:off x="3784457" y="23906"/>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22AF667C-7702-45C3-B3CD-BF197F36EAB5}" type="TxLink">
            <a:rPr lang="en-US" sz="800" b="1" i="0" u="none" strike="noStrike">
              <a:solidFill>
                <a:srgbClr val="00B0F0"/>
              </a:solidFill>
              <a:latin typeface="Calibri"/>
              <a:cs typeface="Calibri"/>
            </a:rPr>
            <a:pPr/>
            <a:t>0,00%</a:t>
          </a:fld>
          <a:endParaRPr lang="ru-RU" sz="400" b="1">
            <a:solidFill>
              <a:srgbClr val="00B0F0"/>
            </a:solidFill>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0.83138</cdr:x>
      <cdr:y>0.00231</cdr:y>
    </cdr:from>
    <cdr:to>
      <cdr:x>0.8673</cdr:x>
      <cdr:y>0.05073</cdr:y>
    </cdr:to>
    <cdr:sp macro="" textlink="">
      <cdr:nvSpPr>
        <cdr:cNvPr id="2" name="TextBox 28"/>
        <cdr:cNvSpPr txBox="1"/>
      </cdr:nvSpPr>
      <cdr:spPr>
        <a:xfrm xmlns:a="http://schemas.openxmlformats.org/drawingml/2006/main">
          <a:off x="3523923" y="5976"/>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0.00231</cdr:y>
    </cdr:from>
    <cdr:to>
      <cdr:x>1</cdr:x>
      <cdr:y>0.05073</cdr:y>
    </cdr:to>
    <cdr:sp macro="" textlink="'Контроль очередей'!$G$66">
      <cdr:nvSpPr>
        <cdr:cNvPr id="3" name="TextBox 29"/>
        <cdr:cNvSpPr txBox="1"/>
      </cdr:nvSpPr>
      <cdr:spPr>
        <a:xfrm xmlns:a="http://schemas.openxmlformats.org/drawingml/2006/main">
          <a:off x="3774932" y="5976"/>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0889A00A-1178-41CF-9AD9-D72471295F5D}" type="TxLink">
            <a:rPr lang="en-US" sz="800" b="1" i="0" u="none" strike="noStrike">
              <a:solidFill>
                <a:srgbClr val="00B0F0"/>
              </a:solidFill>
              <a:latin typeface="Calibri"/>
              <a:cs typeface="Calibri"/>
            </a:rPr>
            <a:pPr/>
            <a:t>-1,65%</a:t>
          </a:fld>
          <a:endParaRPr lang="ru-RU" sz="400" b="1">
            <a:solidFill>
              <a:srgbClr val="00B0F0"/>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0.83138</cdr:x>
      <cdr:y>0</cdr:y>
    </cdr:from>
    <cdr:to>
      <cdr:x>0.8673</cdr:x>
      <cdr:y>0.04843</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0.04843</cdr:y>
    </cdr:to>
    <cdr:sp macro="" textlink="'Контроль очередей'!$G$27">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AFD0BEF3-4AAF-430C-B9CA-7B070EFF68F3}" type="TxLink">
            <a:rPr lang="en-US" sz="800" b="1" i="0" u="none" strike="noStrike">
              <a:solidFill>
                <a:srgbClr val="00B0F0"/>
              </a:solidFill>
              <a:latin typeface="Calibri"/>
              <a:cs typeface="Calibri"/>
            </a:rPr>
            <a:pPr/>
            <a:t>-0,93%</a:t>
          </a:fld>
          <a:endParaRPr lang="ru-RU" sz="400" b="1">
            <a:solidFill>
              <a:srgbClr val="00B0F0"/>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0.83138</cdr:x>
      <cdr:y>0</cdr:y>
    </cdr:from>
    <cdr:to>
      <cdr:x>0.8673</cdr:x>
      <cdr:y>0.04843</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0.04843</cdr:y>
    </cdr:to>
    <cdr:sp macro="" textlink="'Контроль очередей'!$G$28">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DC29D0AC-CA39-42FD-AD9A-CEC8D4C08F30}" type="TxLink">
            <a:rPr lang="en-US" sz="800" b="1" i="0" u="none" strike="noStrike">
              <a:solidFill>
                <a:srgbClr val="00B0F0"/>
              </a:solidFill>
              <a:latin typeface="Calibri"/>
              <a:cs typeface="Calibri"/>
            </a:rPr>
            <a:pPr/>
            <a:t>0,00%</a:t>
          </a:fld>
          <a:endParaRPr lang="ru-RU" sz="400" b="1">
            <a:solidFill>
              <a:srgbClr val="00B0F0"/>
            </a:solidFil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0</xdr:colOff>
      <xdr:row>0</xdr:row>
      <xdr:rowOff>18357</xdr:rowOff>
    </xdr:from>
    <xdr:to>
      <xdr:col>6</xdr:col>
      <xdr:colOff>581025</xdr:colOff>
      <xdr:row>14</xdr:row>
      <xdr:rowOff>94558</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588645</xdr:colOff>
      <xdr:row>0</xdr:row>
      <xdr:rowOff>12642</xdr:rowOff>
    </xdr:from>
    <xdr:to>
      <xdr:col>13</xdr:col>
      <xdr:colOff>550545</xdr:colOff>
      <xdr:row>14</xdr:row>
      <xdr:rowOff>88843</xdr:rowOff>
    </xdr:to>
    <xdr:graphicFrame macro="">
      <xdr:nvGraphicFramePr>
        <xdr:cNvPr id="7" name="Диаграмма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556260</xdr:colOff>
      <xdr:row>0</xdr:row>
      <xdr:rowOff>18357</xdr:rowOff>
    </xdr:from>
    <xdr:to>
      <xdr:col>20</xdr:col>
      <xdr:colOff>537210</xdr:colOff>
      <xdr:row>14</xdr:row>
      <xdr:rowOff>94558</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xdr:row>
      <xdr:rowOff>105988</xdr:rowOff>
    </xdr:from>
    <xdr:to>
      <xdr:col>6</xdr:col>
      <xdr:colOff>581025</xdr:colOff>
      <xdr:row>28</xdr:row>
      <xdr:rowOff>169025</xdr:rowOff>
    </xdr:to>
    <xdr:graphicFrame macro="">
      <xdr:nvGraphicFramePr>
        <xdr:cNvPr id="12" name="Диаграмма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592975</xdr:colOff>
      <xdr:row>14</xdr:row>
      <xdr:rowOff>110837</xdr:rowOff>
    </xdr:from>
    <xdr:to>
      <xdr:col>13</xdr:col>
      <xdr:colOff>564400</xdr:colOff>
      <xdr:row>28</xdr:row>
      <xdr:rowOff>176645</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570114</xdr:colOff>
      <xdr:row>14</xdr:row>
      <xdr:rowOff>105988</xdr:rowOff>
    </xdr:from>
    <xdr:to>
      <xdr:col>20</xdr:col>
      <xdr:colOff>541539</xdr:colOff>
      <xdr:row>28</xdr:row>
      <xdr:rowOff>169025</xdr:rowOff>
    </xdr:to>
    <xdr:graphicFrame macro="">
      <xdr:nvGraphicFramePr>
        <xdr:cNvPr id="14" name="Диаграмма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0.83138</cdr:x>
      <cdr:y>0</cdr:y>
    </cdr:from>
    <cdr:to>
      <cdr:x>0.8673</cdr:x>
      <cdr:y>0.04842</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0.04842</cdr:y>
    </cdr:to>
    <cdr:sp macro="" textlink="'Контроль очередей'!$G$10">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3742B56-068C-4584-93DD-E72D34A8EF52}" type="TxLink">
            <a:rPr lang="en-US" sz="800" b="1" i="0" u="none" strike="noStrike">
              <a:solidFill>
                <a:srgbClr val="00B0F0"/>
              </a:solidFill>
              <a:latin typeface="Calibri"/>
              <a:cs typeface="Calibri"/>
            </a:rPr>
            <a:pPr/>
            <a:t>-10,10%</a:t>
          </a:fld>
          <a:endParaRPr lang="ru-RU" sz="100" b="1">
            <a:solidFill>
              <a:srgbClr val="00B0F0"/>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0.831</cdr:x>
      <cdr:y>0</cdr:y>
    </cdr:from>
    <cdr:to>
      <cdr:x>0.867</cdr:x>
      <cdr:y>0.04842</cdr:y>
    </cdr:to>
    <cdr:sp macro="" textlink="">
      <cdr:nvSpPr>
        <cdr:cNvPr id="2" name="TextBox 28"/>
        <cdr:cNvSpPr txBox="1"/>
      </cdr:nvSpPr>
      <cdr:spPr>
        <a:xfrm xmlns:a="http://schemas.openxmlformats.org/drawingml/2006/main">
          <a:off x="3514398"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0.89036</cdr:x>
      <cdr:y>0</cdr:y>
    </cdr:from>
    <cdr:to>
      <cdr:x>1</cdr:x>
      <cdr:y>0.04842</cdr:y>
    </cdr:to>
    <cdr:sp macro="" textlink="'Контроль очередей'!$G$11">
      <cdr:nvSpPr>
        <cdr:cNvPr id="3" name="TextBox 29"/>
        <cdr:cNvSpPr txBox="1"/>
      </cdr:nvSpPr>
      <cdr:spPr>
        <a:xfrm xmlns:a="http://schemas.openxmlformats.org/drawingml/2006/main">
          <a:off x="3765407"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10C6300C-6A2C-4C66-95DF-AB444B5EF271}" type="TxLink">
            <a:rPr lang="en-US" sz="800" b="1" i="0" u="none" strike="noStrike">
              <a:solidFill>
                <a:srgbClr val="00B0F0"/>
              </a:solidFill>
              <a:latin typeface="Calibri"/>
              <a:cs typeface="Calibri"/>
            </a:rPr>
            <a:pPr/>
            <a:t>0,00%</a:t>
          </a:fld>
          <a:endParaRPr lang="ru-RU" sz="100" b="1">
            <a:solidFill>
              <a:srgbClr val="00B0F0"/>
            </a:solidFill>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0.83138</cdr:x>
      <cdr:y>0</cdr:y>
    </cdr:from>
    <cdr:to>
      <cdr:x>0.8673</cdr:x>
      <cdr:y>0.04867</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0.04867</cdr:y>
    </cdr:to>
    <cdr:sp macro="" textlink="'Контроль очередей'!$G$7">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53327EF-80EE-49FD-BB33-E0B99C5F711E}" type="TxLink">
            <a:rPr lang="en-US" sz="800" b="1" i="0" u="none" strike="noStrike">
              <a:solidFill>
                <a:srgbClr val="00B0F0"/>
              </a:solidFill>
              <a:latin typeface="Calibri"/>
              <a:cs typeface="Calibri"/>
            </a:rPr>
            <a:pPr/>
            <a:t>0,00%</a:t>
          </a:fld>
          <a:endParaRPr lang="ru-RU" sz="100" b="1">
            <a:solidFill>
              <a:srgbClr val="00B0F0"/>
            </a:solidFill>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0.83138</cdr:x>
      <cdr:y>0</cdr:y>
    </cdr:from>
    <cdr:to>
      <cdr:x>0.8673</cdr:x>
      <cdr:y>0.04861</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0.04861</cdr:y>
    </cdr:to>
    <cdr:sp macro="" textlink="'Контроль очередей'!$G$8">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6A1F590D-CBF8-4910-AB02-A4274A6F38D1}" type="TxLink">
            <a:rPr lang="en-US" sz="800" b="1" i="0" u="none" strike="noStrike">
              <a:solidFill>
                <a:srgbClr val="00B0F0"/>
              </a:solidFill>
              <a:latin typeface="Calibri"/>
              <a:cs typeface="Calibri"/>
            </a:rPr>
            <a:pPr/>
            <a:t>-7,77%</a:t>
          </a:fld>
          <a:endParaRPr lang="ru-RU" sz="100" b="1">
            <a:solidFill>
              <a:srgbClr val="00B0F0"/>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0.83138</cdr:x>
      <cdr:y>0</cdr:y>
    </cdr:from>
    <cdr:to>
      <cdr:x>0.8673</cdr:x>
      <cdr:y>0.04867</cdr:y>
    </cdr:to>
    <cdr:sp macro="" textlink="">
      <cdr:nvSpPr>
        <cdr:cNvPr id="2" name="TextBox 28"/>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0.04867</cdr:y>
    </cdr:to>
    <cdr:sp macro="" textlink="'Контроль очередей'!$G$9">
      <cdr:nvSpPr>
        <cdr:cNvPr id="3" name="TextBox 29"/>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453D1800-9700-4ADD-84BF-45825A79B89A}" type="TxLink">
            <a:rPr lang="en-US" sz="800" b="1" i="0" u="none" strike="noStrike">
              <a:solidFill>
                <a:srgbClr val="00B0F0"/>
              </a:solidFill>
              <a:latin typeface="Calibri"/>
              <a:cs typeface="Calibri"/>
            </a:rPr>
            <a:pPr/>
            <a:t>-8,51%</a:t>
          </a:fld>
          <a:endParaRPr lang="ru-RU" sz="100" b="1">
            <a:solidFill>
              <a:srgbClr val="00B0F0"/>
            </a:solidFill>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6</xdr:col>
      <xdr:colOff>586292</xdr:colOff>
      <xdr:row>0</xdr:row>
      <xdr:rowOff>0</xdr:rowOff>
    </xdr:from>
    <xdr:to>
      <xdr:col>13</xdr:col>
      <xdr:colOff>557717</xdr:colOff>
      <xdr:row>14</xdr:row>
      <xdr:rowOff>14792</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6</xdr:col>
      <xdr:colOff>581025</xdr:colOff>
      <xdr:row>14</xdr:row>
      <xdr:rowOff>14792</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16585</xdr:rowOff>
    </xdr:from>
    <xdr:to>
      <xdr:col>6</xdr:col>
      <xdr:colOff>581025</xdr:colOff>
      <xdr:row>28</xdr:row>
      <xdr:rowOff>31377</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579119</xdr:colOff>
      <xdr:row>14</xdr:row>
      <xdr:rowOff>25550</xdr:rowOff>
    </xdr:from>
    <xdr:to>
      <xdr:col>13</xdr:col>
      <xdr:colOff>550544</xdr:colOff>
      <xdr:row>28</xdr:row>
      <xdr:rowOff>40342</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602687</xdr:colOff>
      <xdr:row>14</xdr:row>
      <xdr:rowOff>30480</xdr:rowOff>
    </xdr:from>
    <xdr:ext cx="653320" cy="125227"/>
    <xdr:sp macro="" textlink="">
      <xdr:nvSpPr>
        <xdr:cNvPr id="26" name="TextBox 25"/>
        <xdr:cNvSpPr txBox="1"/>
      </xdr:nvSpPr>
      <xdr:spPr>
        <a:xfrm>
          <a:off x="1212287" y="259080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3</xdr:col>
      <xdr:colOff>122015</xdr:colOff>
      <xdr:row>14</xdr:row>
      <xdr:rowOff>30480</xdr:rowOff>
    </xdr:from>
    <xdr:ext cx="156005" cy="125227"/>
    <xdr:sp macro="" textlink="'Контроль новых СЭС'!G56">
      <xdr:nvSpPr>
        <xdr:cNvPr id="27" name="TextBox 26"/>
        <xdr:cNvSpPr txBox="1"/>
      </xdr:nvSpPr>
      <xdr:spPr>
        <a:xfrm>
          <a:off x="1950815" y="2590800"/>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182B9FBE-7918-47D1-91FE-27F6FB15BBE6}" type="TxLink">
            <a:rPr lang="en-US" sz="800" b="1" i="0" u="none" strike="noStrike">
              <a:solidFill>
                <a:srgbClr val="92D050"/>
              </a:solidFill>
              <a:latin typeface="Calibri"/>
              <a:cs typeface="Calibri"/>
            </a:rPr>
            <a:pPr/>
            <a:t>286</a:t>
          </a:fld>
          <a:endParaRPr lang="ru-RU" sz="800" b="1">
            <a:solidFill>
              <a:srgbClr val="92D050"/>
            </a:solidFill>
          </a:endParaRPr>
        </a:p>
      </xdr:txBody>
    </xdr:sp>
    <xdr:clientData/>
  </xdr:oneCellAnchor>
  <xdr:oneCellAnchor>
    <xdr:from>
      <xdr:col>0</xdr:col>
      <xdr:colOff>99060</xdr:colOff>
      <xdr:row>14</xdr:row>
      <xdr:rowOff>30480</xdr:rowOff>
    </xdr:from>
    <xdr:ext cx="726245" cy="125227"/>
    <xdr:sp macro="" textlink="">
      <xdr:nvSpPr>
        <xdr:cNvPr id="28" name="TextBox 27"/>
        <xdr:cNvSpPr txBox="1"/>
      </xdr:nvSpPr>
      <xdr:spPr>
        <a:xfrm>
          <a:off x="99060" y="259080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1</xdr:col>
      <xdr:colOff>216064</xdr:colOff>
      <xdr:row>14</xdr:row>
      <xdr:rowOff>30480</xdr:rowOff>
    </xdr:from>
    <xdr:ext cx="254942" cy="125227"/>
    <xdr:sp macro="" textlink="'Контроль новых СЭС'!H56">
      <xdr:nvSpPr>
        <xdr:cNvPr id="29" name="TextBox 28"/>
        <xdr:cNvSpPr txBox="1"/>
      </xdr:nvSpPr>
      <xdr:spPr>
        <a:xfrm>
          <a:off x="825664" y="259080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750CFCC9-B034-451D-9A87-171D1B1EFBB1}" type="TxLink">
            <a:rPr lang="en-US" sz="800" b="1" i="0" u="none" strike="noStrike">
              <a:solidFill>
                <a:srgbClr val="FF0000"/>
              </a:solidFill>
              <a:latin typeface="Calibri"/>
              <a:cs typeface="Calibri"/>
            </a:rPr>
            <a:pPr/>
            <a:t>9,64%</a:t>
          </a:fld>
          <a:endParaRPr lang="ru-RU" sz="800" b="1">
            <a:solidFill>
              <a:srgbClr val="FF0000"/>
            </a:solidFill>
          </a:endParaRPr>
        </a:p>
      </xdr:txBody>
    </xdr:sp>
    <xdr:clientData/>
  </xdr:oneCellAnchor>
  <xdr:oneCellAnchor>
    <xdr:from>
      <xdr:col>5</xdr:col>
      <xdr:colOff>441173</xdr:colOff>
      <xdr:row>14</xdr:row>
      <xdr:rowOff>30480</xdr:rowOff>
    </xdr:from>
    <xdr:ext cx="152221" cy="125227"/>
    <xdr:sp macro="" textlink="">
      <xdr:nvSpPr>
        <xdr:cNvPr id="30" name="TextBox 29"/>
        <xdr:cNvSpPr txBox="1"/>
      </xdr:nvSpPr>
      <xdr:spPr>
        <a:xfrm>
          <a:off x="3489173" y="259080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82582</xdr:colOff>
      <xdr:row>14</xdr:row>
      <xdr:rowOff>30480</xdr:rowOff>
    </xdr:from>
    <xdr:ext cx="463693" cy="125227"/>
    <xdr:sp macro="" textlink="'Контроль очередей'!G56">
      <xdr:nvSpPr>
        <xdr:cNvPr id="31" name="TextBox 30"/>
        <xdr:cNvSpPr txBox="1"/>
      </xdr:nvSpPr>
      <xdr:spPr>
        <a:xfrm>
          <a:off x="3740182" y="259080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5AE0D72C-3D4E-4366-A60B-9DE5BD04EC1A}" type="TxLink">
            <a:rPr lang="en-US" sz="800" b="1" i="0" u="none" strike="noStrike">
              <a:solidFill>
                <a:srgbClr val="00B0F0"/>
              </a:solidFill>
              <a:latin typeface="Calibri"/>
              <a:cs typeface="Calibri"/>
            </a:rPr>
            <a:pPr/>
            <a:t>0,00%</a:t>
          </a:fld>
          <a:endParaRPr lang="ru-RU" sz="100" b="1">
            <a:solidFill>
              <a:srgbClr val="00B0F0"/>
            </a:solidFill>
          </a:endParaRPr>
        </a:p>
      </xdr:txBody>
    </xdr:sp>
    <xdr:clientData/>
  </xdr:oneCellAnchor>
  <xdr:oneCellAnchor>
    <xdr:from>
      <xdr:col>8</xdr:col>
      <xdr:colOff>572207</xdr:colOff>
      <xdr:row>14</xdr:row>
      <xdr:rowOff>38100</xdr:rowOff>
    </xdr:from>
    <xdr:ext cx="653320" cy="125227"/>
    <xdr:sp macro="" textlink="">
      <xdr:nvSpPr>
        <xdr:cNvPr id="32" name="TextBox 31"/>
        <xdr:cNvSpPr txBox="1"/>
      </xdr:nvSpPr>
      <xdr:spPr>
        <a:xfrm>
          <a:off x="5449007" y="259842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10</xdr:col>
      <xdr:colOff>91535</xdr:colOff>
      <xdr:row>14</xdr:row>
      <xdr:rowOff>38100</xdr:rowOff>
    </xdr:from>
    <xdr:ext cx="156005" cy="125227"/>
    <xdr:sp macro="" textlink="'Контроль новых СЭС'!G57">
      <xdr:nvSpPr>
        <xdr:cNvPr id="33" name="TextBox 32"/>
        <xdr:cNvSpPr txBox="1"/>
      </xdr:nvSpPr>
      <xdr:spPr>
        <a:xfrm>
          <a:off x="6187535" y="2598420"/>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FD0CD2D6-BD5C-4C11-9DEB-D7A3300A0B25}" type="TxLink">
            <a:rPr lang="en-US" sz="800" b="1" i="0" u="none" strike="noStrike">
              <a:solidFill>
                <a:srgbClr val="92D050"/>
              </a:solidFill>
              <a:latin typeface="Calibri"/>
              <a:cs typeface="Calibri"/>
            </a:rPr>
            <a:pPr/>
            <a:t>286</a:t>
          </a:fld>
          <a:endParaRPr lang="ru-RU" sz="800" b="1">
            <a:solidFill>
              <a:srgbClr val="92D050"/>
            </a:solidFill>
          </a:endParaRPr>
        </a:p>
      </xdr:txBody>
    </xdr:sp>
    <xdr:clientData/>
  </xdr:oneCellAnchor>
  <xdr:oneCellAnchor>
    <xdr:from>
      <xdr:col>7</xdr:col>
      <xdr:colOff>68580</xdr:colOff>
      <xdr:row>14</xdr:row>
      <xdr:rowOff>38100</xdr:rowOff>
    </xdr:from>
    <xdr:ext cx="726245" cy="125227"/>
    <xdr:sp macro="" textlink="">
      <xdr:nvSpPr>
        <xdr:cNvPr id="34" name="TextBox 33"/>
        <xdr:cNvSpPr txBox="1"/>
      </xdr:nvSpPr>
      <xdr:spPr>
        <a:xfrm>
          <a:off x="4335780" y="259842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8</xdr:col>
      <xdr:colOff>185584</xdr:colOff>
      <xdr:row>14</xdr:row>
      <xdr:rowOff>38100</xdr:rowOff>
    </xdr:from>
    <xdr:ext cx="254942" cy="125227"/>
    <xdr:sp macro="" textlink="'Контроль новых СЭС'!H57">
      <xdr:nvSpPr>
        <xdr:cNvPr id="35" name="TextBox 34"/>
        <xdr:cNvSpPr txBox="1"/>
      </xdr:nvSpPr>
      <xdr:spPr>
        <a:xfrm>
          <a:off x="5062384" y="259842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7DF2CA79-7BD1-4E40-9581-9695ABF90BCA}" type="TxLink">
            <a:rPr lang="en-US" sz="800" b="1" i="0" u="none" strike="noStrike">
              <a:solidFill>
                <a:srgbClr val="FF0000"/>
              </a:solidFill>
              <a:latin typeface="Calibri"/>
              <a:cs typeface="Calibri"/>
            </a:rPr>
            <a:pPr/>
            <a:t>8,35%</a:t>
          </a:fld>
          <a:endParaRPr lang="ru-RU" sz="800" b="1">
            <a:solidFill>
              <a:srgbClr val="FF0000"/>
            </a:solidFill>
          </a:endParaRPr>
        </a:p>
      </xdr:txBody>
    </xdr:sp>
    <xdr:clientData/>
  </xdr:oneCellAnchor>
  <xdr:oneCellAnchor>
    <xdr:from>
      <xdr:col>12</xdr:col>
      <xdr:colOff>410693</xdr:colOff>
      <xdr:row>14</xdr:row>
      <xdr:rowOff>38100</xdr:rowOff>
    </xdr:from>
    <xdr:ext cx="152221" cy="125227"/>
    <xdr:sp macro="" textlink="">
      <xdr:nvSpPr>
        <xdr:cNvPr id="36" name="TextBox 35"/>
        <xdr:cNvSpPr txBox="1"/>
      </xdr:nvSpPr>
      <xdr:spPr>
        <a:xfrm>
          <a:off x="7725893" y="259842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52102</xdr:colOff>
      <xdr:row>14</xdr:row>
      <xdr:rowOff>38100</xdr:rowOff>
    </xdr:from>
    <xdr:ext cx="463693" cy="125227"/>
    <xdr:sp macro="" textlink="'Контроль очередей'!G57">
      <xdr:nvSpPr>
        <xdr:cNvPr id="37" name="TextBox 36"/>
        <xdr:cNvSpPr txBox="1"/>
      </xdr:nvSpPr>
      <xdr:spPr>
        <a:xfrm>
          <a:off x="7976902" y="259842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F9EC2DC5-02A9-4F78-BE45-804628BE7243}" type="TxLink">
            <a:rPr lang="en-US" sz="800" b="1" i="0" u="none" strike="noStrike">
              <a:solidFill>
                <a:srgbClr val="00B0F0"/>
              </a:solidFill>
              <a:latin typeface="Calibri"/>
              <a:cs typeface="Calibri"/>
            </a:rPr>
            <a:pPr/>
            <a:t>-17,50%</a:t>
          </a:fld>
          <a:endParaRPr lang="ru-RU" sz="100" b="1">
            <a:solidFill>
              <a:srgbClr val="00B0F0"/>
            </a:solidFill>
          </a:endParaRPr>
        </a:p>
      </xdr:txBody>
    </xdr:sp>
    <xdr:clientData/>
  </xdr:one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581025</xdr:colOff>
      <xdr:row>14</xdr:row>
      <xdr:rowOff>26201</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581025</xdr:colOff>
      <xdr:row>14</xdr:row>
      <xdr:rowOff>26201</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0</xdr:rowOff>
    </xdr:from>
    <xdr:to>
      <xdr:col>6</xdr:col>
      <xdr:colOff>581025</xdr:colOff>
      <xdr:row>28</xdr:row>
      <xdr:rowOff>26201</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14</xdr:row>
      <xdr:rowOff>0</xdr:rowOff>
    </xdr:from>
    <xdr:to>
      <xdr:col>13</xdr:col>
      <xdr:colOff>581025</xdr:colOff>
      <xdr:row>28</xdr:row>
      <xdr:rowOff>26201</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0</xdr:colOff>
      <xdr:row>14</xdr:row>
      <xdr:rowOff>0</xdr:rowOff>
    </xdr:from>
    <xdr:to>
      <xdr:col>20</xdr:col>
      <xdr:colOff>581025</xdr:colOff>
      <xdr:row>28</xdr:row>
      <xdr:rowOff>26201</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9</xdr:col>
      <xdr:colOff>23566</xdr:colOff>
      <xdr:row>0</xdr:row>
      <xdr:rowOff>0</xdr:rowOff>
    </xdr:from>
    <xdr:ext cx="653320" cy="125227"/>
    <xdr:sp macro="" textlink="">
      <xdr:nvSpPr>
        <xdr:cNvPr id="9" name="TextBox 8"/>
        <xdr:cNvSpPr txBox="1"/>
      </xdr:nvSpPr>
      <xdr:spPr>
        <a:xfrm>
          <a:off x="5509966" y="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10</xdr:col>
      <xdr:colOff>152494</xdr:colOff>
      <xdr:row>0</xdr:row>
      <xdr:rowOff>0</xdr:rowOff>
    </xdr:from>
    <xdr:ext cx="285591" cy="125227"/>
    <xdr:sp macro="" textlink="'Контроль новых СЭС'!G33">
      <xdr:nvSpPr>
        <xdr:cNvPr id="10" name="TextBox 9"/>
        <xdr:cNvSpPr txBox="1"/>
      </xdr:nvSpPr>
      <xdr:spPr>
        <a:xfrm>
          <a:off x="6248494" y="0"/>
          <a:ext cx="28559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4570A2E8-5477-448D-A712-D5419EF882F6}" type="TxLink">
            <a:rPr lang="en-US" sz="800" b="1" i="0" u="none" strike="noStrike">
              <a:solidFill>
                <a:srgbClr val="92D050"/>
              </a:solidFill>
              <a:latin typeface="Calibri"/>
              <a:cs typeface="Calibri"/>
            </a:rPr>
            <a:pPr/>
            <a:t>255</a:t>
          </a:fld>
          <a:endParaRPr lang="ru-RU" sz="400" b="1">
            <a:solidFill>
              <a:srgbClr val="92D050"/>
            </a:solidFill>
          </a:endParaRPr>
        </a:p>
      </xdr:txBody>
    </xdr:sp>
    <xdr:clientData/>
  </xdr:oneCellAnchor>
  <xdr:oneCellAnchor>
    <xdr:from>
      <xdr:col>7</xdr:col>
      <xdr:colOff>129539</xdr:colOff>
      <xdr:row>0</xdr:row>
      <xdr:rowOff>0</xdr:rowOff>
    </xdr:from>
    <xdr:ext cx="726245" cy="125227"/>
    <xdr:sp macro="" textlink="">
      <xdr:nvSpPr>
        <xdr:cNvPr id="11" name="TextBox 10"/>
        <xdr:cNvSpPr txBox="1"/>
      </xdr:nvSpPr>
      <xdr:spPr>
        <a:xfrm>
          <a:off x="4396739" y="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8</xdr:col>
      <xdr:colOff>246543</xdr:colOff>
      <xdr:row>0</xdr:row>
      <xdr:rowOff>0</xdr:rowOff>
    </xdr:from>
    <xdr:ext cx="254942" cy="125227"/>
    <xdr:sp macro="" textlink="'Контроль новых СЭС'!H33">
      <xdr:nvSpPr>
        <xdr:cNvPr id="12" name="TextBox 11"/>
        <xdr:cNvSpPr txBox="1"/>
      </xdr:nvSpPr>
      <xdr:spPr>
        <a:xfrm>
          <a:off x="5123343" y="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4ED263C1-9AE0-4FDA-BE5B-98B3D3F0C838}" type="TxLink">
            <a:rPr lang="en-US" sz="800" b="1" i="0" u="none" strike="noStrike">
              <a:solidFill>
                <a:srgbClr val="FF0000"/>
              </a:solidFill>
              <a:latin typeface="Calibri"/>
              <a:cs typeface="Calibri"/>
            </a:rPr>
            <a:pPr/>
            <a:t>6,67%</a:t>
          </a:fld>
          <a:endParaRPr lang="ru-RU" sz="200" b="1">
            <a:solidFill>
              <a:srgbClr val="FF0000"/>
            </a:solidFill>
          </a:endParaRPr>
        </a:p>
      </xdr:txBody>
    </xdr:sp>
    <xdr:clientData/>
  </xdr:oneCellAnchor>
  <xdr:oneCellAnchor>
    <xdr:from>
      <xdr:col>12</xdr:col>
      <xdr:colOff>471652</xdr:colOff>
      <xdr:row>0</xdr:row>
      <xdr:rowOff>0</xdr:rowOff>
    </xdr:from>
    <xdr:ext cx="152221" cy="125227"/>
    <xdr:sp macro="" textlink="">
      <xdr:nvSpPr>
        <xdr:cNvPr id="13" name="TextBox 12"/>
        <xdr:cNvSpPr txBox="1"/>
      </xdr:nvSpPr>
      <xdr:spPr>
        <a:xfrm>
          <a:off x="7786852" y="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113061</xdr:colOff>
      <xdr:row>0</xdr:row>
      <xdr:rowOff>0</xdr:rowOff>
    </xdr:from>
    <xdr:ext cx="463693" cy="125227"/>
    <xdr:sp macro="" textlink="'Контроль очередей'!G33">
      <xdr:nvSpPr>
        <xdr:cNvPr id="14" name="TextBox 13"/>
        <xdr:cNvSpPr txBox="1"/>
      </xdr:nvSpPr>
      <xdr:spPr>
        <a:xfrm>
          <a:off x="8037861" y="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27725130-DC93-4DE8-9ECD-14F2A9EE6ACA}" type="TxLink">
            <a:rPr lang="en-US" sz="800" b="1" i="0" u="none" strike="noStrike">
              <a:solidFill>
                <a:srgbClr val="00B0F0"/>
              </a:solidFill>
              <a:latin typeface="Calibri"/>
              <a:cs typeface="Calibri"/>
            </a:rPr>
            <a:pPr/>
            <a:t>0,00%</a:t>
          </a:fld>
          <a:endParaRPr lang="ru-RU" sz="300" b="1">
            <a:solidFill>
              <a:srgbClr val="00B0F0"/>
            </a:solidFill>
          </a:endParaRPr>
        </a:p>
      </xdr:txBody>
    </xdr:sp>
    <xdr:clientData/>
  </xdr:oneCellAnchor>
  <xdr:oneCellAnchor>
    <xdr:from>
      <xdr:col>5</xdr:col>
      <xdr:colOff>463061</xdr:colOff>
      <xdr:row>0</xdr:row>
      <xdr:rowOff>5862</xdr:rowOff>
    </xdr:from>
    <xdr:ext cx="152221" cy="125227"/>
    <xdr:sp macro="" textlink="">
      <xdr:nvSpPr>
        <xdr:cNvPr id="15" name="TextBox 14"/>
        <xdr:cNvSpPr txBox="1"/>
      </xdr:nvSpPr>
      <xdr:spPr>
        <a:xfrm>
          <a:off x="3511061" y="5862"/>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104470</xdr:colOff>
      <xdr:row>0</xdr:row>
      <xdr:rowOff>5862</xdr:rowOff>
    </xdr:from>
    <xdr:ext cx="463693" cy="125227"/>
    <xdr:sp macro="" textlink="'Контроль очередей'!G32">
      <xdr:nvSpPr>
        <xdr:cNvPr id="16" name="TextBox 15"/>
        <xdr:cNvSpPr txBox="1"/>
      </xdr:nvSpPr>
      <xdr:spPr>
        <a:xfrm>
          <a:off x="3762070" y="5862"/>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EEEE6AA7-B957-4109-9083-2F57A8351BDC}" type="TxLink">
            <a:rPr lang="en-US" sz="800" b="1" i="0" u="none" strike="noStrike">
              <a:solidFill>
                <a:srgbClr val="00B0F0"/>
              </a:solidFill>
              <a:latin typeface="Calibri"/>
              <a:cs typeface="Calibri"/>
            </a:rPr>
            <a:pPr/>
            <a:t>-9,20%</a:t>
          </a:fld>
          <a:endParaRPr lang="ru-RU" sz="100" b="1">
            <a:solidFill>
              <a:srgbClr val="00B0F0"/>
            </a:solidFill>
          </a:endParaRPr>
        </a:p>
      </xdr:txBody>
    </xdr:sp>
    <xdr:clientData/>
  </xdr:oneCellAnchor>
  <xdr:oneCellAnchor>
    <xdr:from>
      <xdr:col>16</xdr:col>
      <xdr:colOff>11258</xdr:colOff>
      <xdr:row>14</xdr:row>
      <xdr:rowOff>11723</xdr:rowOff>
    </xdr:from>
    <xdr:ext cx="653320" cy="125227"/>
    <xdr:sp macro="" textlink="">
      <xdr:nvSpPr>
        <xdr:cNvPr id="17" name="TextBox 16"/>
        <xdr:cNvSpPr txBox="1"/>
      </xdr:nvSpPr>
      <xdr:spPr>
        <a:xfrm>
          <a:off x="9764858" y="2555631"/>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17</xdr:col>
      <xdr:colOff>140186</xdr:colOff>
      <xdr:row>14</xdr:row>
      <xdr:rowOff>11723</xdr:rowOff>
    </xdr:from>
    <xdr:ext cx="156005" cy="125227"/>
    <xdr:sp macro="" textlink="'Контроль новых СЭС'!G76">
      <xdr:nvSpPr>
        <xdr:cNvPr id="18" name="TextBox 17"/>
        <xdr:cNvSpPr txBox="1"/>
      </xdr:nvSpPr>
      <xdr:spPr>
        <a:xfrm>
          <a:off x="10503386" y="2555631"/>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D8A1560C-7922-4AAF-B63E-D2E367B99465}" type="TxLink">
            <a:rPr lang="en-US" sz="800" b="1" i="0" u="none" strike="noStrike">
              <a:solidFill>
                <a:srgbClr val="92D050"/>
              </a:solidFill>
              <a:latin typeface="Calibri"/>
              <a:cs typeface="Calibri"/>
            </a:rPr>
            <a:pPr/>
            <a:t>255</a:t>
          </a:fld>
          <a:endParaRPr lang="ru-RU" sz="800" b="1">
            <a:solidFill>
              <a:srgbClr val="92D050"/>
            </a:solidFill>
          </a:endParaRPr>
        </a:p>
      </xdr:txBody>
    </xdr:sp>
    <xdr:clientData/>
  </xdr:oneCellAnchor>
  <xdr:oneCellAnchor>
    <xdr:from>
      <xdr:col>14</xdr:col>
      <xdr:colOff>117231</xdr:colOff>
      <xdr:row>14</xdr:row>
      <xdr:rowOff>11723</xdr:rowOff>
    </xdr:from>
    <xdr:ext cx="726245" cy="125227"/>
    <xdr:sp macro="" textlink="">
      <xdr:nvSpPr>
        <xdr:cNvPr id="19" name="TextBox 18"/>
        <xdr:cNvSpPr txBox="1"/>
      </xdr:nvSpPr>
      <xdr:spPr>
        <a:xfrm>
          <a:off x="8651631" y="2555631"/>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15</xdr:col>
      <xdr:colOff>234235</xdr:colOff>
      <xdr:row>14</xdr:row>
      <xdr:rowOff>11723</xdr:rowOff>
    </xdr:from>
    <xdr:ext cx="254942" cy="125227"/>
    <xdr:sp macro="" textlink="'Контроль новых СЭС'!H76">
      <xdr:nvSpPr>
        <xdr:cNvPr id="20" name="TextBox 19"/>
        <xdr:cNvSpPr txBox="1"/>
      </xdr:nvSpPr>
      <xdr:spPr>
        <a:xfrm>
          <a:off x="9378235" y="2555631"/>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88946523-7C46-489A-BE91-AFA5F025B288}" type="TxLink">
            <a:rPr lang="en-US" sz="800" b="1" i="0" u="none" strike="noStrike">
              <a:solidFill>
                <a:srgbClr val="FF0000"/>
              </a:solidFill>
              <a:latin typeface="Calibri"/>
              <a:cs typeface="Calibri"/>
            </a:rPr>
            <a:pPr/>
            <a:t>5,61%</a:t>
          </a:fld>
          <a:endParaRPr lang="ru-RU" sz="800" b="1">
            <a:solidFill>
              <a:srgbClr val="FF0000"/>
            </a:solidFill>
          </a:endParaRPr>
        </a:p>
      </xdr:txBody>
    </xdr:sp>
    <xdr:clientData/>
  </xdr:oneCellAnchor>
  <xdr:oneCellAnchor>
    <xdr:from>
      <xdr:col>19</xdr:col>
      <xdr:colOff>459344</xdr:colOff>
      <xdr:row>14</xdr:row>
      <xdr:rowOff>11723</xdr:rowOff>
    </xdr:from>
    <xdr:ext cx="152221" cy="125227"/>
    <xdr:sp macro="" textlink="">
      <xdr:nvSpPr>
        <xdr:cNvPr id="21" name="TextBox 20"/>
        <xdr:cNvSpPr txBox="1"/>
      </xdr:nvSpPr>
      <xdr:spPr>
        <a:xfrm>
          <a:off x="12041744" y="2555631"/>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20</xdr:col>
      <xdr:colOff>100753</xdr:colOff>
      <xdr:row>14</xdr:row>
      <xdr:rowOff>11723</xdr:rowOff>
    </xdr:from>
    <xdr:ext cx="463693" cy="125227"/>
    <xdr:sp macro="" textlink="'Контроль очередей'!G76">
      <xdr:nvSpPr>
        <xdr:cNvPr id="22" name="TextBox 21"/>
        <xdr:cNvSpPr txBox="1"/>
      </xdr:nvSpPr>
      <xdr:spPr>
        <a:xfrm>
          <a:off x="12292753" y="2555631"/>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A234706B-FFD4-4801-B755-5A19E45510B7}" type="TxLink">
            <a:rPr lang="en-US" sz="800" b="1" i="0" u="none" strike="noStrike">
              <a:solidFill>
                <a:srgbClr val="00B0F0"/>
              </a:solidFill>
              <a:latin typeface="Calibri"/>
              <a:cs typeface="Calibri"/>
            </a:rPr>
            <a:pPr/>
            <a:t>-37,06%</a:t>
          </a:fld>
          <a:endParaRPr lang="ru-RU" sz="200" b="1">
            <a:solidFill>
              <a:srgbClr val="00B0F0"/>
            </a:solidFill>
          </a:endParaRPr>
        </a:p>
      </xdr:txBody>
    </xdr:sp>
    <xdr:clientData/>
  </xdr:oneCellAnchor>
  <xdr:oneCellAnchor>
    <xdr:from>
      <xdr:col>12</xdr:col>
      <xdr:colOff>459343</xdr:colOff>
      <xdr:row>14</xdr:row>
      <xdr:rowOff>23446</xdr:rowOff>
    </xdr:from>
    <xdr:ext cx="152221" cy="125227"/>
    <xdr:sp macro="" textlink="">
      <xdr:nvSpPr>
        <xdr:cNvPr id="29" name="TextBox 28"/>
        <xdr:cNvSpPr txBox="1"/>
      </xdr:nvSpPr>
      <xdr:spPr>
        <a:xfrm>
          <a:off x="7774543" y="2567354"/>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100752</xdr:colOff>
      <xdr:row>14</xdr:row>
      <xdr:rowOff>23446</xdr:rowOff>
    </xdr:from>
    <xdr:ext cx="463693" cy="125227"/>
    <xdr:sp macro="" textlink="'Контроль очередей'!G75">
      <xdr:nvSpPr>
        <xdr:cNvPr id="30" name="TextBox 29"/>
        <xdr:cNvSpPr txBox="1"/>
      </xdr:nvSpPr>
      <xdr:spPr>
        <a:xfrm>
          <a:off x="8025552" y="2567354"/>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A6F1B304-20E7-452C-9CC0-5012E7732491}" type="TxLink">
            <a:rPr lang="en-US" sz="800" b="1" i="0" u="none" strike="noStrike">
              <a:solidFill>
                <a:srgbClr val="00B0F0"/>
              </a:solidFill>
              <a:latin typeface="Calibri"/>
              <a:cs typeface="Calibri"/>
            </a:rPr>
            <a:pPr/>
            <a:t>0,00%</a:t>
          </a:fld>
          <a:endParaRPr lang="ru-RU" sz="200" b="1">
            <a:solidFill>
              <a:srgbClr val="00B0F0"/>
            </a:solidFill>
          </a:endParaRPr>
        </a:p>
      </xdr:txBody>
    </xdr:sp>
    <xdr:clientData/>
  </xdr:oneCellAnchor>
  <xdr:oneCellAnchor>
    <xdr:from>
      <xdr:col>5</xdr:col>
      <xdr:colOff>463062</xdr:colOff>
      <xdr:row>14</xdr:row>
      <xdr:rowOff>23446</xdr:rowOff>
    </xdr:from>
    <xdr:ext cx="152221" cy="125227"/>
    <xdr:sp macro="" textlink="">
      <xdr:nvSpPr>
        <xdr:cNvPr id="31" name="TextBox 30"/>
        <xdr:cNvSpPr txBox="1"/>
      </xdr:nvSpPr>
      <xdr:spPr>
        <a:xfrm>
          <a:off x="3511062" y="2567354"/>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104471</xdr:colOff>
      <xdr:row>14</xdr:row>
      <xdr:rowOff>23446</xdr:rowOff>
    </xdr:from>
    <xdr:ext cx="463693" cy="125227"/>
    <xdr:sp macro="" textlink="'Контроль очередей'!G74">
      <xdr:nvSpPr>
        <xdr:cNvPr id="32" name="TextBox 31"/>
        <xdr:cNvSpPr txBox="1"/>
      </xdr:nvSpPr>
      <xdr:spPr>
        <a:xfrm>
          <a:off x="3762071" y="2567354"/>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8BF1991D-C545-4E37-BCBD-397F623D1411}" type="TxLink">
            <a:rPr lang="en-US" sz="800" b="1" i="0" u="none" strike="noStrike">
              <a:solidFill>
                <a:srgbClr val="00B0F0"/>
              </a:solidFill>
              <a:latin typeface="Calibri"/>
              <a:cs typeface="Calibri"/>
            </a:rPr>
            <a:pPr/>
            <a:t>-4,24%</a:t>
          </a:fld>
          <a:endParaRPr lang="ru-RU" sz="200" b="1">
            <a:solidFill>
              <a:srgbClr val="00B0F0"/>
            </a:solidFill>
          </a:endParaRPr>
        </a:p>
      </xdr:txBody>
    </xdr:sp>
    <xdr:clientData/>
  </xdr:one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581025</xdr:colOff>
      <xdr:row>14</xdr:row>
      <xdr:rowOff>26201</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581025</xdr:colOff>
      <xdr:row>14</xdr:row>
      <xdr:rowOff>26201</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xdr:col>
      <xdr:colOff>707</xdr:colOff>
      <xdr:row>0</xdr:row>
      <xdr:rowOff>0</xdr:rowOff>
    </xdr:from>
    <xdr:ext cx="653320" cy="125227"/>
    <xdr:sp macro="" textlink="">
      <xdr:nvSpPr>
        <xdr:cNvPr id="6" name="TextBox 5"/>
        <xdr:cNvSpPr txBox="1"/>
      </xdr:nvSpPr>
      <xdr:spPr>
        <a:xfrm>
          <a:off x="1219907" y="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3</xdr:col>
      <xdr:colOff>129635</xdr:colOff>
      <xdr:row>0</xdr:row>
      <xdr:rowOff>0</xdr:rowOff>
    </xdr:from>
    <xdr:ext cx="156005" cy="125227"/>
    <xdr:sp macro="" textlink="'Контроль новых СЭС'!G35">
      <xdr:nvSpPr>
        <xdr:cNvPr id="7" name="TextBox 6"/>
        <xdr:cNvSpPr txBox="1"/>
      </xdr:nvSpPr>
      <xdr:spPr>
        <a:xfrm>
          <a:off x="1958435" y="0"/>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6F02131C-46D6-4D36-82D3-F413115D198A}" type="TxLink">
            <a:rPr lang="en-US" sz="800" b="1" i="0" u="none" strike="noStrike">
              <a:solidFill>
                <a:srgbClr val="92D050"/>
              </a:solidFill>
              <a:latin typeface="Calibri"/>
              <a:cs typeface="Calibri"/>
            </a:rPr>
            <a:pPr/>
            <a:t>286</a:t>
          </a:fld>
          <a:endParaRPr lang="ru-RU" sz="100" b="1">
            <a:solidFill>
              <a:srgbClr val="92D050"/>
            </a:solidFill>
          </a:endParaRPr>
        </a:p>
      </xdr:txBody>
    </xdr:sp>
    <xdr:clientData/>
  </xdr:oneCellAnchor>
  <xdr:oneCellAnchor>
    <xdr:from>
      <xdr:col>0</xdr:col>
      <xdr:colOff>106680</xdr:colOff>
      <xdr:row>0</xdr:row>
      <xdr:rowOff>0</xdr:rowOff>
    </xdr:from>
    <xdr:ext cx="726245" cy="125227"/>
    <xdr:sp macro="" textlink="">
      <xdr:nvSpPr>
        <xdr:cNvPr id="8" name="TextBox 7"/>
        <xdr:cNvSpPr txBox="1"/>
      </xdr:nvSpPr>
      <xdr:spPr>
        <a:xfrm>
          <a:off x="106680" y="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1</xdr:col>
      <xdr:colOff>223684</xdr:colOff>
      <xdr:row>0</xdr:row>
      <xdr:rowOff>0</xdr:rowOff>
    </xdr:from>
    <xdr:ext cx="254942" cy="125227"/>
    <xdr:sp macro="" textlink="'Контроль новых СЭС'!H35">
      <xdr:nvSpPr>
        <xdr:cNvPr id="9" name="TextBox 8"/>
        <xdr:cNvSpPr txBox="1"/>
      </xdr:nvSpPr>
      <xdr:spPr>
        <a:xfrm>
          <a:off x="833284" y="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A7BE122C-275A-43F8-A3B4-6103C4A01F60}" type="TxLink">
            <a:rPr lang="en-US" sz="800" b="1" i="0" u="none" strike="noStrike">
              <a:solidFill>
                <a:srgbClr val="FF0000"/>
              </a:solidFill>
              <a:latin typeface="Calibri"/>
              <a:cs typeface="Calibri"/>
            </a:rPr>
            <a:pPr/>
            <a:t>10,00%</a:t>
          </a:fld>
          <a:endParaRPr lang="ru-RU" sz="100" b="1">
            <a:solidFill>
              <a:srgbClr val="FF0000"/>
            </a:solidFill>
          </a:endParaRPr>
        </a:p>
      </xdr:txBody>
    </xdr:sp>
    <xdr:clientData/>
  </xdr:oneCellAnchor>
  <xdr:oneCellAnchor>
    <xdr:from>
      <xdr:col>5</xdr:col>
      <xdr:colOff>448793</xdr:colOff>
      <xdr:row>0</xdr:row>
      <xdr:rowOff>0</xdr:rowOff>
    </xdr:from>
    <xdr:ext cx="152221" cy="125227"/>
    <xdr:sp macro="" textlink="">
      <xdr:nvSpPr>
        <xdr:cNvPr id="10" name="TextBox 9"/>
        <xdr:cNvSpPr txBox="1"/>
      </xdr:nvSpPr>
      <xdr:spPr>
        <a:xfrm>
          <a:off x="3496793" y="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6</xdr:col>
      <xdr:colOff>90202</xdr:colOff>
      <xdr:row>0</xdr:row>
      <xdr:rowOff>0</xdr:rowOff>
    </xdr:from>
    <xdr:ext cx="463693" cy="125227"/>
    <xdr:sp macro="" textlink="'Контроль очередей'!G35">
      <xdr:nvSpPr>
        <xdr:cNvPr id="11" name="TextBox 10"/>
        <xdr:cNvSpPr txBox="1"/>
      </xdr:nvSpPr>
      <xdr:spPr>
        <a:xfrm>
          <a:off x="3747802" y="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8A7F408F-9B41-4639-9D35-3B47F25762E7}" type="TxLink">
            <a:rPr lang="en-US" sz="800" b="1" i="0" u="none" strike="noStrike">
              <a:solidFill>
                <a:srgbClr val="00B0F0"/>
              </a:solidFill>
              <a:latin typeface="Calibri"/>
              <a:cs typeface="Calibri"/>
            </a:rPr>
            <a:pPr/>
            <a:t>-0,50%</a:t>
          </a:fld>
          <a:endParaRPr lang="ru-RU" sz="100" b="1">
            <a:solidFill>
              <a:srgbClr val="00B0F0"/>
            </a:solidFill>
          </a:endParaRPr>
        </a:p>
      </xdr:txBody>
    </xdr:sp>
    <xdr:clientData/>
  </xdr:oneCellAnchor>
  <xdr:oneCellAnchor>
    <xdr:from>
      <xdr:col>9</xdr:col>
      <xdr:colOff>15947</xdr:colOff>
      <xdr:row>0</xdr:row>
      <xdr:rowOff>0</xdr:rowOff>
    </xdr:from>
    <xdr:ext cx="653320" cy="125227"/>
    <xdr:sp macro="" textlink="">
      <xdr:nvSpPr>
        <xdr:cNvPr id="12" name="TextBox 11"/>
        <xdr:cNvSpPr txBox="1"/>
      </xdr:nvSpPr>
      <xdr:spPr>
        <a:xfrm>
          <a:off x="5502347" y="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10</xdr:col>
      <xdr:colOff>144875</xdr:colOff>
      <xdr:row>0</xdr:row>
      <xdr:rowOff>0</xdr:rowOff>
    </xdr:from>
    <xdr:ext cx="156005" cy="125227"/>
    <xdr:sp macro="" textlink="'Контроль новых СЭС'!G36">
      <xdr:nvSpPr>
        <xdr:cNvPr id="13" name="TextBox 12"/>
        <xdr:cNvSpPr txBox="1"/>
      </xdr:nvSpPr>
      <xdr:spPr>
        <a:xfrm>
          <a:off x="6240875" y="0"/>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4EFC6D85-EBCB-4C95-B218-9AAC73838F6E}" type="TxLink">
            <a:rPr lang="en-US" sz="800" b="1" i="0" u="none" strike="noStrike">
              <a:solidFill>
                <a:srgbClr val="92D050"/>
              </a:solidFill>
              <a:latin typeface="Calibri"/>
              <a:cs typeface="Calibri"/>
            </a:rPr>
            <a:pPr/>
            <a:t>286</a:t>
          </a:fld>
          <a:endParaRPr lang="ru-RU" sz="100" b="1">
            <a:solidFill>
              <a:srgbClr val="92D050"/>
            </a:solidFill>
          </a:endParaRPr>
        </a:p>
      </xdr:txBody>
    </xdr:sp>
    <xdr:clientData/>
  </xdr:oneCellAnchor>
  <xdr:oneCellAnchor>
    <xdr:from>
      <xdr:col>7</xdr:col>
      <xdr:colOff>121920</xdr:colOff>
      <xdr:row>0</xdr:row>
      <xdr:rowOff>0</xdr:rowOff>
    </xdr:from>
    <xdr:ext cx="726245" cy="125227"/>
    <xdr:sp macro="" textlink="">
      <xdr:nvSpPr>
        <xdr:cNvPr id="14" name="TextBox 13"/>
        <xdr:cNvSpPr txBox="1"/>
      </xdr:nvSpPr>
      <xdr:spPr>
        <a:xfrm>
          <a:off x="4389120" y="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8</xdr:col>
      <xdr:colOff>238924</xdr:colOff>
      <xdr:row>0</xdr:row>
      <xdr:rowOff>0</xdr:rowOff>
    </xdr:from>
    <xdr:ext cx="254942" cy="125227"/>
    <xdr:sp macro="" textlink="'Контроль новых СЭС'!H36">
      <xdr:nvSpPr>
        <xdr:cNvPr id="15" name="TextBox 14"/>
        <xdr:cNvSpPr txBox="1"/>
      </xdr:nvSpPr>
      <xdr:spPr>
        <a:xfrm>
          <a:off x="5115724" y="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448759A0-0B21-4832-B39F-11B8C1B5882D}" type="TxLink">
            <a:rPr lang="en-US" sz="800" b="1" i="0" u="none" strike="noStrike">
              <a:solidFill>
                <a:srgbClr val="FF0000"/>
              </a:solidFill>
              <a:latin typeface="Calibri"/>
              <a:cs typeface="Calibri"/>
            </a:rPr>
            <a:pPr/>
            <a:t>9,13%</a:t>
          </a:fld>
          <a:endParaRPr lang="ru-RU" sz="100" b="1">
            <a:solidFill>
              <a:srgbClr val="FF0000"/>
            </a:solidFill>
          </a:endParaRPr>
        </a:p>
      </xdr:txBody>
    </xdr:sp>
    <xdr:clientData/>
  </xdr:oneCellAnchor>
  <xdr:oneCellAnchor>
    <xdr:from>
      <xdr:col>12</xdr:col>
      <xdr:colOff>464033</xdr:colOff>
      <xdr:row>0</xdr:row>
      <xdr:rowOff>0</xdr:rowOff>
    </xdr:from>
    <xdr:ext cx="152221" cy="125227"/>
    <xdr:sp macro="" textlink="">
      <xdr:nvSpPr>
        <xdr:cNvPr id="16" name="TextBox 15"/>
        <xdr:cNvSpPr txBox="1"/>
      </xdr:nvSpPr>
      <xdr:spPr>
        <a:xfrm>
          <a:off x="7779233" y="0"/>
          <a:ext cx="152221"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l-GR" sz="800" b="1">
              <a:solidFill>
                <a:srgbClr val="00B0F0"/>
              </a:solidFill>
            </a:rPr>
            <a:t>Δ</a:t>
          </a:r>
          <a:r>
            <a:rPr lang="en-US" sz="800" b="1">
              <a:solidFill>
                <a:srgbClr val="00B0F0"/>
              </a:solidFill>
            </a:rPr>
            <a:t>W</a:t>
          </a:r>
          <a:endParaRPr lang="ru-RU" sz="800" b="1">
            <a:solidFill>
              <a:srgbClr val="00B0F0"/>
            </a:solidFill>
          </a:endParaRPr>
        </a:p>
      </xdr:txBody>
    </xdr:sp>
    <xdr:clientData/>
  </xdr:oneCellAnchor>
  <xdr:oneCellAnchor>
    <xdr:from>
      <xdr:col>13</xdr:col>
      <xdr:colOff>105442</xdr:colOff>
      <xdr:row>0</xdr:row>
      <xdr:rowOff>0</xdr:rowOff>
    </xdr:from>
    <xdr:ext cx="463693" cy="125227"/>
    <xdr:sp macro="" textlink="'Контроль очередей'!G36">
      <xdr:nvSpPr>
        <xdr:cNvPr id="17" name="TextBox 16"/>
        <xdr:cNvSpPr txBox="1"/>
      </xdr:nvSpPr>
      <xdr:spPr>
        <a:xfrm>
          <a:off x="8030242" y="0"/>
          <a:ext cx="463693"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fld id="{0FBC5780-4DAD-4A74-A9C7-59B627FADA99}" type="TxLink">
            <a:rPr lang="en-US" sz="800" b="1" i="0" u="none" strike="noStrike">
              <a:solidFill>
                <a:srgbClr val="00B0F0"/>
              </a:solidFill>
              <a:latin typeface="Calibri"/>
              <a:cs typeface="Calibri"/>
            </a:rPr>
            <a:pPr/>
            <a:t>0,00%</a:t>
          </a:fld>
          <a:endParaRPr lang="ru-RU" sz="100" b="1">
            <a:solidFill>
              <a:srgbClr val="00B0F0"/>
            </a:solidFill>
          </a:endParaRPr>
        </a:p>
      </xdr:txBody>
    </xdr:sp>
    <xdr:clientData/>
  </xdr:oneCellAnchor>
</xdr:wsDr>
</file>

<file path=xl/drawings/drawing25.xml><?xml version="1.0" encoding="utf-8"?>
<xdr:wsDr xmlns:xdr="http://schemas.openxmlformats.org/drawingml/2006/spreadsheetDrawing" xmlns:a="http://schemas.openxmlformats.org/drawingml/2006/main">
  <xdr:twoCellAnchor>
    <xdr:from>
      <xdr:col>0</xdr:col>
      <xdr:colOff>9525</xdr:colOff>
      <xdr:row>0</xdr:row>
      <xdr:rowOff>19050</xdr:rowOff>
    </xdr:from>
    <xdr:to>
      <xdr:col>6</xdr:col>
      <xdr:colOff>590550</xdr:colOff>
      <xdr:row>14</xdr:row>
      <xdr:rowOff>95250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19050</xdr:colOff>
      <xdr:row>0</xdr:row>
      <xdr:rowOff>28575</xdr:rowOff>
    </xdr:from>
    <xdr:to>
      <xdr:col>13</xdr:col>
      <xdr:colOff>590550</xdr:colOff>
      <xdr:row>14</xdr:row>
      <xdr:rowOff>104775</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xdr:colOff>
      <xdr:row>0</xdr:row>
      <xdr:rowOff>19050</xdr:rowOff>
    </xdr:from>
    <xdr:to>
      <xdr:col>20</xdr:col>
      <xdr:colOff>600075</xdr:colOff>
      <xdr:row>14</xdr:row>
      <xdr:rowOff>95250</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19050</xdr:colOff>
      <xdr:row>0</xdr:row>
      <xdr:rowOff>28575</xdr:rowOff>
    </xdr:from>
    <xdr:to>
      <xdr:col>27</xdr:col>
      <xdr:colOff>600075</xdr:colOff>
      <xdr:row>14</xdr:row>
      <xdr:rowOff>104775</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14</xdr:row>
      <xdr:rowOff>95250</xdr:rowOff>
    </xdr:from>
    <xdr:to>
      <xdr:col>6</xdr:col>
      <xdr:colOff>581025</xdr:colOff>
      <xdr:row>28</xdr:row>
      <xdr:rowOff>171450</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9525</xdr:colOff>
      <xdr:row>14</xdr:row>
      <xdr:rowOff>104775</xdr:rowOff>
    </xdr:from>
    <xdr:to>
      <xdr:col>13</xdr:col>
      <xdr:colOff>581025</xdr:colOff>
      <xdr:row>29</xdr:row>
      <xdr:rowOff>1681</xdr:rowOff>
    </xdr:to>
    <xdr:graphicFrame macro="">
      <xdr:nvGraphicFramePr>
        <xdr:cNvPr id="7" name="Диаграмма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19050</xdr:colOff>
      <xdr:row>14</xdr:row>
      <xdr:rowOff>104775</xdr:rowOff>
    </xdr:from>
    <xdr:to>
      <xdr:col>20</xdr:col>
      <xdr:colOff>590550</xdr:colOff>
      <xdr:row>28</xdr:row>
      <xdr:rowOff>180975</xdr:rowOff>
    </xdr:to>
    <xdr:graphicFrame macro="">
      <xdr:nvGraphicFramePr>
        <xdr:cNvPr id="8" name="Диаграмма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590550</xdr:colOff>
      <xdr:row>29</xdr:row>
      <xdr:rowOff>5604</xdr:rowOff>
    </xdr:from>
    <xdr:to>
      <xdr:col>13</xdr:col>
      <xdr:colOff>561975</xdr:colOff>
      <xdr:row>43</xdr:row>
      <xdr:rowOff>81803</xdr:rowOff>
    </xdr:to>
    <xdr:graphicFrame macro="">
      <xdr:nvGraphicFramePr>
        <xdr:cNvPr id="9" name="Диаграмма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29</xdr:row>
      <xdr:rowOff>0</xdr:rowOff>
    </xdr:from>
    <xdr:to>
      <xdr:col>6</xdr:col>
      <xdr:colOff>581025</xdr:colOff>
      <xdr:row>43</xdr:row>
      <xdr:rowOff>76200</xdr:rowOff>
    </xdr:to>
    <xdr:graphicFrame macro="">
      <xdr:nvGraphicFramePr>
        <xdr:cNvPr id="10" name="Диаграмма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7620</xdr:colOff>
      <xdr:row>58</xdr:row>
      <xdr:rowOff>19049</xdr:rowOff>
    </xdr:from>
    <xdr:to>
      <xdr:col>13</xdr:col>
      <xdr:colOff>588645</xdr:colOff>
      <xdr:row>72</xdr:row>
      <xdr:rowOff>95249</xdr:rowOff>
    </xdr:to>
    <xdr:graphicFrame macro="">
      <xdr:nvGraphicFramePr>
        <xdr:cNvPr id="12" name="Диаграмма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43</xdr:row>
      <xdr:rowOff>91440</xdr:rowOff>
    </xdr:from>
    <xdr:to>
      <xdr:col>6</xdr:col>
      <xdr:colOff>581025</xdr:colOff>
      <xdr:row>57</xdr:row>
      <xdr:rowOff>167640</xdr:rowOff>
    </xdr:to>
    <xdr:graphicFrame macro="">
      <xdr:nvGraphicFramePr>
        <xdr:cNvPr id="14" name="Диаграмма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11430</xdr:colOff>
      <xdr:row>58</xdr:row>
      <xdr:rowOff>34289</xdr:rowOff>
    </xdr:from>
    <xdr:to>
      <xdr:col>20</xdr:col>
      <xdr:colOff>592455</xdr:colOff>
      <xdr:row>72</xdr:row>
      <xdr:rowOff>110489</xdr:rowOff>
    </xdr:to>
    <xdr:graphicFrame macro="">
      <xdr:nvGraphicFramePr>
        <xdr:cNvPr id="15" name="Диаграмма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0</xdr:colOff>
      <xdr:row>43</xdr:row>
      <xdr:rowOff>91440</xdr:rowOff>
    </xdr:from>
    <xdr:to>
      <xdr:col>20</xdr:col>
      <xdr:colOff>581025</xdr:colOff>
      <xdr:row>57</xdr:row>
      <xdr:rowOff>167640</xdr:rowOff>
    </xdr:to>
    <xdr:graphicFrame macro="">
      <xdr:nvGraphicFramePr>
        <xdr:cNvPr id="16" name="Диаграмма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0</xdr:colOff>
      <xdr:row>43</xdr:row>
      <xdr:rowOff>91440</xdr:rowOff>
    </xdr:from>
    <xdr:to>
      <xdr:col>13</xdr:col>
      <xdr:colOff>581025</xdr:colOff>
      <xdr:row>57</xdr:row>
      <xdr:rowOff>167640</xdr:rowOff>
    </xdr:to>
    <xdr:graphicFrame macro="">
      <xdr:nvGraphicFramePr>
        <xdr:cNvPr id="17" name="Диаграмма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57</xdr:row>
      <xdr:rowOff>167639</xdr:rowOff>
    </xdr:from>
    <xdr:to>
      <xdr:col>6</xdr:col>
      <xdr:colOff>581025</xdr:colOff>
      <xdr:row>72</xdr:row>
      <xdr:rowOff>60959</xdr:rowOff>
    </xdr:to>
    <xdr:graphicFrame macro="">
      <xdr:nvGraphicFramePr>
        <xdr:cNvPr id="18" name="Диаграмма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598714</xdr:colOff>
      <xdr:row>29</xdr:row>
      <xdr:rowOff>3265</xdr:rowOff>
    </xdr:from>
    <xdr:to>
      <xdr:col>20</xdr:col>
      <xdr:colOff>570139</xdr:colOff>
      <xdr:row>43</xdr:row>
      <xdr:rowOff>81643</xdr:rowOff>
    </xdr:to>
    <xdr:graphicFrame macro="">
      <xdr:nvGraphicFramePr>
        <xdr:cNvPr id="19" name="Диаграмма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0.83138</cdr:x>
      <cdr:y>0</cdr:y>
    </cdr:from>
    <cdr:to>
      <cdr:x>0.8673</cdr:x>
      <cdr:y>0.04842</cdr:y>
    </cdr:to>
    <cdr:sp macro="" textlink="">
      <cdr:nvSpPr>
        <cdr:cNvPr id="2" name="TextBox 19"/>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0.04842</cdr:y>
    </cdr:to>
    <cdr:sp macro="" textlink="'Контроль очередей'!$G$20">
      <cdr:nvSpPr>
        <cdr:cNvPr id="3" name="TextBox 20"/>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2B27B3F5-284C-46F9-86AC-9415DD84FD0F}" type="TxLink">
            <a:rPr lang="en-US" sz="800" b="1" i="0" u="none" strike="noStrike">
              <a:solidFill>
                <a:srgbClr val="00B0F0"/>
              </a:solidFill>
              <a:latin typeface="Calibri"/>
              <a:cs typeface="Calibri"/>
            </a:rPr>
            <a:pPr/>
            <a:t>0,00%</a:t>
          </a:fld>
          <a:endParaRPr lang="ru-RU" sz="100" b="1">
            <a:solidFill>
              <a:srgbClr val="00B0F0"/>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0.831</cdr:x>
      <cdr:y>0</cdr:y>
    </cdr:from>
    <cdr:to>
      <cdr:x>0.867</cdr:x>
      <cdr:y>0.04842</cdr:y>
    </cdr:to>
    <cdr:sp macro="" textlink="">
      <cdr:nvSpPr>
        <cdr:cNvPr id="2" name="TextBox 19"/>
        <cdr:cNvSpPr txBox="1"/>
      </cdr:nvSpPr>
      <cdr:spPr>
        <a:xfrm xmlns:a="http://schemas.openxmlformats.org/drawingml/2006/main">
          <a:off x="3514398"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0.89036</cdr:x>
      <cdr:y>0</cdr:y>
    </cdr:from>
    <cdr:to>
      <cdr:x>1</cdr:x>
      <cdr:y>0.04842</cdr:y>
    </cdr:to>
    <cdr:sp macro="" textlink="'Контроль очередей'!$G$21">
      <cdr:nvSpPr>
        <cdr:cNvPr id="3" name="TextBox 20"/>
        <cdr:cNvSpPr txBox="1"/>
      </cdr:nvSpPr>
      <cdr:spPr>
        <a:xfrm xmlns:a="http://schemas.openxmlformats.org/drawingml/2006/main">
          <a:off x="3765407"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5628250A-8345-4DA0-BF7D-286E187430D1}" type="TxLink">
            <a:rPr lang="en-US" sz="800" b="1" i="0" u="none" strike="noStrike">
              <a:solidFill>
                <a:srgbClr val="00B0F0"/>
              </a:solidFill>
              <a:latin typeface="Calibri"/>
              <a:cs typeface="Calibri"/>
            </a:rPr>
            <a:pPr/>
            <a:t>-0,42%</a:t>
          </a:fld>
          <a:endParaRPr lang="ru-RU" sz="100" b="1">
            <a:solidFill>
              <a:srgbClr val="00B0F0"/>
            </a:solidFill>
          </a:endParaRPr>
        </a:p>
      </cdr:txBody>
    </cdr:sp>
  </cdr:relSizeAnchor>
</c:userShapes>
</file>

<file path=xl/drawings/drawing28.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581025</xdr:colOff>
      <xdr:row>14</xdr:row>
      <xdr:rowOff>25998</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590550</xdr:colOff>
      <xdr:row>0</xdr:row>
      <xdr:rowOff>0</xdr:rowOff>
    </xdr:from>
    <xdr:to>
      <xdr:col>13</xdr:col>
      <xdr:colOff>552450</xdr:colOff>
      <xdr:row>14</xdr:row>
      <xdr:rowOff>25998</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14</xdr:row>
      <xdr:rowOff>6532</xdr:rowOff>
    </xdr:from>
    <xdr:to>
      <xdr:col>6</xdr:col>
      <xdr:colOff>590550</xdr:colOff>
      <xdr:row>28</xdr:row>
      <xdr:rowOff>32530</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603885</xdr:colOff>
      <xdr:row>14</xdr:row>
      <xdr:rowOff>12247</xdr:rowOff>
    </xdr:from>
    <xdr:to>
      <xdr:col>13</xdr:col>
      <xdr:colOff>575310</xdr:colOff>
      <xdr:row>28</xdr:row>
      <xdr:rowOff>38245</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563880</xdr:colOff>
      <xdr:row>0</xdr:row>
      <xdr:rowOff>0</xdr:rowOff>
    </xdr:from>
    <xdr:to>
      <xdr:col>20</xdr:col>
      <xdr:colOff>535305</xdr:colOff>
      <xdr:row>14</xdr:row>
      <xdr:rowOff>18376</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15</xdr:col>
      <xdr:colOff>587447</xdr:colOff>
      <xdr:row>0</xdr:row>
      <xdr:rowOff>7620</xdr:rowOff>
    </xdr:from>
    <xdr:ext cx="653320" cy="125227"/>
    <xdr:sp macro="" textlink="">
      <xdr:nvSpPr>
        <xdr:cNvPr id="8" name="TextBox 7"/>
        <xdr:cNvSpPr txBox="1"/>
      </xdr:nvSpPr>
      <xdr:spPr>
        <a:xfrm>
          <a:off x="9731447" y="7620"/>
          <a:ext cx="653320"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ru-RU" sz="800" b="1">
              <a:solidFill>
                <a:srgbClr val="92D050"/>
              </a:solidFill>
            </a:rPr>
            <a:t>Осталось дней</a:t>
          </a:r>
        </a:p>
      </xdr:txBody>
    </xdr:sp>
    <xdr:clientData/>
  </xdr:oneCellAnchor>
  <xdr:oneCellAnchor>
    <xdr:from>
      <xdr:col>17</xdr:col>
      <xdr:colOff>106775</xdr:colOff>
      <xdr:row>0</xdr:row>
      <xdr:rowOff>7620</xdr:rowOff>
    </xdr:from>
    <xdr:ext cx="156005" cy="125227"/>
    <xdr:sp macro="" textlink="'Контроль новых СЭС'!G15">
      <xdr:nvSpPr>
        <xdr:cNvPr id="9" name="TextBox 8"/>
        <xdr:cNvSpPr txBox="1"/>
      </xdr:nvSpPr>
      <xdr:spPr>
        <a:xfrm>
          <a:off x="10469975" y="7620"/>
          <a:ext cx="15600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0E7F82D1-73F6-42F1-8B15-FA2EC21EAD6C}" type="TxLink">
            <a:rPr lang="en-US" sz="800" b="1" i="0" u="none" strike="noStrike">
              <a:solidFill>
                <a:srgbClr val="92D050"/>
              </a:solidFill>
              <a:latin typeface="Calibri"/>
              <a:cs typeface="Calibri"/>
            </a:rPr>
            <a:pPr/>
            <a:t>255</a:t>
          </a:fld>
          <a:endParaRPr lang="ru-RU" sz="100" b="1">
            <a:solidFill>
              <a:srgbClr val="92D050"/>
            </a:solidFill>
          </a:endParaRPr>
        </a:p>
      </xdr:txBody>
    </xdr:sp>
    <xdr:clientData/>
  </xdr:oneCellAnchor>
  <xdr:oneCellAnchor>
    <xdr:from>
      <xdr:col>14</xdr:col>
      <xdr:colOff>83820</xdr:colOff>
      <xdr:row>0</xdr:row>
      <xdr:rowOff>7620</xdr:rowOff>
    </xdr:from>
    <xdr:ext cx="726245" cy="125227"/>
    <xdr:sp macro="" textlink="">
      <xdr:nvSpPr>
        <xdr:cNvPr id="10" name="TextBox 9"/>
        <xdr:cNvSpPr txBox="1"/>
      </xdr:nvSpPr>
      <xdr:spPr>
        <a:xfrm>
          <a:off x="8618220" y="7620"/>
          <a:ext cx="726245"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ru-RU" sz="800" b="1">
              <a:solidFill>
                <a:srgbClr val="FF0000"/>
              </a:solidFill>
            </a:rPr>
            <a:t>Прогноз КИУМ</a:t>
          </a:r>
        </a:p>
      </xdr:txBody>
    </xdr:sp>
    <xdr:clientData/>
  </xdr:oneCellAnchor>
  <xdr:oneCellAnchor>
    <xdr:from>
      <xdr:col>15</xdr:col>
      <xdr:colOff>200824</xdr:colOff>
      <xdr:row>0</xdr:row>
      <xdr:rowOff>7620</xdr:rowOff>
    </xdr:from>
    <xdr:ext cx="254942" cy="125227"/>
    <xdr:sp macro="" textlink="'Контроль новых СЭС'!H15">
      <xdr:nvSpPr>
        <xdr:cNvPr id="11" name="TextBox 10"/>
        <xdr:cNvSpPr txBox="1"/>
      </xdr:nvSpPr>
      <xdr:spPr>
        <a:xfrm>
          <a:off x="9344824" y="7620"/>
          <a:ext cx="254942" cy="125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fld id="{E56FA840-EB83-4C7E-9D7D-E1D78BF1E895}" type="TxLink">
            <a:rPr lang="en-US" sz="800" b="1" i="0" u="none" strike="noStrike">
              <a:solidFill>
                <a:srgbClr val="FF0000"/>
              </a:solidFill>
              <a:latin typeface="Calibri"/>
              <a:cs typeface="Calibri"/>
            </a:rPr>
            <a:pPr/>
            <a:t>7,99%</a:t>
          </a:fld>
          <a:endParaRPr lang="ru-RU" sz="100" b="1">
            <a:solidFill>
              <a:srgbClr val="FF0000"/>
            </a:solidFill>
          </a:endParaRPr>
        </a:p>
      </xdr:txBody>
    </xdr:sp>
    <xdr:clientData/>
  </xdr:oneCellAnchor>
</xdr:wsDr>
</file>

<file path=xl/drawings/drawing29.xml><?xml version="1.0" encoding="utf-8"?>
<c:userShapes xmlns:c="http://schemas.openxmlformats.org/drawingml/2006/chart">
  <cdr:relSizeAnchor xmlns:cdr="http://schemas.openxmlformats.org/drawingml/2006/chartDrawing">
    <cdr:from>
      <cdr:x>0.83138</cdr:x>
      <cdr:y>0</cdr:y>
    </cdr:from>
    <cdr:to>
      <cdr:x>0.8673</cdr:x>
      <cdr:y>0.04842</cdr:y>
    </cdr:to>
    <cdr:sp macro="" textlink="">
      <cdr:nvSpPr>
        <cdr:cNvPr id="4" name="TextBox 13"/>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0.04842</cdr:y>
    </cdr:to>
    <cdr:sp macro="" textlink="'Контроль очередей'!$G$44">
      <cdr:nvSpPr>
        <cdr:cNvPr id="5" name="TextBox 14"/>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27DE3506-594D-4905-A03C-0A36E9CC6DD1}" type="TxLink">
            <a:rPr lang="en-US" sz="800" b="1" i="0" u="none" strike="noStrike">
              <a:solidFill>
                <a:srgbClr val="00B0F0"/>
              </a:solidFill>
              <a:latin typeface="Calibri"/>
              <a:cs typeface="Calibri"/>
            </a:rPr>
            <a:pPr/>
            <a:t>0,00%</a:t>
          </a:fld>
          <a:endParaRPr lang="ru-RU" sz="100" b="1">
            <a:solidFill>
              <a:srgbClr val="00B0F0"/>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0.831</cdr:x>
      <cdr:y>0</cdr:y>
    </cdr:from>
    <cdr:to>
      <cdr:x>0.867</cdr:x>
      <cdr:y>0.04842</cdr:y>
    </cdr:to>
    <cdr:sp macro="" textlink="">
      <cdr:nvSpPr>
        <cdr:cNvPr id="6" name="TextBox 13"/>
        <cdr:cNvSpPr txBox="1"/>
      </cdr:nvSpPr>
      <cdr:spPr>
        <a:xfrm xmlns:a="http://schemas.openxmlformats.org/drawingml/2006/main">
          <a:off x="3514398"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0.89036</cdr:x>
      <cdr:y>0</cdr:y>
    </cdr:from>
    <cdr:to>
      <cdr:x>1</cdr:x>
      <cdr:y>0.04842</cdr:y>
    </cdr:to>
    <cdr:sp macro="" textlink="'Контроль очередей'!$G$45">
      <cdr:nvSpPr>
        <cdr:cNvPr id="7" name="TextBox 14"/>
        <cdr:cNvSpPr txBox="1"/>
      </cdr:nvSpPr>
      <cdr:spPr>
        <a:xfrm xmlns:a="http://schemas.openxmlformats.org/drawingml/2006/main">
          <a:off x="3765407"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FFB49B6D-1EF9-44A1-84E5-B0226566784B}" type="TxLink">
            <a:rPr lang="en-US" sz="800" b="1" i="0" u="none" strike="noStrike">
              <a:solidFill>
                <a:srgbClr val="00B0F0"/>
              </a:solidFill>
              <a:latin typeface="Calibri"/>
              <a:cs typeface="Calibri"/>
            </a:rPr>
            <a:pPr/>
            <a:t>-9,43%</a:t>
          </a:fld>
          <a:endParaRPr lang="ru-RU" sz="100" b="1">
            <a:solidFill>
              <a:srgbClr val="00B0F0"/>
            </a:solidFill>
          </a:endParaRPr>
        </a:p>
      </cdr:txBody>
    </cdr:sp>
  </cdr:relSizeAnchor>
</c:userShapes>
</file>

<file path=xl/drawings/drawing3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581025</xdr:colOff>
      <xdr:row>14</xdr:row>
      <xdr:rowOff>25998</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581025</xdr:colOff>
      <xdr:row>14</xdr:row>
      <xdr:rowOff>25998</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0</xdr:row>
      <xdr:rowOff>0</xdr:rowOff>
    </xdr:from>
    <xdr:to>
      <xdr:col>20</xdr:col>
      <xdr:colOff>581025</xdr:colOff>
      <xdr:row>14</xdr:row>
      <xdr:rowOff>25998</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0.29421</cdr:x>
      <cdr:y>0</cdr:y>
    </cdr:from>
    <cdr:to>
      <cdr:x>0.44834</cdr:x>
      <cdr:y>0.04842</cdr:y>
    </cdr:to>
    <cdr:sp macro="" textlink="">
      <cdr:nvSpPr>
        <cdr:cNvPr id="2" name="TextBox 7"/>
        <cdr:cNvSpPr txBox="1"/>
      </cdr:nvSpPr>
      <cdr:spPr>
        <a:xfrm xmlns:a="http://schemas.openxmlformats.org/drawingml/2006/main">
          <a:off x="1247046" y="0"/>
          <a:ext cx="653299" cy="12523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92D050"/>
              </a:solidFill>
            </a:rPr>
            <a:t>Осталось дней</a:t>
          </a:r>
        </a:p>
      </cdr:txBody>
    </cdr:sp>
  </cdr:relSizeAnchor>
  <cdr:relSizeAnchor xmlns:cdr="http://schemas.openxmlformats.org/drawingml/2006/chartDrawing">
    <cdr:from>
      <cdr:x>0.46845</cdr:x>
      <cdr:y>0</cdr:y>
    </cdr:from>
    <cdr:to>
      <cdr:x>0.50526</cdr:x>
      <cdr:y>0.04842</cdr:y>
    </cdr:to>
    <cdr:sp macro="" textlink="'Контроль новых СЭС'!$G$100">
      <cdr:nvSpPr>
        <cdr:cNvPr id="3" name="TextBox 8"/>
        <cdr:cNvSpPr txBox="1"/>
      </cdr:nvSpPr>
      <cdr:spPr>
        <a:xfrm xmlns:a="http://schemas.openxmlformats.org/drawingml/2006/main">
          <a:off x="1985584" y="0"/>
          <a:ext cx="15600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4B6A0A98-4AD8-4ECE-A4C8-7BCDA9C1C15B}" type="TxLink">
            <a:rPr lang="en-US" sz="800" b="1" i="0" u="none" strike="noStrike">
              <a:solidFill>
                <a:srgbClr val="92D050"/>
              </a:solidFill>
              <a:latin typeface="Calibri"/>
              <a:cs typeface="Calibri"/>
            </a:rPr>
            <a:pPr/>
            <a:t>146</a:t>
          </a:fld>
          <a:endParaRPr lang="ru-RU" sz="100" b="1">
            <a:solidFill>
              <a:srgbClr val="92D050"/>
            </a:solidFill>
          </a:endParaRPr>
        </a:p>
      </cdr:txBody>
    </cdr:sp>
  </cdr:relSizeAnchor>
  <cdr:relSizeAnchor xmlns:cdr="http://schemas.openxmlformats.org/drawingml/2006/chartDrawing">
    <cdr:from>
      <cdr:x>0.03157</cdr:x>
      <cdr:y>0</cdr:y>
    </cdr:from>
    <cdr:to>
      <cdr:x>0.20291</cdr:x>
      <cdr:y>0.04842</cdr:y>
    </cdr:to>
    <cdr:sp macro="" textlink="">
      <cdr:nvSpPr>
        <cdr:cNvPr id="4" name="TextBox 9"/>
        <cdr:cNvSpPr txBox="1"/>
      </cdr:nvSpPr>
      <cdr:spPr>
        <a:xfrm xmlns:a="http://schemas.openxmlformats.org/drawingml/2006/main">
          <a:off x="133810" y="0"/>
          <a:ext cx="72624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FF0000"/>
              </a:solidFill>
            </a:rPr>
            <a:t>Прогноз КИУМ</a:t>
          </a:r>
        </a:p>
      </cdr:txBody>
    </cdr:sp>
  </cdr:relSizeAnchor>
  <cdr:relSizeAnchor xmlns:cdr="http://schemas.openxmlformats.org/drawingml/2006/chartDrawing">
    <cdr:from>
      <cdr:x>0.20299</cdr:x>
      <cdr:y>0</cdr:y>
    </cdr:from>
    <cdr:to>
      <cdr:x>0.26369</cdr:x>
      <cdr:y>0.04842</cdr:y>
    </cdr:to>
    <cdr:sp macro="" textlink="'Контроль новых СЭС'!$H$100">
      <cdr:nvSpPr>
        <cdr:cNvPr id="5" name="TextBox 10"/>
        <cdr:cNvSpPr txBox="1"/>
      </cdr:nvSpPr>
      <cdr:spPr>
        <a:xfrm xmlns:a="http://schemas.openxmlformats.org/drawingml/2006/main">
          <a:off x="860414" y="0"/>
          <a:ext cx="257250"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311B1B08-0850-4D14-A34D-C7DE77F44635}" type="TxLink">
            <a:rPr lang="en-US" sz="800" b="1" i="0" u="none" strike="noStrike">
              <a:solidFill>
                <a:srgbClr val="FF0000"/>
              </a:solidFill>
              <a:latin typeface="Calibri"/>
              <a:cs typeface="Calibri"/>
            </a:rPr>
            <a:pPr/>
            <a:t>12,61%</a:t>
          </a:fld>
          <a:endParaRPr lang="ru-RU" sz="100" b="1">
            <a:solidFill>
              <a:srgbClr val="FF0000"/>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0.29421</cdr:x>
      <cdr:y>0</cdr:y>
    </cdr:from>
    <cdr:to>
      <cdr:x>0.44834</cdr:x>
      <cdr:y>0.04842</cdr:y>
    </cdr:to>
    <cdr:sp macro="" textlink="">
      <cdr:nvSpPr>
        <cdr:cNvPr id="2" name="TextBox 7"/>
        <cdr:cNvSpPr txBox="1"/>
      </cdr:nvSpPr>
      <cdr:spPr>
        <a:xfrm xmlns:a="http://schemas.openxmlformats.org/drawingml/2006/main">
          <a:off x="1247037" y="0"/>
          <a:ext cx="653320"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92D050"/>
              </a:solidFill>
            </a:rPr>
            <a:t>Осталось дней</a:t>
          </a:r>
        </a:p>
      </cdr:txBody>
    </cdr:sp>
  </cdr:relSizeAnchor>
  <cdr:relSizeAnchor xmlns:cdr="http://schemas.openxmlformats.org/drawingml/2006/chartDrawing">
    <cdr:from>
      <cdr:x>0.46845</cdr:x>
      <cdr:y>0</cdr:y>
    </cdr:from>
    <cdr:to>
      <cdr:x>0.50525</cdr:x>
      <cdr:y>0.04842</cdr:y>
    </cdr:to>
    <cdr:sp macro="" textlink="'Контроль новых СЭС'!$G$101">
      <cdr:nvSpPr>
        <cdr:cNvPr id="3" name="TextBox 8"/>
        <cdr:cNvSpPr txBox="1"/>
      </cdr:nvSpPr>
      <cdr:spPr>
        <a:xfrm xmlns:a="http://schemas.openxmlformats.org/drawingml/2006/main">
          <a:off x="1985565" y="0"/>
          <a:ext cx="15600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3EA3530E-586E-41BD-A71B-6BE6321AA0E5}" type="TxLink">
            <a:rPr lang="en-US" sz="800" b="1" i="0" u="none" strike="noStrike">
              <a:solidFill>
                <a:srgbClr val="92D050"/>
              </a:solidFill>
              <a:latin typeface="Calibri"/>
              <a:cs typeface="Calibri"/>
            </a:rPr>
            <a:pPr/>
            <a:t>102</a:t>
          </a:fld>
          <a:endParaRPr lang="ru-RU" sz="100" b="1">
            <a:solidFill>
              <a:srgbClr val="92D050"/>
            </a:solidFill>
          </a:endParaRPr>
        </a:p>
      </cdr:txBody>
    </cdr:sp>
  </cdr:relSizeAnchor>
  <cdr:relSizeAnchor xmlns:cdr="http://schemas.openxmlformats.org/drawingml/2006/chartDrawing">
    <cdr:from>
      <cdr:x>0.03157</cdr:x>
      <cdr:y>0</cdr:y>
    </cdr:from>
    <cdr:to>
      <cdr:x>0.20291</cdr:x>
      <cdr:y>0.04842</cdr:y>
    </cdr:to>
    <cdr:sp macro="" textlink="">
      <cdr:nvSpPr>
        <cdr:cNvPr id="4" name="TextBox 9"/>
        <cdr:cNvSpPr txBox="1"/>
      </cdr:nvSpPr>
      <cdr:spPr>
        <a:xfrm xmlns:a="http://schemas.openxmlformats.org/drawingml/2006/main">
          <a:off x="133810" y="0"/>
          <a:ext cx="72624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FF0000"/>
              </a:solidFill>
            </a:rPr>
            <a:t>Прогноз КИУМ</a:t>
          </a:r>
        </a:p>
      </cdr:txBody>
    </cdr:sp>
  </cdr:relSizeAnchor>
  <cdr:relSizeAnchor xmlns:cdr="http://schemas.openxmlformats.org/drawingml/2006/chartDrawing">
    <cdr:from>
      <cdr:x>0.20299</cdr:x>
      <cdr:y>0</cdr:y>
    </cdr:from>
    <cdr:to>
      <cdr:x>0.26369</cdr:x>
      <cdr:y>0.04842</cdr:y>
    </cdr:to>
    <cdr:sp macro="" textlink="'Контроль новых СЭС'!$H$101">
      <cdr:nvSpPr>
        <cdr:cNvPr id="5" name="TextBox 10"/>
        <cdr:cNvSpPr txBox="1"/>
      </cdr:nvSpPr>
      <cdr:spPr>
        <a:xfrm xmlns:a="http://schemas.openxmlformats.org/drawingml/2006/main">
          <a:off x="860414" y="0"/>
          <a:ext cx="257250"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3A93CE49-0227-479B-8A5D-45FE6CEDE25E}" type="TxLink">
            <a:rPr lang="en-US" sz="800" b="1" i="0" u="none" strike="noStrike">
              <a:solidFill>
                <a:srgbClr val="FF0000"/>
              </a:solidFill>
              <a:latin typeface="Calibri"/>
              <a:cs typeface="Calibri"/>
            </a:rPr>
            <a:pPr/>
            <a:t>10,40%</a:t>
          </a:fld>
          <a:endParaRPr lang="ru-RU" sz="100" b="1">
            <a:solidFill>
              <a:srgbClr val="FF0000"/>
            </a:solidFill>
          </a:endParaRPr>
        </a:p>
      </cdr:txBody>
    </cdr:sp>
  </cdr:relSizeAnchor>
  <cdr:relSizeAnchor xmlns:cdr="http://schemas.openxmlformats.org/drawingml/2006/chartDrawing">
    <cdr:from>
      <cdr:x>0.83138</cdr:x>
      <cdr:y>0</cdr:y>
    </cdr:from>
    <cdr:to>
      <cdr:x>0.8673</cdr:x>
      <cdr:y>0.04842</cdr:y>
    </cdr:to>
    <cdr:sp macro="" textlink="">
      <cdr:nvSpPr>
        <cdr:cNvPr id="6" name="TextBox 11"/>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0.04842</cdr:y>
    </cdr:to>
    <cdr:sp macro="" textlink="'Контроль очередей'!$G$102">
      <cdr:nvSpPr>
        <cdr:cNvPr id="7" name="TextBox 12"/>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C15BFE48-1860-4453-A0D5-E3CE7F3DB990}" type="TxLink">
            <a:rPr lang="en-US" sz="800" b="1" i="0" u="none" strike="noStrike">
              <a:solidFill>
                <a:srgbClr val="00B0F0"/>
              </a:solidFill>
              <a:latin typeface="Calibri"/>
              <a:cs typeface="Calibri"/>
            </a:rPr>
            <a:pPr/>
            <a:t>0,00%</a:t>
          </a:fld>
          <a:endParaRPr lang="ru-RU" sz="100" b="1">
            <a:solidFill>
              <a:srgbClr val="00B0F0"/>
            </a:solidFill>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0.29421</cdr:x>
      <cdr:y>0</cdr:y>
    </cdr:from>
    <cdr:to>
      <cdr:x>0.44834</cdr:x>
      <cdr:y>0.04842</cdr:y>
    </cdr:to>
    <cdr:sp macro="" textlink="">
      <cdr:nvSpPr>
        <cdr:cNvPr id="2" name="TextBox 7"/>
        <cdr:cNvSpPr txBox="1"/>
      </cdr:nvSpPr>
      <cdr:spPr>
        <a:xfrm xmlns:a="http://schemas.openxmlformats.org/drawingml/2006/main">
          <a:off x="1247037" y="0"/>
          <a:ext cx="653320"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92D050"/>
              </a:solidFill>
            </a:rPr>
            <a:t>Осталось дней</a:t>
          </a:r>
        </a:p>
      </cdr:txBody>
    </cdr:sp>
  </cdr:relSizeAnchor>
  <cdr:relSizeAnchor xmlns:cdr="http://schemas.openxmlformats.org/drawingml/2006/chartDrawing">
    <cdr:from>
      <cdr:x>0.46845</cdr:x>
      <cdr:y>0</cdr:y>
    </cdr:from>
    <cdr:to>
      <cdr:x>0.50525</cdr:x>
      <cdr:y>0.04842</cdr:y>
    </cdr:to>
    <cdr:sp macro="" textlink="'Контроль новых СЭС'!$G$102">
      <cdr:nvSpPr>
        <cdr:cNvPr id="3" name="TextBox 8"/>
        <cdr:cNvSpPr txBox="1"/>
      </cdr:nvSpPr>
      <cdr:spPr>
        <a:xfrm xmlns:a="http://schemas.openxmlformats.org/drawingml/2006/main">
          <a:off x="1985565" y="0"/>
          <a:ext cx="15600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B49FF889-C68C-44D2-8271-41FC548C5101}" type="TxLink">
            <a:rPr lang="en-US" sz="800" b="1" i="0" u="none" strike="noStrike">
              <a:solidFill>
                <a:srgbClr val="92D050"/>
              </a:solidFill>
              <a:latin typeface="Calibri"/>
              <a:cs typeface="Calibri"/>
            </a:rPr>
            <a:pPr/>
            <a:t>102</a:t>
          </a:fld>
          <a:endParaRPr lang="ru-RU" sz="100" b="1">
            <a:solidFill>
              <a:srgbClr val="92D050"/>
            </a:solidFill>
          </a:endParaRPr>
        </a:p>
      </cdr:txBody>
    </cdr:sp>
  </cdr:relSizeAnchor>
  <cdr:relSizeAnchor xmlns:cdr="http://schemas.openxmlformats.org/drawingml/2006/chartDrawing">
    <cdr:from>
      <cdr:x>0.03157</cdr:x>
      <cdr:y>0</cdr:y>
    </cdr:from>
    <cdr:to>
      <cdr:x>0.20291</cdr:x>
      <cdr:y>0.04842</cdr:y>
    </cdr:to>
    <cdr:sp macro="" textlink="">
      <cdr:nvSpPr>
        <cdr:cNvPr id="4" name="TextBox 9"/>
        <cdr:cNvSpPr txBox="1"/>
      </cdr:nvSpPr>
      <cdr:spPr>
        <a:xfrm xmlns:a="http://schemas.openxmlformats.org/drawingml/2006/main">
          <a:off x="133810" y="0"/>
          <a:ext cx="726245"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ru-RU" sz="800" b="1">
              <a:solidFill>
                <a:srgbClr val="FF0000"/>
              </a:solidFill>
            </a:rPr>
            <a:t>Прогноз КИУМ</a:t>
          </a:r>
        </a:p>
      </cdr:txBody>
    </cdr:sp>
  </cdr:relSizeAnchor>
  <cdr:relSizeAnchor xmlns:cdr="http://schemas.openxmlformats.org/drawingml/2006/chartDrawing">
    <cdr:from>
      <cdr:x>0.20299</cdr:x>
      <cdr:y>0</cdr:y>
    </cdr:from>
    <cdr:to>
      <cdr:x>0.26369</cdr:x>
      <cdr:y>0.04842</cdr:y>
    </cdr:to>
    <cdr:sp macro="" textlink="'Контроль новых СЭС'!$H$102">
      <cdr:nvSpPr>
        <cdr:cNvPr id="5" name="TextBox 10"/>
        <cdr:cNvSpPr txBox="1"/>
      </cdr:nvSpPr>
      <cdr:spPr>
        <a:xfrm xmlns:a="http://schemas.openxmlformats.org/drawingml/2006/main">
          <a:off x="860414" y="0"/>
          <a:ext cx="257250"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6C9D2A04-3370-4464-9A36-B609F6287A51}" type="TxLink">
            <a:rPr lang="en-US" sz="800" b="1" i="0" u="none" strike="noStrike">
              <a:solidFill>
                <a:srgbClr val="FF0000"/>
              </a:solidFill>
              <a:latin typeface="Calibri"/>
              <a:cs typeface="Calibri"/>
            </a:rPr>
            <a:pPr/>
            <a:t>9,56%</a:t>
          </a:fld>
          <a:endParaRPr lang="ru-RU" sz="100" b="1">
            <a:solidFill>
              <a:srgbClr val="FF0000"/>
            </a:solidFill>
          </a:endParaRPr>
        </a:p>
      </cdr:txBody>
    </cdr:sp>
  </cdr:relSizeAnchor>
  <cdr:relSizeAnchor xmlns:cdr="http://schemas.openxmlformats.org/drawingml/2006/chartDrawing">
    <cdr:from>
      <cdr:x>0.83138</cdr:x>
      <cdr:y>0</cdr:y>
    </cdr:from>
    <cdr:to>
      <cdr:x>0.8673</cdr:x>
      <cdr:y>0.04842</cdr:y>
    </cdr:to>
    <cdr:sp macro="" textlink="">
      <cdr:nvSpPr>
        <cdr:cNvPr id="6" name="TextBox 11"/>
        <cdr:cNvSpPr txBox="1"/>
      </cdr:nvSpPr>
      <cdr:spPr>
        <a:xfrm xmlns:a="http://schemas.openxmlformats.org/drawingml/2006/main">
          <a:off x="3523923" y="0"/>
          <a:ext cx="152221"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l-GR" sz="800" b="1">
              <a:solidFill>
                <a:srgbClr val="00B0F0"/>
              </a:solidFill>
            </a:rPr>
            <a:t>Δ</a:t>
          </a:r>
          <a:r>
            <a:rPr lang="en-US" sz="800" b="1">
              <a:solidFill>
                <a:srgbClr val="00B0F0"/>
              </a:solidFill>
            </a:rPr>
            <a:t>W</a:t>
          </a:r>
          <a:endParaRPr lang="ru-RU" sz="800" b="1">
            <a:solidFill>
              <a:srgbClr val="00B0F0"/>
            </a:solidFill>
          </a:endParaRPr>
        </a:p>
      </cdr:txBody>
    </cdr:sp>
  </cdr:relSizeAnchor>
  <cdr:relSizeAnchor xmlns:cdr="http://schemas.openxmlformats.org/drawingml/2006/chartDrawing">
    <cdr:from>
      <cdr:x>0.8906</cdr:x>
      <cdr:y>0</cdr:y>
    </cdr:from>
    <cdr:to>
      <cdr:x>1</cdr:x>
      <cdr:y>0.04842</cdr:y>
    </cdr:to>
    <cdr:sp macro="" textlink="'Контроль очередей'!$G$103">
      <cdr:nvSpPr>
        <cdr:cNvPr id="7" name="TextBox 12"/>
        <cdr:cNvSpPr txBox="1"/>
      </cdr:nvSpPr>
      <cdr:spPr>
        <a:xfrm xmlns:a="http://schemas.openxmlformats.org/drawingml/2006/main">
          <a:off x="3774932" y="0"/>
          <a:ext cx="463693" cy="12522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lIns="0" tIns="0" rIns="0" bIns="0"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fld id="{8D350876-A67B-4738-BDCE-20203E50C052}" type="TxLink">
            <a:rPr lang="en-US" sz="800" b="1" i="0" u="none" strike="noStrike">
              <a:solidFill>
                <a:srgbClr val="00B0F0"/>
              </a:solidFill>
              <a:latin typeface="Calibri"/>
              <a:cs typeface="Calibri"/>
            </a:rPr>
            <a:pPr/>
            <a:t>-22,73%</a:t>
          </a:fld>
          <a:endParaRPr lang="ru-RU" sz="100" b="1">
            <a:solidFill>
              <a:srgbClr val="00B0F0"/>
            </a:solidFill>
          </a:endParaRPr>
        </a:p>
      </cdr:txBody>
    </cdr:sp>
  </cdr:relSizeAnchor>
</c:userShape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0.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1.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2.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3.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4.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5.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6.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7.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8.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9.xml><?xml version="1.0" encoding="utf-8"?>
<a:themeOverride xmlns:a="http://schemas.openxmlformats.org/drawingml/2006/main">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BM550"/>
  <sheetViews>
    <sheetView workbookViewId="0"/>
  </sheetViews>
  <sheetFormatPr defaultRowHeight="15"/>
  <sheetData>
    <row r="1" spans="1:65">
      <c r="A1" t="s">
        <v>898</v>
      </c>
      <c r="E1" t="s">
        <v>901</v>
      </c>
      <c r="F1" t="s">
        <v>902</v>
      </c>
      <c r="G1" t="s">
        <v>903</v>
      </c>
      <c r="H1" t="s">
        <v>904</v>
      </c>
      <c r="I1" t="s">
        <v>905</v>
      </c>
    </row>
    <row r="2" spans="1:65">
      <c r="A2" t="s">
        <v>13</v>
      </c>
      <c r="B2" t="s">
        <v>14</v>
      </c>
      <c r="C2" t="s">
        <v>16</v>
      </c>
      <c r="D2" t="s">
        <v>15</v>
      </c>
      <c r="E2" t="s">
        <v>132</v>
      </c>
      <c r="F2" t="s">
        <v>15</v>
      </c>
      <c r="G2" t="s">
        <v>22</v>
      </c>
      <c r="K2" t="s">
        <v>306</v>
      </c>
      <c r="M2" t="s">
        <v>17</v>
      </c>
      <c r="W2" t="s">
        <v>15</v>
      </c>
      <c r="X2" t="s">
        <v>887</v>
      </c>
    </row>
    <row r="3" spans="1:65">
      <c r="A3" t="s">
        <v>18</v>
      </c>
      <c r="B3" t="s">
        <v>19</v>
      </c>
      <c r="D3" t="s">
        <v>19</v>
      </c>
      <c r="N3" t="s">
        <v>20</v>
      </c>
      <c r="O3" t="s">
        <v>16</v>
      </c>
      <c r="P3" t="s">
        <v>23</v>
      </c>
      <c r="S3" t="s">
        <v>15</v>
      </c>
      <c r="Y3" t="s">
        <v>21</v>
      </c>
      <c r="Z3" t="s">
        <v>16</v>
      </c>
      <c r="AA3" t="s">
        <v>16</v>
      </c>
    </row>
    <row r="4" spans="1:65" ht="409.5">
      <c r="A4" t="s">
        <v>24</v>
      </c>
      <c r="B4" t="s">
        <v>19</v>
      </c>
      <c r="C4" t="s">
        <v>29</v>
      </c>
      <c r="D4" s="166" t="s">
        <v>32</v>
      </c>
      <c r="E4" t="s">
        <v>27</v>
      </c>
      <c r="F4" t="s">
        <v>25</v>
      </c>
      <c r="G4" t="s">
        <v>26</v>
      </c>
      <c r="H4" t="s">
        <v>28</v>
      </c>
    </row>
    <row r="5" spans="1:65" ht="409.5">
      <c r="A5" t="s">
        <v>24</v>
      </c>
      <c r="B5" t="s">
        <v>29</v>
      </c>
      <c r="C5" t="s">
        <v>29</v>
      </c>
      <c r="D5" s="166" t="s">
        <v>528</v>
      </c>
      <c r="E5" t="s">
        <v>27</v>
      </c>
      <c r="F5" t="s">
        <v>25</v>
      </c>
      <c r="G5" t="s">
        <v>26</v>
      </c>
      <c r="H5" t="s">
        <v>28</v>
      </c>
    </row>
    <row r="6" spans="1:65" ht="409.5">
      <c r="A6" t="s">
        <v>24</v>
      </c>
      <c r="B6" t="s">
        <v>33</v>
      </c>
      <c r="C6" t="s">
        <v>29</v>
      </c>
      <c r="D6" s="166" t="s">
        <v>529</v>
      </c>
      <c r="E6" t="s">
        <v>27</v>
      </c>
      <c r="F6" t="s">
        <v>25</v>
      </c>
      <c r="G6" t="s">
        <v>26</v>
      </c>
      <c r="H6" t="s">
        <v>28</v>
      </c>
    </row>
    <row r="7" spans="1:65" ht="409.5">
      <c r="A7" t="s">
        <v>24</v>
      </c>
      <c r="B7" t="s">
        <v>422</v>
      </c>
      <c r="C7" t="s">
        <v>29</v>
      </c>
      <c r="D7" s="166" t="s">
        <v>530</v>
      </c>
      <c r="E7" t="s">
        <v>27</v>
      </c>
      <c r="F7" t="s">
        <v>25</v>
      </c>
      <c r="G7" t="s">
        <v>26</v>
      </c>
      <c r="H7" t="s">
        <v>28</v>
      </c>
    </row>
    <row r="8" spans="1:65">
      <c r="A8" t="s">
        <v>58</v>
      </c>
      <c r="E8" t="s">
        <v>80</v>
      </c>
      <c r="G8" t="s">
        <v>60</v>
      </c>
      <c r="H8" t="s">
        <v>423</v>
      </c>
      <c r="I8" t="s">
        <v>19</v>
      </c>
      <c r="J8" t="s">
        <v>61</v>
      </c>
      <c r="K8" t="s">
        <v>62</v>
      </c>
      <c r="M8" t="s">
        <v>63</v>
      </c>
      <c r="N8" t="s">
        <v>16</v>
      </c>
      <c r="O8" t="s">
        <v>81</v>
      </c>
      <c r="P8" t="s">
        <v>33</v>
      </c>
      <c r="T8" t="s">
        <v>65</v>
      </c>
      <c r="Z8" t="s">
        <v>66</v>
      </c>
      <c r="AA8" t="s">
        <v>79</v>
      </c>
      <c r="AF8" t="s">
        <v>17</v>
      </c>
      <c r="AG8" t="s">
        <v>16</v>
      </c>
      <c r="AO8" t="s">
        <v>67</v>
      </c>
      <c r="AR8" t="s">
        <v>68</v>
      </c>
      <c r="AS8" t="s">
        <v>15</v>
      </c>
      <c r="AT8" t="s">
        <v>16</v>
      </c>
      <c r="AV8" t="s">
        <v>69</v>
      </c>
      <c r="AW8" t="s">
        <v>70</v>
      </c>
      <c r="BC8" t="s">
        <v>71</v>
      </c>
      <c r="BI8" t="s">
        <v>72</v>
      </c>
      <c r="BJ8" t="s">
        <v>16</v>
      </c>
      <c r="BL8" t="s">
        <v>16</v>
      </c>
      <c r="BM8" t="s">
        <v>16</v>
      </c>
    </row>
    <row r="9" spans="1:65">
      <c r="A9" t="s">
        <v>58</v>
      </c>
      <c r="E9" t="s">
        <v>73</v>
      </c>
      <c r="G9" t="s">
        <v>60</v>
      </c>
      <c r="H9" t="s">
        <v>29</v>
      </c>
      <c r="I9" t="s">
        <v>19</v>
      </c>
      <c r="J9" t="s">
        <v>61</v>
      </c>
      <c r="K9" t="s">
        <v>62</v>
      </c>
      <c r="M9" t="s">
        <v>63</v>
      </c>
      <c r="N9" t="s">
        <v>16</v>
      </c>
      <c r="O9" t="s">
        <v>74</v>
      </c>
      <c r="P9" t="s">
        <v>33</v>
      </c>
      <c r="T9" t="s">
        <v>65</v>
      </c>
      <c r="Z9" t="s">
        <v>66</v>
      </c>
      <c r="AA9" t="s">
        <v>79</v>
      </c>
      <c r="AF9" t="s">
        <v>17</v>
      </c>
      <c r="AG9" t="s">
        <v>16</v>
      </c>
      <c r="AO9" t="s">
        <v>67</v>
      </c>
      <c r="AR9" t="s">
        <v>68</v>
      </c>
      <c r="AS9" t="s">
        <v>15</v>
      </c>
      <c r="AT9" t="s">
        <v>16</v>
      </c>
      <c r="AV9" t="s">
        <v>69</v>
      </c>
      <c r="AW9" t="s">
        <v>70</v>
      </c>
      <c r="BC9" t="s">
        <v>71</v>
      </c>
      <c r="BI9" t="s">
        <v>72</v>
      </c>
      <c r="BJ9" t="s">
        <v>16</v>
      </c>
      <c r="BL9" t="s">
        <v>16</v>
      </c>
      <c r="BM9" t="s">
        <v>16</v>
      </c>
    </row>
    <row r="10" spans="1:65">
      <c r="A10" t="s">
        <v>58</v>
      </c>
      <c r="E10" t="s">
        <v>75</v>
      </c>
      <c r="G10" t="s">
        <v>60</v>
      </c>
      <c r="H10" t="s">
        <v>33</v>
      </c>
      <c r="I10" t="s">
        <v>19</v>
      </c>
      <c r="J10" t="s">
        <v>61</v>
      </c>
      <c r="K10" t="s">
        <v>62</v>
      </c>
      <c r="M10" t="s">
        <v>63</v>
      </c>
      <c r="N10" t="s">
        <v>16</v>
      </c>
      <c r="O10" t="s">
        <v>76</v>
      </c>
      <c r="P10" t="s">
        <v>33</v>
      </c>
      <c r="T10" t="s">
        <v>65</v>
      </c>
      <c r="Z10" t="s">
        <v>66</v>
      </c>
      <c r="AA10" t="s">
        <v>79</v>
      </c>
      <c r="AF10" t="s">
        <v>17</v>
      </c>
      <c r="AG10" t="s">
        <v>16</v>
      </c>
      <c r="AO10" t="s">
        <v>67</v>
      </c>
      <c r="AR10" t="s">
        <v>68</v>
      </c>
      <c r="AS10" t="s">
        <v>15</v>
      </c>
      <c r="AT10" t="s">
        <v>16</v>
      </c>
      <c r="AV10" t="s">
        <v>69</v>
      </c>
      <c r="AW10" t="s">
        <v>70</v>
      </c>
      <c r="BC10" t="s">
        <v>71</v>
      </c>
      <c r="BI10" t="s">
        <v>72</v>
      </c>
      <c r="BJ10" t="s">
        <v>16</v>
      </c>
      <c r="BL10" t="s">
        <v>16</v>
      </c>
      <c r="BM10" t="s">
        <v>16</v>
      </c>
    </row>
    <row r="11" spans="1:65">
      <c r="A11" t="s">
        <v>58</v>
      </c>
      <c r="E11" t="s">
        <v>77</v>
      </c>
      <c r="G11" t="s">
        <v>60</v>
      </c>
      <c r="H11" t="s">
        <v>422</v>
      </c>
      <c r="I11" t="s">
        <v>19</v>
      </c>
      <c r="J11" t="s">
        <v>61</v>
      </c>
      <c r="K11" t="s">
        <v>62</v>
      </c>
      <c r="M11" t="s">
        <v>63</v>
      </c>
      <c r="N11" t="s">
        <v>16</v>
      </c>
      <c r="O11" t="s">
        <v>78</v>
      </c>
      <c r="P11" t="s">
        <v>33</v>
      </c>
      <c r="T11" t="s">
        <v>65</v>
      </c>
      <c r="Z11" t="s">
        <v>66</v>
      </c>
      <c r="AA11" t="s">
        <v>79</v>
      </c>
      <c r="AF11" t="s">
        <v>17</v>
      </c>
      <c r="AG11" t="s">
        <v>16</v>
      </c>
      <c r="AO11" t="s">
        <v>67</v>
      </c>
      <c r="AR11" t="s">
        <v>68</v>
      </c>
      <c r="AS11" t="s">
        <v>15</v>
      </c>
      <c r="AT11" t="s">
        <v>16</v>
      </c>
      <c r="AV11" t="s">
        <v>69</v>
      </c>
      <c r="AW11" t="s">
        <v>70</v>
      </c>
      <c r="BC11" t="s">
        <v>71</v>
      </c>
      <c r="BI11" t="s">
        <v>72</v>
      </c>
      <c r="BJ11" t="s">
        <v>16</v>
      </c>
      <c r="BL11" t="s">
        <v>16</v>
      </c>
      <c r="BM11" t="s">
        <v>16</v>
      </c>
    </row>
    <row r="12" spans="1:65">
      <c r="A12" t="s">
        <v>58</v>
      </c>
      <c r="E12" t="s">
        <v>802</v>
      </c>
      <c r="G12" t="s">
        <v>60</v>
      </c>
      <c r="H12" t="s">
        <v>424</v>
      </c>
      <c r="I12" t="s">
        <v>19</v>
      </c>
      <c r="J12" t="s">
        <v>61</v>
      </c>
      <c r="K12" t="s">
        <v>62</v>
      </c>
      <c r="M12" t="s">
        <v>63</v>
      </c>
      <c r="N12" t="s">
        <v>16</v>
      </c>
      <c r="O12" t="s">
        <v>427</v>
      </c>
      <c r="P12" t="s">
        <v>33</v>
      </c>
      <c r="T12" t="s">
        <v>65</v>
      </c>
      <c r="Z12" t="s">
        <v>66</v>
      </c>
      <c r="AA12" t="s">
        <v>79</v>
      </c>
      <c r="AF12" t="s">
        <v>17</v>
      </c>
      <c r="AG12" t="s">
        <v>16</v>
      </c>
      <c r="AO12" t="s">
        <v>67</v>
      </c>
      <c r="AR12" t="s">
        <v>68</v>
      </c>
      <c r="AS12" t="s">
        <v>15</v>
      </c>
      <c r="AT12" t="s">
        <v>16</v>
      </c>
      <c r="AV12" t="s">
        <v>69</v>
      </c>
      <c r="AW12" t="s">
        <v>70</v>
      </c>
      <c r="BC12" t="s">
        <v>71</v>
      </c>
      <c r="BI12" t="s">
        <v>72</v>
      </c>
      <c r="BJ12" t="s">
        <v>16</v>
      </c>
      <c r="BL12" t="s">
        <v>16</v>
      </c>
      <c r="BM12" t="s">
        <v>16</v>
      </c>
    </row>
    <row r="13" spans="1:65">
      <c r="A13" t="s">
        <v>58</v>
      </c>
      <c r="E13" t="s">
        <v>82</v>
      </c>
      <c r="G13" t="s">
        <v>60</v>
      </c>
      <c r="H13" t="s">
        <v>428</v>
      </c>
      <c r="I13" t="s">
        <v>19</v>
      </c>
      <c r="J13" t="s">
        <v>61</v>
      </c>
      <c r="K13" t="s">
        <v>62</v>
      </c>
      <c r="M13" t="s">
        <v>63</v>
      </c>
      <c r="N13" t="s">
        <v>16</v>
      </c>
      <c r="O13" t="s">
        <v>83</v>
      </c>
      <c r="P13" t="s">
        <v>33</v>
      </c>
      <c r="T13" t="s">
        <v>65</v>
      </c>
      <c r="Z13" t="s">
        <v>66</v>
      </c>
      <c r="AA13" t="s">
        <v>79</v>
      </c>
      <c r="AF13" t="s">
        <v>17</v>
      </c>
      <c r="AG13" t="s">
        <v>16</v>
      </c>
      <c r="AO13" t="s">
        <v>67</v>
      </c>
      <c r="AR13" t="s">
        <v>68</v>
      </c>
      <c r="AS13" t="s">
        <v>15</v>
      </c>
      <c r="AT13" t="s">
        <v>16</v>
      </c>
      <c r="AV13" t="s">
        <v>69</v>
      </c>
      <c r="AW13" t="s">
        <v>70</v>
      </c>
      <c r="BC13" t="s">
        <v>71</v>
      </c>
      <c r="BI13" t="s">
        <v>72</v>
      </c>
      <c r="BJ13" t="s">
        <v>16</v>
      </c>
      <c r="BL13" t="s">
        <v>16</v>
      </c>
      <c r="BM13" t="s">
        <v>16</v>
      </c>
    </row>
    <row r="14" spans="1:65">
      <c r="A14" t="s">
        <v>58</v>
      </c>
      <c r="E14" t="s">
        <v>84</v>
      </c>
      <c r="G14" t="s">
        <v>60</v>
      </c>
      <c r="H14" t="s">
        <v>429</v>
      </c>
      <c r="I14" t="s">
        <v>19</v>
      </c>
      <c r="J14" t="s">
        <v>61</v>
      </c>
      <c r="K14" t="s">
        <v>62</v>
      </c>
      <c r="M14" t="s">
        <v>63</v>
      </c>
      <c r="N14" t="s">
        <v>16</v>
      </c>
      <c r="O14" t="s">
        <v>85</v>
      </c>
      <c r="P14" t="s">
        <v>33</v>
      </c>
      <c r="T14" t="s">
        <v>65</v>
      </c>
      <c r="Z14" t="s">
        <v>66</v>
      </c>
      <c r="AA14" t="s">
        <v>79</v>
      </c>
      <c r="AF14" t="s">
        <v>17</v>
      </c>
      <c r="AG14" t="s">
        <v>16</v>
      </c>
      <c r="AO14" t="s">
        <v>67</v>
      </c>
      <c r="AR14" t="s">
        <v>68</v>
      </c>
      <c r="AS14" t="s">
        <v>15</v>
      </c>
      <c r="AT14" t="s">
        <v>16</v>
      </c>
      <c r="AV14" t="s">
        <v>69</v>
      </c>
      <c r="AW14" t="s">
        <v>70</v>
      </c>
      <c r="BC14" t="s">
        <v>71</v>
      </c>
      <c r="BI14" t="s">
        <v>72</v>
      </c>
      <c r="BJ14" t="s">
        <v>16</v>
      </c>
      <c r="BL14" t="s">
        <v>16</v>
      </c>
      <c r="BM14" t="s">
        <v>16</v>
      </c>
    </row>
    <row r="15" spans="1:65">
      <c r="A15" t="s">
        <v>58</v>
      </c>
      <c r="E15" t="s">
        <v>492</v>
      </c>
      <c r="G15" t="s">
        <v>60</v>
      </c>
      <c r="H15" t="s">
        <v>502</v>
      </c>
      <c r="I15" t="s">
        <v>19</v>
      </c>
      <c r="J15" t="s">
        <v>61</v>
      </c>
      <c r="K15" t="s">
        <v>62</v>
      </c>
      <c r="M15" t="s">
        <v>63</v>
      </c>
      <c r="N15" t="s">
        <v>16</v>
      </c>
      <c r="O15" t="s">
        <v>493</v>
      </c>
      <c r="P15" t="s">
        <v>33</v>
      </c>
      <c r="T15" t="s">
        <v>65</v>
      </c>
      <c r="Z15" t="s">
        <v>66</v>
      </c>
      <c r="AA15" t="s">
        <v>79</v>
      </c>
      <c r="AF15" t="s">
        <v>17</v>
      </c>
      <c r="AG15" t="s">
        <v>16</v>
      </c>
      <c r="AO15" t="s">
        <v>67</v>
      </c>
      <c r="AR15" t="s">
        <v>68</v>
      </c>
      <c r="AS15" t="s">
        <v>15</v>
      </c>
      <c r="AT15" t="s">
        <v>16</v>
      </c>
      <c r="AV15" t="s">
        <v>69</v>
      </c>
      <c r="AW15" t="s">
        <v>70</v>
      </c>
      <c r="BC15" t="s">
        <v>71</v>
      </c>
      <c r="BI15" t="s">
        <v>72</v>
      </c>
      <c r="BJ15" t="s">
        <v>16</v>
      </c>
      <c r="BL15" t="s">
        <v>16</v>
      </c>
      <c r="BM15" t="s">
        <v>16</v>
      </c>
    </row>
    <row r="16" spans="1:65">
      <c r="A16" t="s">
        <v>58</v>
      </c>
      <c r="E16" t="s">
        <v>88</v>
      </c>
      <c r="G16" t="s">
        <v>60</v>
      </c>
      <c r="H16" t="s">
        <v>461</v>
      </c>
      <c r="I16" t="s">
        <v>19</v>
      </c>
      <c r="J16" t="s">
        <v>61</v>
      </c>
      <c r="K16" t="s">
        <v>62</v>
      </c>
      <c r="M16" t="s">
        <v>63</v>
      </c>
      <c r="N16" t="s">
        <v>16</v>
      </c>
      <c r="O16" t="s">
        <v>89</v>
      </c>
      <c r="P16" t="s">
        <v>33</v>
      </c>
      <c r="T16" t="s">
        <v>65</v>
      </c>
      <c r="Z16" t="s">
        <v>66</v>
      </c>
      <c r="AA16" t="s">
        <v>79</v>
      </c>
      <c r="AF16" t="s">
        <v>17</v>
      </c>
      <c r="AG16" t="s">
        <v>16</v>
      </c>
      <c r="AO16" t="s">
        <v>67</v>
      </c>
      <c r="AR16" t="s">
        <v>68</v>
      </c>
      <c r="AS16" t="s">
        <v>15</v>
      </c>
      <c r="AT16" t="s">
        <v>16</v>
      </c>
      <c r="AV16" t="s">
        <v>69</v>
      </c>
      <c r="AW16" t="s">
        <v>70</v>
      </c>
      <c r="BC16" t="s">
        <v>71</v>
      </c>
      <c r="BI16" t="s">
        <v>72</v>
      </c>
      <c r="BJ16" t="s">
        <v>16</v>
      </c>
      <c r="BL16" t="s">
        <v>16</v>
      </c>
      <c r="BM16" t="s">
        <v>16</v>
      </c>
    </row>
    <row r="17" spans="1:65">
      <c r="A17" t="s">
        <v>58</v>
      </c>
      <c r="E17" t="s">
        <v>90</v>
      </c>
      <c r="G17" t="s">
        <v>60</v>
      </c>
      <c r="H17" t="s">
        <v>483</v>
      </c>
      <c r="I17" t="s">
        <v>19</v>
      </c>
      <c r="J17" t="s">
        <v>61</v>
      </c>
      <c r="K17" t="s">
        <v>62</v>
      </c>
      <c r="M17" t="s">
        <v>63</v>
      </c>
      <c r="N17" t="s">
        <v>16</v>
      </c>
      <c r="O17" t="s">
        <v>91</v>
      </c>
      <c r="P17" t="s">
        <v>33</v>
      </c>
      <c r="T17" t="s">
        <v>65</v>
      </c>
      <c r="Z17" t="s">
        <v>66</v>
      </c>
      <c r="AA17" t="s">
        <v>79</v>
      </c>
      <c r="AF17" t="s">
        <v>17</v>
      </c>
      <c r="AG17" t="s">
        <v>16</v>
      </c>
      <c r="AO17" t="s">
        <v>67</v>
      </c>
      <c r="AR17" t="s">
        <v>68</v>
      </c>
      <c r="AS17" t="s">
        <v>15</v>
      </c>
      <c r="AT17" t="s">
        <v>16</v>
      </c>
      <c r="AV17" t="s">
        <v>69</v>
      </c>
      <c r="AW17" t="s">
        <v>70</v>
      </c>
      <c r="BC17" t="s">
        <v>71</v>
      </c>
      <c r="BI17" t="s">
        <v>72</v>
      </c>
      <c r="BJ17" t="s">
        <v>16</v>
      </c>
      <c r="BL17" t="s">
        <v>16</v>
      </c>
      <c r="BM17" t="s">
        <v>16</v>
      </c>
    </row>
    <row r="18" spans="1:65">
      <c r="A18" t="s">
        <v>58</v>
      </c>
      <c r="E18" t="s">
        <v>494</v>
      </c>
      <c r="G18" t="s">
        <v>60</v>
      </c>
      <c r="H18" t="s">
        <v>505</v>
      </c>
      <c r="I18" t="s">
        <v>19</v>
      </c>
      <c r="J18" t="s">
        <v>61</v>
      </c>
      <c r="K18" t="s">
        <v>62</v>
      </c>
      <c r="M18" t="s">
        <v>63</v>
      </c>
      <c r="N18" t="s">
        <v>16</v>
      </c>
      <c r="O18" t="s">
        <v>495</v>
      </c>
      <c r="P18" t="s">
        <v>33</v>
      </c>
      <c r="T18" t="s">
        <v>65</v>
      </c>
      <c r="Z18" t="s">
        <v>66</v>
      </c>
      <c r="AA18" t="s">
        <v>79</v>
      </c>
      <c r="AF18" t="s">
        <v>17</v>
      </c>
      <c r="AG18" t="s">
        <v>16</v>
      </c>
      <c r="AO18" t="s">
        <v>67</v>
      </c>
      <c r="AR18" t="s">
        <v>68</v>
      </c>
      <c r="AS18" t="s">
        <v>15</v>
      </c>
      <c r="AT18" t="s">
        <v>16</v>
      </c>
      <c r="AV18" t="s">
        <v>69</v>
      </c>
      <c r="AW18" t="s">
        <v>70</v>
      </c>
      <c r="BC18" t="s">
        <v>71</v>
      </c>
      <c r="BI18" t="s">
        <v>72</v>
      </c>
      <c r="BJ18" t="s">
        <v>16</v>
      </c>
      <c r="BL18" t="s">
        <v>16</v>
      </c>
      <c r="BM18" t="s">
        <v>16</v>
      </c>
    </row>
    <row r="19" spans="1:65">
      <c r="A19" t="s">
        <v>58</v>
      </c>
      <c r="E19" t="s">
        <v>92</v>
      </c>
      <c r="G19" t="s">
        <v>60</v>
      </c>
      <c r="H19" t="s">
        <v>434</v>
      </c>
      <c r="I19" t="s">
        <v>19</v>
      </c>
      <c r="J19" t="s">
        <v>61</v>
      </c>
      <c r="K19" t="s">
        <v>62</v>
      </c>
      <c r="M19" t="s">
        <v>63</v>
      </c>
      <c r="N19" t="s">
        <v>16</v>
      </c>
      <c r="O19" t="s">
        <v>93</v>
      </c>
      <c r="P19" t="s">
        <v>33</v>
      </c>
      <c r="T19" t="s">
        <v>65</v>
      </c>
      <c r="Z19" t="s">
        <v>66</v>
      </c>
      <c r="AA19" t="s">
        <v>79</v>
      </c>
      <c r="AF19" t="s">
        <v>17</v>
      </c>
      <c r="AG19" t="s">
        <v>16</v>
      </c>
      <c r="AO19" t="s">
        <v>67</v>
      </c>
      <c r="AR19" t="s">
        <v>68</v>
      </c>
      <c r="AS19" t="s">
        <v>15</v>
      </c>
      <c r="AT19" t="s">
        <v>16</v>
      </c>
      <c r="AV19" t="s">
        <v>69</v>
      </c>
      <c r="AW19" t="s">
        <v>70</v>
      </c>
      <c r="BC19" t="s">
        <v>71</v>
      </c>
      <c r="BI19" t="s">
        <v>72</v>
      </c>
      <c r="BJ19" t="s">
        <v>16</v>
      </c>
      <c r="BL19" t="s">
        <v>16</v>
      </c>
      <c r="BM19" t="s">
        <v>16</v>
      </c>
    </row>
    <row r="20" spans="1:65">
      <c r="A20" t="s">
        <v>58</v>
      </c>
      <c r="E20" t="s">
        <v>94</v>
      </c>
      <c r="G20" t="s">
        <v>60</v>
      </c>
      <c r="H20" t="s">
        <v>442</v>
      </c>
      <c r="I20" t="s">
        <v>19</v>
      </c>
      <c r="J20" t="s">
        <v>61</v>
      </c>
      <c r="K20" t="s">
        <v>62</v>
      </c>
      <c r="M20" t="s">
        <v>63</v>
      </c>
      <c r="N20" t="s">
        <v>16</v>
      </c>
      <c r="O20" t="s">
        <v>95</v>
      </c>
      <c r="P20" t="s">
        <v>33</v>
      </c>
      <c r="T20" t="s">
        <v>65</v>
      </c>
      <c r="Z20" t="s">
        <v>66</v>
      </c>
      <c r="AA20" t="s">
        <v>79</v>
      </c>
      <c r="AF20" t="s">
        <v>17</v>
      </c>
      <c r="AG20" t="s">
        <v>16</v>
      </c>
      <c r="AO20" t="s">
        <v>67</v>
      </c>
      <c r="AR20" t="s">
        <v>68</v>
      </c>
      <c r="AS20" t="s">
        <v>15</v>
      </c>
      <c r="AT20" t="s">
        <v>16</v>
      </c>
      <c r="AV20" t="s">
        <v>69</v>
      </c>
      <c r="AW20" t="s">
        <v>70</v>
      </c>
      <c r="BC20" t="s">
        <v>71</v>
      </c>
      <c r="BI20" t="s">
        <v>72</v>
      </c>
      <c r="BJ20" t="s">
        <v>16</v>
      </c>
      <c r="BL20" t="s">
        <v>16</v>
      </c>
      <c r="BM20" t="s">
        <v>16</v>
      </c>
    </row>
    <row r="21" spans="1:65">
      <c r="A21" t="s">
        <v>58</v>
      </c>
      <c r="E21" t="s">
        <v>96</v>
      </c>
      <c r="G21" t="s">
        <v>60</v>
      </c>
      <c r="H21" t="s">
        <v>443</v>
      </c>
      <c r="I21" t="s">
        <v>19</v>
      </c>
      <c r="J21" t="s">
        <v>61</v>
      </c>
      <c r="K21" t="s">
        <v>62</v>
      </c>
      <c r="M21" t="s">
        <v>63</v>
      </c>
      <c r="N21" t="s">
        <v>16</v>
      </c>
      <c r="O21" t="s">
        <v>69</v>
      </c>
      <c r="P21" t="s">
        <v>33</v>
      </c>
      <c r="T21" t="s">
        <v>65</v>
      </c>
      <c r="Z21" t="s">
        <v>66</v>
      </c>
      <c r="AA21" t="s">
        <v>79</v>
      </c>
      <c r="AF21" t="s">
        <v>17</v>
      </c>
      <c r="AG21" t="s">
        <v>16</v>
      </c>
      <c r="AO21" t="s">
        <v>67</v>
      </c>
      <c r="AR21" t="s">
        <v>68</v>
      </c>
      <c r="AS21" t="s">
        <v>15</v>
      </c>
      <c r="AT21" t="s">
        <v>16</v>
      </c>
      <c r="AV21" t="s">
        <v>69</v>
      </c>
      <c r="AW21" t="s">
        <v>70</v>
      </c>
      <c r="BC21" t="s">
        <v>71</v>
      </c>
      <c r="BI21" t="s">
        <v>72</v>
      </c>
      <c r="BJ21" t="s">
        <v>16</v>
      </c>
      <c r="BL21" t="s">
        <v>16</v>
      </c>
      <c r="BM21" t="s">
        <v>16</v>
      </c>
    </row>
    <row r="22" spans="1:65">
      <c r="A22" t="s">
        <v>58</v>
      </c>
      <c r="E22" t="s">
        <v>97</v>
      </c>
      <c r="G22" t="s">
        <v>60</v>
      </c>
      <c r="H22" t="s">
        <v>437</v>
      </c>
      <c r="I22" t="s">
        <v>19</v>
      </c>
      <c r="J22" t="s">
        <v>61</v>
      </c>
      <c r="K22" t="s">
        <v>62</v>
      </c>
      <c r="M22" t="s">
        <v>63</v>
      </c>
      <c r="N22" t="s">
        <v>16</v>
      </c>
      <c r="O22" t="s">
        <v>98</v>
      </c>
      <c r="P22" t="s">
        <v>33</v>
      </c>
      <c r="T22" t="s">
        <v>65</v>
      </c>
      <c r="Z22" t="s">
        <v>66</v>
      </c>
      <c r="AA22" t="s">
        <v>79</v>
      </c>
      <c r="AF22" t="s">
        <v>17</v>
      </c>
      <c r="AG22" t="s">
        <v>16</v>
      </c>
      <c r="AO22" t="s">
        <v>67</v>
      </c>
      <c r="AR22" t="s">
        <v>68</v>
      </c>
      <c r="AS22" t="s">
        <v>15</v>
      </c>
      <c r="AT22" t="s">
        <v>16</v>
      </c>
      <c r="AV22" t="s">
        <v>69</v>
      </c>
      <c r="AW22" t="s">
        <v>70</v>
      </c>
      <c r="BC22" t="s">
        <v>71</v>
      </c>
      <c r="BI22" t="s">
        <v>72</v>
      </c>
      <c r="BJ22" t="s">
        <v>16</v>
      </c>
      <c r="BL22" t="s">
        <v>16</v>
      </c>
      <c r="BM22" t="s">
        <v>16</v>
      </c>
    </row>
    <row r="23" spans="1:65">
      <c r="A23" t="s">
        <v>58</v>
      </c>
      <c r="E23" t="s">
        <v>99</v>
      </c>
      <c r="G23" t="s">
        <v>60</v>
      </c>
      <c r="H23" t="s">
        <v>488</v>
      </c>
      <c r="I23" t="s">
        <v>19</v>
      </c>
      <c r="J23" t="s">
        <v>61</v>
      </c>
      <c r="K23" t="s">
        <v>62</v>
      </c>
      <c r="M23" t="s">
        <v>63</v>
      </c>
      <c r="N23" t="s">
        <v>16</v>
      </c>
      <c r="O23" t="s">
        <v>100</v>
      </c>
      <c r="P23" t="s">
        <v>33</v>
      </c>
      <c r="T23" t="s">
        <v>65</v>
      </c>
      <c r="Z23" t="s">
        <v>66</v>
      </c>
      <c r="AA23" t="s">
        <v>79</v>
      </c>
      <c r="AF23" t="s">
        <v>17</v>
      </c>
      <c r="AG23" t="s">
        <v>16</v>
      </c>
      <c r="AO23" t="s">
        <v>67</v>
      </c>
      <c r="AR23" t="s">
        <v>68</v>
      </c>
      <c r="AS23" t="s">
        <v>15</v>
      </c>
      <c r="AT23" t="s">
        <v>16</v>
      </c>
      <c r="AV23" t="s">
        <v>69</v>
      </c>
      <c r="AW23" t="s">
        <v>70</v>
      </c>
      <c r="BC23" t="s">
        <v>71</v>
      </c>
      <c r="BI23" t="s">
        <v>72</v>
      </c>
      <c r="BJ23" t="s">
        <v>16</v>
      </c>
      <c r="BL23" t="s">
        <v>16</v>
      </c>
      <c r="BM23" t="s">
        <v>16</v>
      </c>
    </row>
    <row r="24" spans="1:65">
      <c r="A24" t="s">
        <v>58</v>
      </c>
      <c r="E24" t="s">
        <v>101</v>
      </c>
      <c r="G24" t="s">
        <v>60</v>
      </c>
      <c r="H24" t="s">
        <v>55</v>
      </c>
      <c r="I24" t="s">
        <v>19</v>
      </c>
      <c r="J24" t="s">
        <v>61</v>
      </c>
      <c r="K24" t="s">
        <v>62</v>
      </c>
      <c r="M24" t="s">
        <v>63</v>
      </c>
      <c r="N24" t="s">
        <v>16</v>
      </c>
      <c r="O24" t="s">
        <v>102</v>
      </c>
      <c r="P24" t="s">
        <v>33</v>
      </c>
      <c r="T24" t="s">
        <v>65</v>
      </c>
      <c r="Z24" t="s">
        <v>66</v>
      </c>
      <c r="AA24" t="s">
        <v>79</v>
      </c>
      <c r="AF24" t="s">
        <v>17</v>
      </c>
      <c r="AG24" t="s">
        <v>16</v>
      </c>
      <c r="AO24" t="s">
        <v>67</v>
      </c>
      <c r="AR24" t="s">
        <v>68</v>
      </c>
      <c r="AS24" t="s">
        <v>15</v>
      </c>
      <c r="AT24" t="s">
        <v>16</v>
      </c>
      <c r="AV24" t="s">
        <v>69</v>
      </c>
      <c r="AW24" t="s">
        <v>70</v>
      </c>
      <c r="BC24" t="s">
        <v>71</v>
      </c>
      <c r="BI24" t="s">
        <v>72</v>
      </c>
      <c r="BJ24" t="s">
        <v>16</v>
      </c>
      <c r="BL24" t="s">
        <v>16</v>
      </c>
      <c r="BM24" t="s">
        <v>16</v>
      </c>
    </row>
    <row r="25" spans="1:65">
      <c r="A25" t="s">
        <v>58</v>
      </c>
      <c r="E25" t="s">
        <v>103</v>
      </c>
      <c r="G25" t="s">
        <v>60</v>
      </c>
      <c r="H25" t="s">
        <v>450</v>
      </c>
      <c r="I25" t="s">
        <v>19</v>
      </c>
      <c r="J25" t="s">
        <v>61</v>
      </c>
      <c r="K25" t="s">
        <v>62</v>
      </c>
      <c r="M25" t="s">
        <v>63</v>
      </c>
      <c r="N25" t="s">
        <v>16</v>
      </c>
      <c r="O25" t="s">
        <v>104</v>
      </c>
      <c r="P25" t="s">
        <v>33</v>
      </c>
      <c r="T25" t="s">
        <v>65</v>
      </c>
      <c r="Z25" t="s">
        <v>66</v>
      </c>
      <c r="AA25" t="s">
        <v>79</v>
      </c>
      <c r="AF25" t="s">
        <v>17</v>
      </c>
      <c r="AG25" t="s">
        <v>16</v>
      </c>
      <c r="AO25" t="s">
        <v>67</v>
      </c>
      <c r="AR25" t="s">
        <v>68</v>
      </c>
      <c r="AS25" t="s">
        <v>15</v>
      </c>
      <c r="AT25" t="s">
        <v>16</v>
      </c>
      <c r="AV25" t="s">
        <v>69</v>
      </c>
      <c r="AW25" t="s">
        <v>70</v>
      </c>
      <c r="BC25" t="s">
        <v>71</v>
      </c>
      <c r="BI25" t="s">
        <v>72</v>
      </c>
      <c r="BJ25" t="s">
        <v>16</v>
      </c>
      <c r="BL25" t="s">
        <v>16</v>
      </c>
      <c r="BM25" t="s">
        <v>16</v>
      </c>
    </row>
    <row r="26" spans="1:65">
      <c r="A26" t="s">
        <v>58</v>
      </c>
      <c r="E26" t="s">
        <v>496</v>
      </c>
      <c r="G26" t="s">
        <v>60</v>
      </c>
      <c r="H26" t="s">
        <v>346</v>
      </c>
      <c r="I26" t="s">
        <v>19</v>
      </c>
      <c r="J26" t="s">
        <v>61</v>
      </c>
      <c r="K26" t="s">
        <v>62</v>
      </c>
      <c r="M26" t="s">
        <v>63</v>
      </c>
      <c r="N26" t="s">
        <v>16</v>
      </c>
      <c r="O26" t="s">
        <v>497</v>
      </c>
      <c r="P26" t="s">
        <v>33</v>
      </c>
      <c r="T26" t="s">
        <v>65</v>
      </c>
      <c r="Z26" t="s">
        <v>66</v>
      </c>
      <c r="AA26" t="s">
        <v>79</v>
      </c>
      <c r="AF26" t="s">
        <v>17</v>
      </c>
      <c r="AG26" t="s">
        <v>16</v>
      </c>
      <c r="AO26" t="s">
        <v>67</v>
      </c>
      <c r="AR26" t="s">
        <v>68</v>
      </c>
      <c r="AS26" t="s">
        <v>15</v>
      </c>
      <c r="AT26" t="s">
        <v>16</v>
      </c>
      <c r="AV26" t="s">
        <v>69</v>
      </c>
      <c r="AW26" t="s">
        <v>70</v>
      </c>
      <c r="BC26" t="s">
        <v>71</v>
      </c>
      <c r="BI26" t="s">
        <v>72</v>
      </c>
      <c r="BJ26" t="s">
        <v>16</v>
      </c>
      <c r="BL26" t="s">
        <v>16</v>
      </c>
      <c r="BM26" t="s">
        <v>16</v>
      </c>
    </row>
    <row r="27" spans="1:65">
      <c r="A27" t="s">
        <v>58</v>
      </c>
      <c r="E27" t="s">
        <v>107</v>
      </c>
      <c r="G27" t="s">
        <v>60</v>
      </c>
      <c r="H27" t="s">
        <v>477</v>
      </c>
      <c r="I27" t="s">
        <v>19</v>
      </c>
      <c r="J27" t="s">
        <v>61</v>
      </c>
      <c r="K27" t="s">
        <v>62</v>
      </c>
      <c r="M27" t="s">
        <v>63</v>
      </c>
      <c r="N27" t="s">
        <v>16</v>
      </c>
      <c r="O27" t="s">
        <v>108</v>
      </c>
      <c r="P27" t="s">
        <v>33</v>
      </c>
      <c r="T27" t="s">
        <v>65</v>
      </c>
      <c r="Z27" t="s">
        <v>66</v>
      </c>
      <c r="AA27" t="s">
        <v>79</v>
      </c>
      <c r="AF27" t="s">
        <v>17</v>
      </c>
      <c r="AG27" t="s">
        <v>16</v>
      </c>
      <c r="AO27" t="s">
        <v>67</v>
      </c>
      <c r="AR27" t="s">
        <v>68</v>
      </c>
      <c r="AS27" t="s">
        <v>15</v>
      </c>
      <c r="AT27" t="s">
        <v>16</v>
      </c>
      <c r="AV27" t="s">
        <v>69</v>
      </c>
      <c r="AW27" t="s">
        <v>70</v>
      </c>
      <c r="BC27" t="s">
        <v>71</v>
      </c>
      <c r="BI27" t="s">
        <v>72</v>
      </c>
      <c r="BJ27" t="s">
        <v>16</v>
      </c>
      <c r="BL27" t="s">
        <v>16</v>
      </c>
      <c r="BM27" t="s">
        <v>16</v>
      </c>
    </row>
    <row r="28" spans="1:65">
      <c r="A28" t="s">
        <v>58</v>
      </c>
      <c r="E28" t="s">
        <v>109</v>
      </c>
      <c r="G28" t="s">
        <v>60</v>
      </c>
      <c r="H28" t="s">
        <v>471</v>
      </c>
      <c r="I28" t="s">
        <v>19</v>
      </c>
      <c r="J28" t="s">
        <v>61</v>
      </c>
      <c r="K28" t="s">
        <v>62</v>
      </c>
      <c r="M28" t="s">
        <v>63</v>
      </c>
      <c r="N28" t="s">
        <v>16</v>
      </c>
      <c r="O28" t="s">
        <v>110</v>
      </c>
      <c r="P28" t="s">
        <v>33</v>
      </c>
      <c r="T28" t="s">
        <v>65</v>
      </c>
      <c r="Z28" t="s">
        <v>66</v>
      </c>
      <c r="AA28" t="s">
        <v>79</v>
      </c>
      <c r="AF28" t="s">
        <v>17</v>
      </c>
      <c r="AG28" t="s">
        <v>16</v>
      </c>
      <c r="AO28" t="s">
        <v>67</v>
      </c>
      <c r="AR28" t="s">
        <v>68</v>
      </c>
      <c r="AS28" t="s">
        <v>15</v>
      </c>
      <c r="AT28" t="s">
        <v>16</v>
      </c>
      <c r="AV28" t="s">
        <v>69</v>
      </c>
      <c r="AW28" t="s">
        <v>70</v>
      </c>
      <c r="BC28" t="s">
        <v>71</v>
      </c>
      <c r="BI28" t="s">
        <v>72</v>
      </c>
      <c r="BJ28" t="s">
        <v>16</v>
      </c>
      <c r="BL28" t="s">
        <v>16</v>
      </c>
      <c r="BM28" t="s">
        <v>16</v>
      </c>
    </row>
    <row r="29" spans="1:65">
      <c r="A29" t="s">
        <v>58</v>
      </c>
      <c r="E29" t="s">
        <v>111</v>
      </c>
      <c r="G29" t="s">
        <v>60</v>
      </c>
      <c r="H29" t="s">
        <v>491</v>
      </c>
      <c r="I29" t="s">
        <v>19</v>
      </c>
      <c r="J29" t="s">
        <v>61</v>
      </c>
      <c r="K29" t="s">
        <v>62</v>
      </c>
      <c r="M29" t="s">
        <v>63</v>
      </c>
      <c r="N29" t="s">
        <v>16</v>
      </c>
      <c r="O29" t="s">
        <v>112</v>
      </c>
      <c r="P29" t="s">
        <v>33</v>
      </c>
      <c r="T29" t="s">
        <v>65</v>
      </c>
      <c r="Z29" t="s">
        <v>66</v>
      </c>
      <c r="AA29" t="s">
        <v>79</v>
      </c>
      <c r="AF29" t="s">
        <v>17</v>
      </c>
      <c r="AG29" t="s">
        <v>16</v>
      </c>
      <c r="AO29" t="s">
        <v>67</v>
      </c>
      <c r="AR29" t="s">
        <v>68</v>
      </c>
      <c r="AS29" t="s">
        <v>15</v>
      </c>
      <c r="AT29" t="s">
        <v>16</v>
      </c>
      <c r="AV29" t="s">
        <v>69</v>
      </c>
      <c r="AW29" t="s">
        <v>70</v>
      </c>
      <c r="BC29" t="s">
        <v>71</v>
      </c>
      <c r="BI29" t="s">
        <v>72</v>
      </c>
      <c r="BJ29" t="s">
        <v>16</v>
      </c>
      <c r="BL29" t="s">
        <v>16</v>
      </c>
      <c r="BM29" t="s">
        <v>16</v>
      </c>
    </row>
    <row r="30" spans="1:65">
      <c r="A30" t="s">
        <v>58</v>
      </c>
      <c r="E30" t="s">
        <v>113</v>
      </c>
      <c r="G30" t="s">
        <v>60</v>
      </c>
      <c r="H30" t="s">
        <v>518</v>
      </c>
      <c r="I30" t="s">
        <v>19</v>
      </c>
      <c r="J30" t="s">
        <v>61</v>
      </c>
      <c r="K30" t="s">
        <v>62</v>
      </c>
      <c r="M30" t="s">
        <v>63</v>
      </c>
      <c r="N30" t="s">
        <v>16</v>
      </c>
      <c r="O30" t="s">
        <v>114</v>
      </c>
      <c r="P30" t="s">
        <v>33</v>
      </c>
      <c r="T30" t="s">
        <v>65</v>
      </c>
      <c r="Z30" t="s">
        <v>66</v>
      </c>
      <c r="AA30" t="s">
        <v>79</v>
      </c>
      <c r="AF30" t="s">
        <v>17</v>
      </c>
      <c r="AG30" t="s">
        <v>16</v>
      </c>
      <c r="AO30" t="s">
        <v>67</v>
      </c>
      <c r="AR30" t="s">
        <v>68</v>
      </c>
      <c r="AS30" t="s">
        <v>15</v>
      </c>
      <c r="AT30" t="s">
        <v>16</v>
      </c>
      <c r="AV30" t="s">
        <v>69</v>
      </c>
      <c r="AW30" t="s">
        <v>70</v>
      </c>
      <c r="BC30" t="s">
        <v>71</v>
      </c>
      <c r="BI30" t="s">
        <v>72</v>
      </c>
      <c r="BJ30" t="s">
        <v>16</v>
      </c>
      <c r="BL30" t="s">
        <v>16</v>
      </c>
      <c r="BM30" t="s">
        <v>16</v>
      </c>
    </row>
    <row r="31" spans="1:65">
      <c r="A31" t="s">
        <v>58</v>
      </c>
      <c r="E31" t="s">
        <v>498</v>
      </c>
      <c r="G31" t="s">
        <v>60</v>
      </c>
      <c r="H31" t="s">
        <v>501</v>
      </c>
      <c r="I31" t="s">
        <v>19</v>
      </c>
      <c r="J31" t="s">
        <v>61</v>
      </c>
      <c r="K31" t="s">
        <v>62</v>
      </c>
      <c r="M31" t="s">
        <v>63</v>
      </c>
      <c r="N31" t="s">
        <v>16</v>
      </c>
      <c r="O31" t="s">
        <v>499</v>
      </c>
      <c r="P31" t="s">
        <v>33</v>
      </c>
      <c r="T31" t="s">
        <v>65</v>
      </c>
      <c r="Z31" t="s">
        <v>66</v>
      </c>
      <c r="AA31" t="s">
        <v>79</v>
      </c>
      <c r="AF31" t="s">
        <v>17</v>
      </c>
      <c r="AG31" t="s">
        <v>16</v>
      </c>
      <c r="AO31" t="s">
        <v>67</v>
      </c>
      <c r="AR31" t="s">
        <v>68</v>
      </c>
      <c r="AS31" t="s">
        <v>15</v>
      </c>
      <c r="AT31" t="s">
        <v>16</v>
      </c>
      <c r="AV31" t="s">
        <v>69</v>
      </c>
      <c r="AW31" t="s">
        <v>70</v>
      </c>
      <c r="BC31" t="s">
        <v>71</v>
      </c>
      <c r="BI31" t="s">
        <v>72</v>
      </c>
      <c r="BJ31" t="s">
        <v>16</v>
      </c>
      <c r="BL31" t="s">
        <v>16</v>
      </c>
      <c r="BM31" t="s">
        <v>16</v>
      </c>
    </row>
    <row r="32" spans="1:65">
      <c r="A32" t="s">
        <v>58</v>
      </c>
      <c r="E32" t="s">
        <v>117</v>
      </c>
      <c r="G32" t="s">
        <v>60</v>
      </c>
      <c r="H32" t="s">
        <v>515</v>
      </c>
      <c r="I32" t="s">
        <v>19</v>
      </c>
      <c r="J32" t="s">
        <v>61</v>
      </c>
      <c r="K32" t="s">
        <v>62</v>
      </c>
      <c r="M32" t="s">
        <v>63</v>
      </c>
      <c r="N32" t="s">
        <v>16</v>
      </c>
      <c r="O32" t="s">
        <v>118</v>
      </c>
      <c r="P32" t="s">
        <v>33</v>
      </c>
      <c r="T32" t="s">
        <v>65</v>
      </c>
      <c r="Z32" t="s">
        <v>66</v>
      </c>
      <c r="AA32" t="s">
        <v>79</v>
      </c>
      <c r="AF32" t="s">
        <v>17</v>
      </c>
      <c r="AG32" t="s">
        <v>16</v>
      </c>
      <c r="AO32" t="s">
        <v>67</v>
      </c>
      <c r="AR32" t="s">
        <v>68</v>
      </c>
      <c r="AS32" t="s">
        <v>15</v>
      </c>
      <c r="AT32" t="s">
        <v>16</v>
      </c>
      <c r="AV32" t="s">
        <v>69</v>
      </c>
      <c r="AW32" t="s">
        <v>70</v>
      </c>
      <c r="BC32" t="s">
        <v>71</v>
      </c>
      <c r="BI32" t="s">
        <v>72</v>
      </c>
      <c r="BJ32" t="s">
        <v>16</v>
      </c>
      <c r="BL32" t="s">
        <v>16</v>
      </c>
      <c r="BM32" t="s">
        <v>16</v>
      </c>
    </row>
    <row r="33" spans="1:65">
      <c r="A33" t="s">
        <v>58</v>
      </c>
      <c r="E33" t="s">
        <v>119</v>
      </c>
      <c r="G33" t="s">
        <v>60</v>
      </c>
      <c r="H33" t="s">
        <v>503</v>
      </c>
      <c r="I33" t="s">
        <v>19</v>
      </c>
      <c r="J33" t="s">
        <v>61</v>
      </c>
      <c r="K33" t="s">
        <v>62</v>
      </c>
      <c r="M33" t="s">
        <v>63</v>
      </c>
      <c r="N33" t="s">
        <v>16</v>
      </c>
      <c r="O33" t="s">
        <v>120</v>
      </c>
      <c r="P33" t="s">
        <v>33</v>
      </c>
      <c r="T33" t="s">
        <v>65</v>
      </c>
      <c r="Z33" t="s">
        <v>66</v>
      </c>
      <c r="AA33" t="s">
        <v>79</v>
      </c>
      <c r="AF33" t="s">
        <v>17</v>
      </c>
      <c r="AG33" t="s">
        <v>16</v>
      </c>
      <c r="AO33" t="s">
        <v>67</v>
      </c>
      <c r="AR33" t="s">
        <v>68</v>
      </c>
      <c r="AS33" t="s">
        <v>15</v>
      </c>
      <c r="AT33" t="s">
        <v>16</v>
      </c>
      <c r="AV33" t="s">
        <v>69</v>
      </c>
      <c r="AW33" t="s">
        <v>70</v>
      </c>
      <c r="BC33" t="s">
        <v>71</v>
      </c>
      <c r="BI33" t="s">
        <v>72</v>
      </c>
      <c r="BJ33" t="s">
        <v>16</v>
      </c>
      <c r="BL33" t="s">
        <v>16</v>
      </c>
      <c r="BM33" t="s">
        <v>16</v>
      </c>
    </row>
    <row r="34" spans="1:65">
      <c r="A34" t="s">
        <v>58</v>
      </c>
      <c r="E34" t="s">
        <v>121</v>
      </c>
      <c r="G34" t="s">
        <v>60</v>
      </c>
      <c r="H34" t="s">
        <v>526</v>
      </c>
      <c r="I34" t="s">
        <v>19</v>
      </c>
      <c r="J34" t="s">
        <v>61</v>
      </c>
      <c r="K34" t="s">
        <v>62</v>
      </c>
      <c r="M34" t="s">
        <v>63</v>
      </c>
      <c r="N34" t="s">
        <v>16</v>
      </c>
      <c r="O34" t="s">
        <v>122</v>
      </c>
      <c r="P34" t="s">
        <v>33</v>
      </c>
      <c r="T34" t="s">
        <v>65</v>
      </c>
      <c r="Z34" t="s">
        <v>66</v>
      </c>
      <c r="AA34" t="s">
        <v>79</v>
      </c>
      <c r="AF34" t="s">
        <v>17</v>
      </c>
      <c r="AG34" t="s">
        <v>16</v>
      </c>
      <c r="AO34" t="s">
        <v>67</v>
      </c>
      <c r="AR34" t="s">
        <v>68</v>
      </c>
      <c r="AS34" t="s">
        <v>15</v>
      </c>
      <c r="AT34" t="s">
        <v>16</v>
      </c>
      <c r="AV34" t="s">
        <v>69</v>
      </c>
      <c r="AW34" t="s">
        <v>70</v>
      </c>
      <c r="BC34" t="s">
        <v>71</v>
      </c>
      <c r="BI34" t="s">
        <v>72</v>
      </c>
      <c r="BJ34" t="s">
        <v>16</v>
      </c>
      <c r="BL34" t="s">
        <v>16</v>
      </c>
      <c r="BM34" t="s">
        <v>16</v>
      </c>
    </row>
    <row r="35" spans="1:65">
      <c r="A35" t="s">
        <v>58</v>
      </c>
      <c r="E35" t="s">
        <v>123</v>
      </c>
      <c r="G35" t="s">
        <v>60</v>
      </c>
      <c r="H35" t="s">
        <v>523</v>
      </c>
      <c r="I35" t="s">
        <v>19</v>
      </c>
      <c r="J35" t="s">
        <v>61</v>
      </c>
      <c r="K35" t="s">
        <v>62</v>
      </c>
      <c r="M35" t="s">
        <v>63</v>
      </c>
      <c r="N35" t="s">
        <v>16</v>
      </c>
      <c r="O35" t="s">
        <v>124</v>
      </c>
      <c r="P35" t="s">
        <v>33</v>
      </c>
      <c r="T35" t="s">
        <v>65</v>
      </c>
      <c r="Z35" t="s">
        <v>66</v>
      </c>
      <c r="AA35" t="s">
        <v>79</v>
      </c>
      <c r="AF35" t="s">
        <v>17</v>
      </c>
      <c r="AG35" t="s">
        <v>16</v>
      </c>
      <c r="AO35" t="s">
        <v>67</v>
      </c>
      <c r="AR35" t="s">
        <v>68</v>
      </c>
      <c r="AS35" t="s">
        <v>15</v>
      </c>
      <c r="AT35" t="s">
        <v>16</v>
      </c>
      <c r="AV35" t="s">
        <v>69</v>
      </c>
      <c r="AW35" t="s">
        <v>70</v>
      </c>
      <c r="BC35" t="s">
        <v>71</v>
      </c>
      <c r="BI35" t="s">
        <v>72</v>
      </c>
      <c r="BJ35" t="s">
        <v>16</v>
      </c>
      <c r="BL35" t="s">
        <v>16</v>
      </c>
      <c r="BM35" t="s">
        <v>16</v>
      </c>
    </row>
    <row r="36" spans="1:65">
      <c r="A36" t="s">
        <v>58</v>
      </c>
      <c r="E36" t="s">
        <v>125</v>
      </c>
      <c r="G36" t="s">
        <v>60</v>
      </c>
      <c r="H36" t="s">
        <v>510</v>
      </c>
      <c r="I36" t="s">
        <v>19</v>
      </c>
      <c r="J36" t="s">
        <v>61</v>
      </c>
      <c r="K36" t="s">
        <v>62</v>
      </c>
      <c r="M36" t="s">
        <v>63</v>
      </c>
      <c r="N36" t="s">
        <v>16</v>
      </c>
      <c r="O36" t="s">
        <v>126</v>
      </c>
      <c r="P36" t="s">
        <v>33</v>
      </c>
      <c r="T36" t="s">
        <v>65</v>
      </c>
      <c r="Z36" t="s">
        <v>66</v>
      </c>
      <c r="AA36" t="s">
        <v>79</v>
      </c>
      <c r="AF36" t="s">
        <v>17</v>
      </c>
      <c r="AG36" t="s">
        <v>16</v>
      </c>
      <c r="AO36" t="s">
        <v>67</v>
      </c>
      <c r="AR36" t="s">
        <v>68</v>
      </c>
      <c r="AS36" t="s">
        <v>15</v>
      </c>
      <c r="AT36" t="s">
        <v>16</v>
      </c>
      <c r="AV36" t="s">
        <v>69</v>
      </c>
      <c r="AW36" t="s">
        <v>70</v>
      </c>
      <c r="BC36" t="s">
        <v>71</v>
      </c>
      <c r="BI36" t="s">
        <v>72</v>
      </c>
      <c r="BJ36" t="s">
        <v>16</v>
      </c>
      <c r="BL36" t="s">
        <v>16</v>
      </c>
      <c r="BM36" t="s">
        <v>16</v>
      </c>
    </row>
    <row r="37" spans="1:65">
      <c r="A37" t="s">
        <v>58</v>
      </c>
      <c r="E37" t="s">
        <v>127</v>
      </c>
      <c r="G37" t="s">
        <v>60</v>
      </c>
      <c r="H37" t="s">
        <v>544</v>
      </c>
      <c r="I37" t="s">
        <v>19</v>
      </c>
      <c r="J37" t="s">
        <v>61</v>
      </c>
      <c r="K37" t="s">
        <v>62</v>
      </c>
      <c r="M37" t="s">
        <v>63</v>
      </c>
      <c r="N37" t="s">
        <v>16</v>
      </c>
      <c r="O37" t="s">
        <v>128</v>
      </c>
      <c r="P37" t="s">
        <v>33</v>
      </c>
      <c r="T37" t="s">
        <v>65</v>
      </c>
      <c r="Z37" t="s">
        <v>66</v>
      </c>
      <c r="AA37" t="s">
        <v>79</v>
      </c>
      <c r="AF37" t="s">
        <v>17</v>
      </c>
      <c r="AG37" t="s">
        <v>16</v>
      </c>
      <c r="AO37" t="s">
        <v>67</v>
      </c>
      <c r="AR37" t="s">
        <v>68</v>
      </c>
      <c r="AS37" t="s">
        <v>15</v>
      </c>
      <c r="AT37" t="s">
        <v>16</v>
      </c>
      <c r="AV37" t="s">
        <v>69</v>
      </c>
      <c r="AW37" t="s">
        <v>70</v>
      </c>
      <c r="BC37" t="s">
        <v>71</v>
      </c>
      <c r="BI37" t="s">
        <v>72</v>
      </c>
      <c r="BJ37" t="s">
        <v>16</v>
      </c>
      <c r="BL37" t="s">
        <v>16</v>
      </c>
      <c r="BM37" t="s">
        <v>16</v>
      </c>
    </row>
    <row r="38" spans="1:65">
      <c r="A38" t="s">
        <v>58</v>
      </c>
      <c r="E38" t="s">
        <v>129</v>
      </c>
      <c r="G38" t="s">
        <v>60</v>
      </c>
      <c r="H38" t="s">
        <v>545</v>
      </c>
      <c r="I38" t="s">
        <v>19</v>
      </c>
      <c r="J38" t="s">
        <v>61</v>
      </c>
      <c r="K38" t="s">
        <v>62</v>
      </c>
      <c r="M38" t="s">
        <v>63</v>
      </c>
      <c r="N38" t="s">
        <v>16</v>
      </c>
      <c r="O38" t="s">
        <v>130</v>
      </c>
      <c r="P38" t="s">
        <v>33</v>
      </c>
      <c r="T38" t="s">
        <v>65</v>
      </c>
      <c r="Z38" t="s">
        <v>66</v>
      </c>
      <c r="AA38" t="s">
        <v>79</v>
      </c>
      <c r="AF38" t="s">
        <v>17</v>
      </c>
      <c r="AG38" t="s">
        <v>16</v>
      </c>
      <c r="AO38" t="s">
        <v>67</v>
      </c>
      <c r="AR38" t="s">
        <v>68</v>
      </c>
      <c r="AS38" t="s">
        <v>15</v>
      </c>
      <c r="AT38" t="s">
        <v>16</v>
      </c>
      <c r="AV38" t="s">
        <v>69</v>
      </c>
      <c r="AW38" t="s">
        <v>70</v>
      </c>
      <c r="BC38" t="s">
        <v>71</v>
      </c>
      <c r="BI38" t="s">
        <v>72</v>
      </c>
      <c r="BJ38" t="s">
        <v>16</v>
      </c>
      <c r="BL38" t="s">
        <v>16</v>
      </c>
      <c r="BM38" t="s">
        <v>16</v>
      </c>
    </row>
    <row r="39" spans="1:65">
      <c r="A39" t="s">
        <v>58</v>
      </c>
      <c r="E39" t="s">
        <v>331</v>
      </c>
      <c r="G39" t="s">
        <v>60</v>
      </c>
      <c r="H39" t="s">
        <v>435</v>
      </c>
      <c r="I39" t="s">
        <v>19</v>
      </c>
      <c r="J39" t="s">
        <v>61</v>
      </c>
      <c r="K39" t="s">
        <v>62</v>
      </c>
      <c r="M39" t="s">
        <v>63</v>
      </c>
      <c r="N39" t="s">
        <v>16</v>
      </c>
      <c r="O39" t="s">
        <v>332</v>
      </c>
      <c r="P39" t="s">
        <v>33</v>
      </c>
      <c r="T39" t="s">
        <v>65</v>
      </c>
      <c r="Z39" t="s">
        <v>66</v>
      </c>
      <c r="AA39" t="s">
        <v>79</v>
      </c>
      <c r="AF39" t="s">
        <v>17</v>
      </c>
      <c r="AG39" t="s">
        <v>16</v>
      </c>
      <c r="AO39" t="s">
        <v>67</v>
      </c>
      <c r="AR39" t="s">
        <v>68</v>
      </c>
      <c r="AS39" t="s">
        <v>15</v>
      </c>
      <c r="AT39" t="s">
        <v>16</v>
      </c>
      <c r="AV39" t="s">
        <v>69</v>
      </c>
      <c r="AW39" t="s">
        <v>70</v>
      </c>
      <c r="BC39" t="s">
        <v>71</v>
      </c>
      <c r="BI39" t="s">
        <v>72</v>
      </c>
      <c r="BJ39" t="s">
        <v>16</v>
      </c>
      <c r="BL39" t="s">
        <v>16</v>
      </c>
      <c r="BM39" t="s">
        <v>16</v>
      </c>
    </row>
    <row r="40" spans="1:65">
      <c r="A40" t="s">
        <v>58</v>
      </c>
      <c r="E40" t="s">
        <v>334</v>
      </c>
      <c r="G40" t="s">
        <v>60</v>
      </c>
      <c r="H40" t="s">
        <v>436</v>
      </c>
      <c r="I40" t="s">
        <v>19</v>
      </c>
      <c r="J40" t="s">
        <v>61</v>
      </c>
      <c r="K40" t="s">
        <v>62</v>
      </c>
      <c r="M40" t="s">
        <v>63</v>
      </c>
      <c r="N40" t="s">
        <v>16</v>
      </c>
      <c r="O40" t="s">
        <v>335</v>
      </c>
      <c r="P40" t="s">
        <v>33</v>
      </c>
      <c r="T40" t="s">
        <v>65</v>
      </c>
      <c r="Z40" t="s">
        <v>66</v>
      </c>
      <c r="AA40" t="s">
        <v>79</v>
      </c>
      <c r="AF40" t="s">
        <v>17</v>
      </c>
      <c r="AG40" t="s">
        <v>16</v>
      </c>
      <c r="AO40" t="s">
        <v>67</v>
      </c>
      <c r="AR40" t="s">
        <v>68</v>
      </c>
      <c r="AS40" t="s">
        <v>15</v>
      </c>
      <c r="AT40" t="s">
        <v>16</v>
      </c>
      <c r="AV40" t="s">
        <v>69</v>
      </c>
      <c r="AW40" t="s">
        <v>70</v>
      </c>
      <c r="BC40" t="s">
        <v>71</v>
      </c>
      <c r="BI40" t="s">
        <v>72</v>
      </c>
      <c r="BJ40" t="s">
        <v>16</v>
      </c>
      <c r="BL40" t="s">
        <v>16</v>
      </c>
      <c r="BM40" t="s">
        <v>16</v>
      </c>
    </row>
    <row r="41" spans="1:65">
      <c r="A41" t="s">
        <v>58</v>
      </c>
      <c r="E41" t="s">
        <v>343</v>
      </c>
      <c r="G41" t="s">
        <v>60</v>
      </c>
      <c r="H41" t="s">
        <v>474</v>
      </c>
      <c r="I41" t="s">
        <v>19</v>
      </c>
      <c r="J41" t="s">
        <v>61</v>
      </c>
      <c r="K41" t="s">
        <v>62</v>
      </c>
      <c r="M41" t="s">
        <v>63</v>
      </c>
      <c r="N41" t="s">
        <v>16</v>
      </c>
      <c r="O41" t="s">
        <v>344</v>
      </c>
      <c r="P41" t="s">
        <v>33</v>
      </c>
      <c r="T41" t="s">
        <v>65</v>
      </c>
      <c r="Z41" t="s">
        <v>66</v>
      </c>
      <c r="AA41" t="s">
        <v>79</v>
      </c>
      <c r="AF41" t="s">
        <v>17</v>
      </c>
      <c r="AG41" t="s">
        <v>16</v>
      </c>
      <c r="AO41" t="s">
        <v>67</v>
      </c>
      <c r="AR41" t="s">
        <v>68</v>
      </c>
      <c r="AS41" t="s">
        <v>15</v>
      </c>
      <c r="AT41" t="s">
        <v>16</v>
      </c>
      <c r="AV41" t="s">
        <v>69</v>
      </c>
      <c r="AW41" t="s">
        <v>70</v>
      </c>
      <c r="BC41" t="s">
        <v>71</v>
      </c>
      <c r="BI41" t="s">
        <v>72</v>
      </c>
      <c r="BJ41" t="s">
        <v>16</v>
      </c>
      <c r="BL41" t="s">
        <v>16</v>
      </c>
      <c r="BM41" t="s">
        <v>16</v>
      </c>
    </row>
    <row r="42" spans="1:65">
      <c r="A42" t="s">
        <v>58</v>
      </c>
      <c r="E42" t="s">
        <v>59</v>
      </c>
      <c r="G42" t="s">
        <v>60</v>
      </c>
      <c r="H42" t="s">
        <v>19</v>
      </c>
      <c r="I42" t="s">
        <v>19</v>
      </c>
      <c r="J42" t="s">
        <v>61</v>
      </c>
      <c r="K42" t="s">
        <v>62</v>
      </c>
      <c r="M42" t="s">
        <v>63</v>
      </c>
      <c r="N42" t="s">
        <v>16</v>
      </c>
      <c r="O42" t="s">
        <v>64</v>
      </c>
      <c r="P42" t="s">
        <v>33</v>
      </c>
      <c r="T42" t="s">
        <v>65</v>
      </c>
      <c r="Z42" t="s">
        <v>66</v>
      </c>
      <c r="AA42" t="s">
        <v>79</v>
      </c>
      <c r="AF42" t="s">
        <v>17</v>
      </c>
      <c r="AG42" t="s">
        <v>16</v>
      </c>
      <c r="AO42" t="s">
        <v>67</v>
      </c>
      <c r="AR42" t="s">
        <v>68</v>
      </c>
      <c r="AS42" t="s">
        <v>15</v>
      </c>
      <c r="AT42" t="s">
        <v>16</v>
      </c>
      <c r="AV42" t="s">
        <v>69</v>
      </c>
      <c r="AW42" t="s">
        <v>70</v>
      </c>
      <c r="BC42" t="s">
        <v>71</v>
      </c>
      <c r="BI42" t="s">
        <v>72</v>
      </c>
      <c r="BJ42" t="s">
        <v>16</v>
      </c>
      <c r="BL42" t="s">
        <v>16</v>
      </c>
      <c r="BM42" t="s">
        <v>16</v>
      </c>
    </row>
    <row r="43" spans="1:65">
      <c r="A43" t="s">
        <v>58</v>
      </c>
      <c r="E43" t="s">
        <v>444</v>
      </c>
      <c r="G43" t="s">
        <v>60</v>
      </c>
      <c r="H43" t="s">
        <v>39</v>
      </c>
      <c r="I43" t="s">
        <v>19</v>
      </c>
      <c r="J43" t="s">
        <v>61</v>
      </c>
      <c r="K43" t="s">
        <v>62</v>
      </c>
      <c r="M43" t="s">
        <v>63</v>
      </c>
      <c r="N43" t="s">
        <v>16</v>
      </c>
      <c r="O43" t="s">
        <v>445</v>
      </c>
      <c r="P43" t="s">
        <v>33</v>
      </c>
      <c r="T43" t="s">
        <v>65</v>
      </c>
      <c r="Z43" t="s">
        <v>66</v>
      </c>
      <c r="AA43" t="s">
        <v>79</v>
      </c>
      <c r="AF43" t="s">
        <v>17</v>
      </c>
      <c r="AG43" t="s">
        <v>16</v>
      </c>
      <c r="AO43" t="s">
        <v>67</v>
      </c>
      <c r="AR43" t="s">
        <v>68</v>
      </c>
      <c r="AS43" t="s">
        <v>15</v>
      </c>
      <c r="AT43" t="s">
        <v>16</v>
      </c>
      <c r="AV43" t="s">
        <v>69</v>
      </c>
      <c r="AW43" t="s">
        <v>70</v>
      </c>
      <c r="BC43" t="s">
        <v>71</v>
      </c>
      <c r="BI43" t="s">
        <v>72</v>
      </c>
      <c r="BJ43" t="s">
        <v>16</v>
      </c>
      <c r="BL43" t="s">
        <v>16</v>
      </c>
      <c r="BM43" t="s">
        <v>16</v>
      </c>
    </row>
    <row r="44" spans="1:65">
      <c r="A44" t="s">
        <v>58</v>
      </c>
      <c r="E44" t="s">
        <v>446</v>
      </c>
      <c r="G44" t="s">
        <v>60</v>
      </c>
      <c r="H44" t="s">
        <v>425</v>
      </c>
      <c r="I44" t="s">
        <v>19</v>
      </c>
      <c r="J44" t="s">
        <v>61</v>
      </c>
      <c r="K44" t="s">
        <v>62</v>
      </c>
      <c r="M44" t="s">
        <v>63</v>
      </c>
      <c r="N44" t="s">
        <v>16</v>
      </c>
      <c r="O44" t="s">
        <v>447</v>
      </c>
      <c r="P44" t="s">
        <v>33</v>
      </c>
      <c r="T44" t="s">
        <v>65</v>
      </c>
      <c r="Z44" t="s">
        <v>66</v>
      </c>
      <c r="AA44" t="s">
        <v>79</v>
      </c>
      <c r="AF44" t="s">
        <v>17</v>
      </c>
      <c r="AG44" t="s">
        <v>16</v>
      </c>
      <c r="AO44" t="s">
        <v>67</v>
      </c>
      <c r="AR44" t="s">
        <v>68</v>
      </c>
      <c r="AS44" t="s">
        <v>15</v>
      </c>
      <c r="AT44" t="s">
        <v>16</v>
      </c>
      <c r="AV44" t="s">
        <v>69</v>
      </c>
      <c r="AW44" t="s">
        <v>70</v>
      </c>
      <c r="BC44" t="s">
        <v>71</v>
      </c>
      <c r="BI44" t="s">
        <v>72</v>
      </c>
      <c r="BJ44" t="s">
        <v>16</v>
      </c>
      <c r="BL44" t="s">
        <v>16</v>
      </c>
      <c r="BM44" t="s">
        <v>16</v>
      </c>
    </row>
    <row r="45" spans="1:65">
      <c r="A45" t="s">
        <v>58</v>
      </c>
      <c r="E45" t="s">
        <v>803</v>
      </c>
      <c r="G45" t="s">
        <v>60</v>
      </c>
      <c r="H45" t="s">
        <v>426</v>
      </c>
      <c r="I45" t="s">
        <v>19</v>
      </c>
      <c r="J45" t="s">
        <v>61</v>
      </c>
      <c r="K45" t="s">
        <v>62</v>
      </c>
      <c r="M45" t="s">
        <v>63</v>
      </c>
      <c r="N45" t="s">
        <v>16</v>
      </c>
      <c r="O45" t="s">
        <v>448</v>
      </c>
      <c r="P45" t="s">
        <v>33</v>
      </c>
      <c r="T45" t="s">
        <v>65</v>
      </c>
      <c r="Z45" t="s">
        <v>66</v>
      </c>
      <c r="AA45" t="s">
        <v>79</v>
      </c>
      <c r="AF45" t="s">
        <v>17</v>
      </c>
      <c r="AG45" t="s">
        <v>16</v>
      </c>
      <c r="AO45" t="s">
        <v>67</v>
      </c>
      <c r="AR45" t="s">
        <v>68</v>
      </c>
      <c r="AS45" t="s">
        <v>15</v>
      </c>
      <c r="AT45" t="s">
        <v>16</v>
      </c>
      <c r="AV45" t="s">
        <v>69</v>
      </c>
      <c r="AW45" t="s">
        <v>70</v>
      </c>
      <c r="BC45" t="s">
        <v>71</v>
      </c>
      <c r="BI45" t="s">
        <v>72</v>
      </c>
      <c r="BJ45" t="s">
        <v>16</v>
      </c>
      <c r="BL45" t="s">
        <v>16</v>
      </c>
      <c r="BM45" t="s">
        <v>16</v>
      </c>
    </row>
    <row r="46" spans="1:65">
      <c r="A46" t="s">
        <v>58</v>
      </c>
      <c r="E46" t="s">
        <v>449</v>
      </c>
      <c r="G46" t="s">
        <v>60</v>
      </c>
      <c r="H46" t="s">
        <v>466</v>
      </c>
      <c r="I46" t="s">
        <v>19</v>
      </c>
      <c r="J46" t="s">
        <v>61</v>
      </c>
      <c r="K46" t="s">
        <v>62</v>
      </c>
      <c r="M46" t="s">
        <v>63</v>
      </c>
      <c r="N46" t="s">
        <v>16</v>
      </c>
      <c r="O46" t="s">
        <v>451</v>
      </c>
      <c r="P46" t="s">
        <v>33</v>
      </c>
      <c r="T46" t="s">
        <v>65</v>
      </c>
      <c r="Z46" t="s">
        <v>66</v>
      </c>
      <c r="AA46" t="s">
        <v>79</v>
      </c>
      <c r="AF46" t="s">
        <v>17</v>
      </c>
      <c r="AG46" t="s">
        <v>16</v>
      </c>
      <c r="AO46" t="s">
        <v>67</v>
      </c>
      <c r="AR46" t="s">
        <v>68</v>
      </c>
      <c r="AS46" t="s">
        <v>15</v>
      </c>
      <c r="AT46" t="s">
        <v>16</v>
      </c>
      <c r="AV46" t="s">
        <v>69</v>
      </c>
      <c r="AW46" t="s">
        <v>70</v>
      </c>
      <c r="BC46" t="s">
        <v>71</v>
      </c>
      <c r="BI46" t="s">
        <v>72</v>
      </c>
      <c r="BJ46" t="s">
        <v>16</v>
      </c>
      <c r="BL46" t="s">
        <v>16</v>
      </c>
      <c r="BM46" t="s">
        <v>16</v>
      </c>
    </row>
    <row r="47" spans="1:65">
      <c r="A47" t="s">
        <v>58</v>
      </c>
      <c r="E47" t="s">
        <v>452</v>
      </c>
      <c r="G47" t="s">
        <v>60</v>
      </c>
      <c r="H47" t="s">
        <v>455</v>
      </c>
      <c r="I47" t="s">
        <v>19</v>
      </c>
      <c r="J47" t="s">
        <v>61</v>
      </c>
      <c r="K47" t="s">
        <v>62</v>
      </c>
      <c r="M47" t="s">
        <v>63</v>
      </c>
      <c r="N47" t="s">
        <v>16</v>
      </c>
      <c r="O47" t="s">
        <v>453</v>
      </c>
      <c r="P47" t="s">
        <v>33</v>
      </c>
      <c r="T47" t="s">
        <v>65</v>
      </c>
      <c r="Z47" t="s">
        <v>66</v>
      </c>
      <c r="AA47" t="s">
        <v>79</v>
      </c>
      <c r="AF47" t="s">
        <v>17</v>
      </c>
      <c r="AG47" t="s">
        <v>16</v>
      </c>
      <c r="AO47" t="s">
        <v>67</v>
      </c>
      <c r="AR47" t="s">
        <v>68</v>
      </c>
      <c r="AS47" t="s">
        <v>15</v>
      </c>
      <c r="AT47" t="s">
        <v>16</v>
      </c>
      <c r="AV47" t="s">
        <v>69</v>
      </c>
      <c r="AW47" t="s">
        <v>70</v>
      </c>
      <c r="BC47" t="s">
        <v>71</v>
      </c>
      <c r="BI47" t="s">
        <v>72</v>
      </c>
      <c r="BJ47" t="s">
        <v>16</v>
      </c>
      <c r="BL47" t="s">
        <v>16</v>
      </c>
      <c r="BM47" t="s">
        <v>16</v>
      </c>
    </row>
    <row r="48" spans="1:65">
      <c r="A48" t="s">
        <v>58</v>
      </c>
      <c r="E48" t="s">
        <v>546</v>
      </c>
      <c r="G48" t="s">
        <v>60</v>
      </c>
      <c r="H48" t="s">
        <v>95</v>
      </c>
      <c r="I48" t="s">
        <v>19</v>
      </c>
      <c r="J48" t="s">
        <v>61</v>
      </c>
      <c r="K48" t="s">
        <v>62</v>
      </c>
      <c r="M48" t="s">
        <v>63</v>
      </c>
      <c r="N48" t="s">
        <v>16</v>
      </c>
      <c r="O48" t="s">
        <v>547</v>
      </c>
      <c r="P48" t="s">
        <v>33</v>
      </c>
      <c r="T48" t="s">
        <v>65</v>
      </c>
      <c r="Z48" t="s">
        <v>66</v>
      </c>
      <c r="AA48" t="s">
        <v>79</v>
      </c>
      <c r="AF48" t="s">
        <v>17</v>
      </c>
      <c r="AG48" t="s">
        <v>16</v>
      </c>
      <c r="AO48" t="s">
        <v>67</v>
      </c>
      <c r="AR48" t="s">
        <v>68</v>
      </c>
      <c r="AS48" t="s">
        <v>15</v>
      </c>
      <c r="AT48" t="s">
        <v>16</v>
      </c>
      <c r="AV48" t="s">
        <v>69</v>
      </c>
      <c r="AW48" t="s">
        <v>70</v>
      </c>
      <c r="BC48" t="s">
        <v>71</v>
      </c>
      <c r="BI48" t="s">
        <v>72</v>
      </c>
      <c r="BJ48" t="s">
        <v>16</v>
      </c>
      <c r="BL48" t="s">
        <v>16</v>
      </c>
      <c r="BM48" t="s">
        <v>16</v>
      </c>
    </row>
    <row r="49" spans="1:65">
      <c r="A49" t="s">
        <v>58</v>
      </c>
      <c r="E49" t="s">
        <v>509</v>
      </c>
      <c r="G49" t="s">
        <v>60</v>
      </c>
      <c r="H49" t="s">
        <v>548</v>
      </c>
      <c r="I49" t="s">
        <v>19</v>
      </c>
      <c r="J49" t="s">
        <v>61</v>
      </c>
      <c r="K49" t="s">
        <v>62</v>
      </c>
      <c r="M49" t="s">
        <v>63</v>
      </c>
      <c r="N49" t="s">
        <v>16</v>
      </c>
      <c r="O49" t="s">
        <v>511</v>
      </c>
      <c r="P49" t="s">
        <v>33</v>
      </c>
      <c r="T49" t="s">
        <v>65</v>
      </c>
      <c r="Z49" t="s">
        <v>66</v>
      </c>
      <c r="AA49" t="s">
        <v>79</v>
      </c>
      <c r="AF49" t="s">
        <v>17</v>
      </c>
      <c r="AG49" t="s">
        <v>16</v>
      </c>
      <c r="AO49" t="s">
        <v>67</v>
      </c>
      <c r="AR49" t="s">
        <v>68</v>
      </c>
      <c r="AS49" t="s">
        <v>15</v>
      </c>
      <c r="AT49" t="s">
        <v>16</v>
      </c>
      <c r="AV49" t="s">
        <v>69</v>
      </c>
      <c r="AW49" t="s">
        <v>70</v>
      </c>
      <c r="BC49" t="s">
        <v>71</v>
      </c>
      <c r="BI49" t="s">
        <v>72</v>
      </c>
      <c r="BJ49" t="s">
        <v>16</v>
      </c>
      <c r="BL49" t="s">
        <v>16</v>
      </c>
      <c r="BM49" t="s">
        <v>16</v>
      </c>
    </row>
    <row r="50" spans="1:65">
      <c r="A50" t="s">
        <v>58</v>
      </c>
      <c r="E50" t="s">
        <v>512</v>
      </c>
      <c r="G50" t="s">
        <v>60</v>
      </c>
      <c r="H50" t="s">
        <v>69</v>
      </c>
      <c r="I50" t="s">
        <v>19</v>
      </c>
      <c r="J50" t="s">
        <v>61</v>
      </c>
      <c r="K50" t="s">
        <v>62</v>
      </c>
      <c r="M50" t="s">
        <v>63</v>
      </c>
      <c r="N50" t="s">
        <v>16</v>
      </c>
      <c r="O50" t="s">
        <v>513</v>
      </c>
      <c r="P50" t="s">
        <v>33</v>
      </c>
      <c r="T50" t="s">
        <v>65</v>
      </c>
      <c r="Z50" t="s">
        <v>66</v>
      </c>
      <c r="AA50" t="s">
        <v>79</v>
      </c>
      <c r="AF50" t="s">
        <v>17</v>
      </c>
      <c r="AG50" t="s">
        <v>16</v>
      </c>
      <c r="AO50" t="s">
        <v>67</v>
      </c>
      <c r="AR50" t="s">
        <v>68</v>
      </c>
      <c r="AS50" t="s">
        <v>15</v>
      </c>
      <c r="AT50" t="s">
        <v>16</v>
      </c>
      <c r="AV50" t="s">
        <v>69</v>
      </c>
      <c r="AW50" t="s">
        <v>70</v>
      </c>
      <c r="BC50" t="s">
        <v>71</v>
      </c>
      <c r="BI50" t="s">
        <v>72</v>
      </c>
      <c r="BJ50" t="s">
        <v>16</v>
      </c>
      <c r="BL50" t="s">
        <v>16</v>
      </c>
      <c r="BM50" t="s">
        <v>16</v>
      </c>
    </row>
    <row r="51" spans="1:65">
      <c r="A51" t="s">
        <v>58</v>
      </c>
      <c r="E51" t="s">
        <v>454</v>
      </c>
      <c r="G51" t="s">
        <v>60</v>
      </c>
      <c r="H51" t="s">
        <v>156</v>
      </c>
      <c r="I51" t="s">
        <v>19</v>
      </c>
      <c r="J51" t="s">
        <v>61</v>
      </c>
      <c r="K51" t="s">
        <v>62</v>
      </c>
      <c r="M51" t="s">
        <v>63</v>
      </c>
      <c r="N51" t="s">
        <v>16</v>
      </c>
      <c r="O51" t="s">
        <v>456</v>
      </c>
      <c r="P51" t="s">
        <v>33</v>
      </c>
      <c r="T51" t="s">
        <v>65</v>
      </c>
      <c r="Z51" t="s">
        <v>66</v>
      </c>
      <c r="AA51" t="s">
        <v>79</v>
      </c>
      <c r="AF51" t="s">
        <v>17</v>
      </c>
      <c r="AG51" t="s">
        <v>16</v>
      </c>
      <c r="AO51" t="s">
        <v>67</v>
      </c>
      <c r="AR51" t="s">
        <v>68</v>
      </c>
      <c r="AS51" t="s">
        <v>15</v>
      </c>
      <c r="AT51" t="s">
        <v>16</v>
      </c>
      <c r="AV51" t="s">
        <v>69</v>
      </c>
      <c r="AW51" t="s">
        <v>70</v>
      </c>
      <c r="BC51" t="s">
        <v>71</v>
      </c>
      <c r="BE51" t="s">
        <v>457</v>
      </c>
      <c r="BI51" t="s">
        <v>72</v>
      </c>
      <c r="BJ51" t="s">
        <v>16</v>
      </c>
      <c r="BL51" t="s">
        <v>16</v>
      </c>
      <c r="BM51" t="s">
        <v>16</v>
      </c>
    </row>
    <row r="52" spans="1:65">
      <c r="A52" t="s">
        <v>58</v>
      </c>
      <c r="E52" t="s">
        <v>115</v>
      </c>
      <c r="G52" t="s">
        <v>60</v>
      </c>
      <c r="H52" t="s">
        <v>157</v>
      </c>
      <c r="I52" t="s">
        <v>19</v>
      </c>
      <c r="J52" t="s">
        <v>61</v>
      </c>
      <c r="K52" t="s">
        <v>62</v>
      </c>
      <c r="M52" t="s">
        <v>63</v>
      </c>
      <c r="N52" t="s">
        <v>16</v>
      </c>
      <c r="O52" t="s">
        <v>116</v>
      </c>
      <c r="P52" t="s">
        <v>33</v>
      </c>
      <c r="T52" t="s">
        <v>65</v>
      </c>
      <c r="Z52" t="s">
        <v>66</v>
      </c>
      <c r="AA52" t="s">
        <v>79</v>
      </c>
      <c r="AF52" t="s">
        <v>17</v>
      </c>
      <c r="AG52" t="s">
        <v>16</v>
      </c>
      <c r="AO52" t="s">
        <v>67</v>
      </c>
      <c r="AR52" t="s">
        <v>68</v>
      </c>
      <c r="AS52" t="s">
        <v>15</v>
      </c>
      <c r="AT52" t="s">
        <v>16</v>
      </c>
      <c r="AV52" t="s">
        <v>69</v>
      </c>
      <c r="AW52" t="s">
        <v>70</v>
      </c>
      <c r="BC52" t="s">
        <v>71</v>
      </c>
      <c r="BI52" t="s">
        <v>72</v>
      </c>
      <c r="BJ52" t="s">
        <v>16</v>
      </c>
      <c r="BL52" t="s">
        <v>16</v>
      </c>
      <c r="BM52" t="s">
        <v>16</v>
      </c>
    </row>
    <row r="53" spans="1:65">
      <c r="A53" t="s">
        <v>58</v>
      </c>
      <c r="E53" t="s">
        <v>458</v>
      </c>
      <c r="G53" t="s">
        <v>60</v>
      </c>
      <c r="H53" t="s">
        <v>430</v>
      </c>
      <c r="I53" t="s">
        <v>19</v>
      </c>
      <c r="J53" t="s">
        <v>61</v>
      </c>
      <c r="K53" t="s">
        <v>62</v>
      </c>
      <c r="M53" t="s">
        <v>63</v>
      </c>
      <c r="N53" t="s">
        <v>16</v>
      </c>
      <c r="O53" t="s">
        <v>459</v>
      </c>
      <c r="P53" t="s">
        <v>33</v>
      </c>
      <c r="T53" t="s">
        <v>65</v>
      </c>
      <c r="Z53" t="s">
        <v>66</v>
      </c>
      <c r="AA53" t="s">
        <v>79</v>
      </c>
      <c r="AF53" t="s">
        <v>17</v>
      </c>
      <c r="AG53" t="s">
        <v>16</v>
      </c>
      <c r="AO53" t="s">
        <v>67</v>
      </c>
      <c r="AR53" t="s">
        <v>68</v>
      </c>
      <c r="AS53" t="s">
        <v>15</v>
      </c>
      <c r="AT53" t="s">
        <v>16</v>
      </c>
      <c r="AV53" t="s">
        <v>69</v>
      </c>
      <c r="AW53" t="s">
        <v>70</v>
      </c>
      <c r="BC53" t="s">
        <v>71</v>
      </c>
      <c r="BI53" t="s">
        <v>72</v>
      </c>
      <c r="BJ53" t="s">
        <v>16</v>
      </c>
      <c r="BL53" t="s">
        <v>16</v>
      </c>
      <c r="BM53" t="s">
        <v>16</v>
      </c>
    </row>
    <row r="54" spans="1:65">
      <c r="A54" t="s">
        <v>58</v>
      </c>
      <c r="E54" t="s">
        <v>460</v>
      </c>
      <c r="G54" t="s">
        <v>60</v>
      </c>
      <c r="H54" t="s">
        <v>432</v>
      </c>
      <c r="I54" t="s">
        <v>19</v>
      </c>
      <c r="J54" t="s">
        <v>61</v>
      </c>
      <c r="K54" t="s">
        <v>62</v>
      </c>
      <c r="M54" t="s">
        <v>63</v>
      </c>
      <c r="N54" t="s">
        <v>16</v>
      </c>
      <c r="O54" t="s">
        <v>462</v>
      </c>
      <c r="P54" t="s">
        <v>33</v>
      </c>
      <c r="T54" t="s">
        <v>65</v>
      </c>
      <c r="Z54" t="s">
        <v>66</v>
      </c>
      <c r="AA54" t="s">
        <v>79</v>
      </c>
      <c r="AF54" t="s">
        <v>17</v>
      </c>
      <c r="AG54" t="s">
        <v>16</v>
      </c>
      <c r="AO54" t="s">
        <v>67</v>
      </c>
      <c r="AR54" t="s">
        <v>68</v>
      </c>
      <c r="AS54" t="s">
        <v>15</v>
      </c>
      <c r="AT54" t="s">
        <v>16</v>
      </c>
      <c r="AV54" t="s">
        <v>69</v>
      </c>
      <c r="AW54" t="s">
        <v>70</v>
      </c>
      <c r="BC54" t="s">
        <v>71</v>
      </c>
      <c r="BI54" t="s">
        <v>72</v>
      </c>
      <c r="BJ54" t="s">
        <v>16</v>
      </c>
      <c r="BL54" t="s">
        <v>16</v>
      </c>
      <c r="BM54" t="s">
        <v>16</v>
      </c>
    </row>
    <row r="55" spans="1:65">
      <c r="A55" t="s">
        <v>58</v>
      </c>
      <c r="E55" t="s">
        <v>463</v>
      </c>
      <c r="G55" t="s">
        <v>60</v>
      </c>
      <c r="H55" t="s">
        <v>464</v>
      </c>
      <c r="I55" t="s">
        <v>19</v>
      </c>
      <c r="J55" t="s">
        <v>61</v>
      </c>
      <c r="K55" t="s">
        <v>62</v>
      </c>
      <c r="M55" t="s">
        <v>63</v>
      </c>
      <c r="N55" t="s">
        <v>16</v>
      </c>
      <c r="O55" t="s">
        <v>465</v>
      </c>
      <c r="P55" t="s">
        <v>33</v>
      </c>
      <c r="T55" t="s">
        <v>65</v>
      </c>
      <c r="Z55" t="s">
        <v>66</v>
      </c>
      <c r="AA55" t="s">
        <v>79</v>
      </c>
      <c r="AF55" t="s">
        <v>17</v>
      </c>
      <c r="AG55" t="s">
        <v>16</v>
      </c>
      <c r="AO55" t="s">
        <v>67</v>
      </c>
      <c r="AR55" t="s">
        <v>68</v>
      </c>
      <c r="AS55" t="s">
        <v>15</v>
      </c>
      <c r="AT55" t="s">
        <v>16</v>
      </c>
      <c r="AV55" t="s">
        <v>69</v>
      </c>
      <c r="AW55" t="s">
        <v>70</v>
      </c>
      <c r="BC55" t="s">
        <v>71</v>
      </c>
      <c r="BI55" t="s">
        <v>72</v>
      </c>
      <c r="BJ55" t="s">
        <v>16</v>
      </c>
      <c r="BL55" t="s">
        <v>16</v>
      </c>
      <c r="BM55" t="s">
        <v>16</v>
      </c>
    </row>
    <row r="56" spans="1:65">
      <c r="A56" t="s">
        <v>58</v>
      </c>
      <c r="E56" t="s">
        <v>105</v>
      </c>
      <c r="G56" t="s">
        <v>60</v>
      </c>
      <c r="H56" t="s">
        <v>468</v>
      </c>
      <c r="I56" t="s">
        <v>19</v>
      </c>
      <c r="J56" t="s">
        <v>61</v>
      </c>
      <c r="K56" t="s">
        <v>62</v>
      </c>
      <c r="M56" t="s">
        <v>63</v>
      </c>
      <c r="N56" t="s">
        <v>16</v>
      </c>
      <c r="O56" t="s">
        <v>106</v>
      </c>
      <c r="P56" t="s">
        <v>33</v>
      </c>
      <c r="T56" t="s">
        <v>65</v>
      </c>
      <c r="Z56" t="s">
        <v>66</v>
      </c>
      <c r="AA56" t="s">
        <v>79</v>
      </c>
      <c r="AF56" t="s">
        <v>17</v>
      </c>
      <c r="AG56" t="s">
        <v>16</v>
      </c>
      <c r="AO56" t="s">
        <v>67</v>
      </c>
      <c r="AR56" t="s">
        <v>68</v>
      </c>
      <c r="AS56" t="s">
        <v>15</v>
      </c>
      <c r="AT56" t="s">
        <v>16</v>
      </c>
      <c r="AV56" t="s">
        <v>69</v>
      </c>
      <c r="AW56" t="s">
        <v>70</v>
      </c>
      <c r="BC56" t="s">
        <v>71</v>
      </c>
      <c r="BI56" t="s">
        <v>72</v>
      </c>
      <c r="BJ56" t="s">
        <v>16</v>
      </c>
      <c r="BL56" t="s">
        <v>16</v>
      </c>
      <c r="BM56" t="s">
        <v>16</v>
      </c>
    </row>
    <row r="57" spans="1:65">
      <c r="A57" t="s">
        <v>58</v>
      </c>
      <c r="E57" t="s">
        <v>467</v>
      </c>
      <c r="G57" t="s">
        <v>60</v>
      </c>
      <c r="H57" t="s">
        <v>440</v>
      </c>
      <c r="I57" t="s">
        <v>19</v>
      </c>
      <c r="J57" t="s">
        <v>61</v>
      </c>
      <c r="K57" t="s">
        <v>62</v>
      </c>
      <c r="M57" t="s">
        <v>63</v>
      </c>
      <c r="N57" t="s">
        <v>16</v>
      </c>
      <c r="O57" t="s">
        <v>469</v>
      </c>
      <c r="P57" t="s">
        <v>33</v>
      </c>
      <c r="T57" t="s">
        <v>65</v>
      </c>
      <c r="Z57" t="s">
        <v>66</v>
      </c>
      <c r="AA57" t="s">
        <v>79</v>
      </c>
      <c r="AF57" t="s">
        <v>17</v>
      </c>
      <c r="AG57" t="s">
        <v>16</v>
      </c>
      <c r="AO57" t="s">
        <v>67</v>
      </c>
      <c r="AR57" t="s">
        <v>68</v>
      </c>
      <c r="AS57" t="s">
        <v>15</v>
      </c>
      <c r="AT57" t="s">
        <v>16</v>
      </c>
      <c r="AV57" t="s">
        <v>69</v>
      </c>
      <c r="AW57" t="s">
        <v>70</v>
      </c>
      <c r="BC57" t="s">
        <v>71</v>
      </c>
      <c r="BI57" t="s">
        <v>72</v>
      </c>
      <c r="BJ57" t="s">
        <v>16</v>
      </c>
      <c r="BL57" t="s">
        <v>16</v>
      </c>
      <c r="BM57" t="s">
        <v>16</v>
      </c>
    </row>
    <row r="58" spans="1:65">
      <c r="A58" t="s">
        <v>58</v>
      </c>
      <c r="E58" t="s">
        <v>514</v>
      </c>
      <c r="G58" t="s">
        <v>60</v>
      </c>
      <c r="H58" t="s">
        <v>114</v>
      </c>
      <c r="I58" t="s">
        <v>19</v>
      </c>
      <c r="J58" t="s">
        <v>61</v>
      </c>
      <c r="K58" t="s">
        <v>62</v>
      </c>
      <c r="M58" t="s">
        <v>63</v>
      </c>
      <c r="N58" t="s">
        <v>16</v>
      </c>
      <c r="O58" t="s">
        <v>516</v>
      </c>
      <c r="P58" t="s">
        <v>33</v>
      </c>
      <c r="T58" t="s">
        <v>65</v>
      </c>
      <c r="Z58" t="s">
        <v>66</v>
      </c>
      <c r="AA58" t="s">
        <v>79</v>
      </c>
      <c r="AF58" t="s">
        <v>17</v>
      </c>
      <c r="AG58" t="s">
        <v>16</v>
      </c>
      <c r="AO58" t="s">
        <v>67</v>
      </c>
      <c r="AR58" t="s">
        <v>68</v>
      </c>
      <c r="AS58" t="s">
        <v>15</v>
      </c>
      <c r="AT58" t="s">
        <v>16</v>
      </c>
      <c r="AV58" t="s">
        <v>69</v>
      </c>
      <c r="AW58" t="s">
        <v>70</v>
      </c>
      <c r="BC58" t="s">
        <v>71</v>
      </c>
      <c r="BI58" t="s">
        <v>72</v>
      </c>
      <c r="BJ58" t="s">
        <v>16</v>
      </c>
      <c r="BL58" t="s">
        <v>16</v>
      </c>
      <c r="BM58" t="s">
        <v>16</v>
      </c>
    </row>
    <row r="59" spans="1:65">
      <c r="A59" t="s">
        <v>58</v>
      </c>
      <c r="E59" t="s">
        <v>470</v>
      </c>
      <c r="G59" t="s">
        <v>60</v>
      </c>
      <c r="H59" t="s">
        <v>500</v>
      </c>
      <c r="I59" t="s">
        <v>19</v>
      </c>
      <c r="J59" t="s">
        <v>61</v>
      </c>
      <c r="K59" t="s">
        <v>62</v>
      </c>
      <c r="M59" t="s">
        <v>63</v>
      </c>
      <c r="N59" t="s">
        <v>16</v>
      </c>
      <c r="O59" t="s">
        <v>472</v>
      </c>
      <c r="P59" t="s">
        <v>33</v>
      </c>
      <c r="T59" t="s">
        <v>65</v>
      </c>
      <c r="Z59" t="s">
        <v>66</v>
      </c>
      <c r="AA59" t="s">
        <v>79</v>
      </c>
      <c r="AF59" t="s">
        <v>17</v>
      </c>
      <c r="AG59" t="s">
        <v>16</v>
      </c>
      <c r="AO59" t="s">
        <v>67</v>
      </c>
      <c r="AR59" t="s">
        <v>68</v>
      </c>
      <c r="AS59" t="s">
        <v>15</v>
      </c>
      <c r="AT59" t="s">
        <v>16</v>
      </c>
      <c r="AV59" t="s">
        <v>69</v>
      </c>
      <c r="AW59" t="s">
        <v>70</v>
      </c>
      <c r="BC59" t="s">
        <v>71</v>
      </c>
      <c r="BI59" t="s">
        <v>72</v>
      </c>
      <c r="BJ59" t="s">
        <v>16</v>
      </c>
      <c r="BL59" t="s">
        <v>16</v>
      </c>
      <c r="BM59" t="s">
        <v>16</v>
      </c>
    </row>
    <row r="60" spans="1:65">
      <c r="A60" t="s">
        <v>58</v>
      </c>
      <c r="E60" t="s">
        <v>517</v>
      </c>
      <c r="G60" t="s">
        <v>60</v>
      </c>
      <c r="H60" t="s">
        <v>507</v>
      </c>
      <c r="I60" t="s">
        <v>19</v>
      </c>
      <c r="J60" t="s">
        <v>61</v>
      </c>
      <c r="K60" t="s">
        <v>62</v>
      </c>
      <c r="M60" t="s">
        <v>63</v>
      </c>
      <c r="N60" t="s">
        <v>16</v>
      </c>
      <c r="O60" t="s">
        <v>519</v>
      </c>
      <c r="P60" t="s">
        <v>33</v>
      </c>
      <c r="T60" t="s">
        <v>65</v>
      </c>
      <c r="Z60" t="s">
        <v>66</v>
      </c>
      <c r="AA60" t="s">
        <v>79</v>
      </c>
      <c r="AF60" t="s">
        <v>17</v>
      </c>
      <c r="AG60" t="s">
        <v>16</v>
      </c>
      <c r="AO60" t="s">
        <v>67</v>
      </c>
      <c r="AR60" t="s">
        <v>68</v>
      </c>
      <c r="AS60" t="s">
        <v>15</v>
      </c>
      <c r="AT60" t="s">
        <v>16</v>
      </c>
      <c r="AV60" t="s">
        <v>69</v>
      </c>
      <c r="AW60" t="s">
        <v>70</v>
      </c>
      <c r="BC60" t="s">
        <v>71</v>
      </c>
      <c r="BI60" t="s">
        <v>72</v>
      </c>
      <c r="BJ60" t="s">
        <v>16</v>
      </c>
      <c r="BL60" t="s">
        <v>16</v>
      </c>
      <c r="BM60" t="s">
        <v>16</v>
      </c>
    </row>
    <row r="61" spans="1:65">
      <c r="A61" t="s">
        <v>58</v>
      </c>
      <c r="E61" t="s">
        <v>473</v>
      </c>
      <c r="G61" t="s">
        <v>60</v>
      </c>
      <c r="H61" t="s">
        <v>439</v>
      </c>
      <c r="I61" t="s">
        <v>19</v>
      </c>
      <c r="J61" t="s">
        <v>61</v>
      </c>
      <c r="K61" t="s">
        <v>62</v>
      </c>
      <c r="M61" t="s">
        <v>63</v>
      </c>
      <c r="N61" t="s">
        <v>16</v>
      </c>
      <c r="O61" t="s">
        <v>475</v>
      </c>
      <c r="P61" t="s">
        <v>33</v>
      </c>
      <c r="T61" t="s">
        <v>65</v>
      </c>
      <c r="Z61" t="s">
        <v>66</v>
      </c>
      <c r="AA61" t="s">
        <v>79</v>
      </c>
      <c r="AF61" t="s">
        <v>17</v>
      </c>
      <c r="AG61" t="s">
        <v>16</v>
      </c>
      <c r="AO61" t="s">
        <v>67</v>
      </c>
      <c r="AR61" t="s">
        <v>68</v>
      </c>
      <c r="AS61" t="s">
        <v>15</v>
      </c>
      <c r="AT61" t="s">
        <v>16</v>
      </c>
      <c r="AV61" t="s">
        <v>69</v>
      </c>
      <c r="AW61" t="s">
        <v>70</v>
      </c>
      <c r="BC61" t="s">
        <v>71</v>
      </c>
      <c r="BI61" t="s">
        <v>72</v>
      </c>
      <c r="BJ61" t="s">
        <v>16</v>
      </c>
      <c r="BL61" t="s">
        <v>16</v>
      </c>
      <c r="BM61" t="s">
        <v>16</v>
      </c>
    </row>
    <row r="62" spans="1:65">
      <c r="A62" t="s">
        <v>58</v>
      </c>
      <c r="E62" t="s">
        <v>476</v>
      </c>
      <c r="G62" t="s">
        <v>60</v>
      </c>
      <c r="H62" t="s">
        <v>441</v>
      </c>
      <c r="I62" t="s">
        <v>19</v>
      </c>
      <c r="J62" t="s">
        <v>61</v>
      </c>
      <c r="K62" t="s">
        <v>62</v>
      </c>
      <c r="M62" t="s">
        <v>63</v>
      </c>
      <c r="N62" t="s">
        <v>16</v>
      </c>
      <c r="O62" t="s">
        <v>478</v>
      </c>
      <c r="P62" t="s">
        <v>33</v>
      </c>
      <c r="T62" t="s">
        <v>65</v>
      </c>
      <c r="Z62" t="s">
        <v>66</v>
      </c>
      <c r="AA62" t="s">
        <v>79</v>
      </c>
      <c r="AF62" t="s">
        <v>17</v>
      </c>
      <c r="AG62" t="s">
        <v>16</v>
      </c>
      <c r="AO62" t="s">
        <v>67</v>
      </c>
      <c r="AR62" t="s">
        <v>68</v>
      </c>
      <c r="AS62" t="s">
        <v>15</v>
      </c>
      <c r="AT62" t="s">
        <v>16</v>
      </c>
      <c r="AV62" t="s">
        <v>69</v>
      </c>
      <c r="AW62" t="s">
        <v>70</v>
      </c>
      <c r="BC62" t="s">
        <v>71</v>
      </c>
      <c r="BI62" t="s">
        <v>72</v>
      </c>
      <c r="BJ62" t="s">
        <v>16</v>
      </c>
      <c r="BL62" t="s">
        <v>16</v>
      </c>
      <c r="BM62" t="s">
        <v>16</v>
      </c>
    </row>
    <row r="63" spans="1:65">
      <c r="A63" t="s">
        <v>58</v>
      </c>
      <c r="E63" t="s">
        <v>479</v>
      </c>
      <c r="G63" t="s">
        <v>60</v>
      </c>
      <c r="H63" t="s">
        <v>480</v>
      </c>
      <c r="I63" t="s">
        <v>19</v>
      </c>
      <c r="J63" t="s">
        <v>61</v>
      </c>
      <c r="K63" t="s">
        <v>62</v>
      </c>
      <c r="M63" t="s">
        <v>63</v>
      </c>
      <c r="N63" t="s">
        <v>16</v>
      </c>
      <c r="O63" t="s">
        <v>481</v>
      </c>
      <c r="P63" t="s">
        <v>33</v>
      </c>
      <c r="T63" t="s">
        <v>65</v>
      </c>
      <c r="Z63" t="s">
        <v>66</v>
      </c>
      <c r="AA63" t="s">
        <v>79</v>
      </c>
      <c r="AF63" t="s">
        <v>17</v>
      </c>
      <c r="AG63" t="s">
        <v>16</v>
      </c>
      <c r="AO63" t="s">
        <v>67</v>
      </c>
      <c r="AR63" t="s">
        <v>68</v>
      </c>
      <c r="AS63" t="s">
        <v>15</v>
      </c>
      <c r="AT63" t="s">
        <v>16</v>
      </c>
      <c r="AV63" t="s">
        <v>69</v>
      </c>
      <c r="AW63" t="s">
        <v>70</v>
      </c>
      <c r="BC63" t="s">
        <v>71</v>
      </c>
      <c r="BI63" t="s">
        <v>72</v>
      </c>
      <c r="BJ63" t="s">
        <v>16</v>
      </c>
      <c r="BL63" t="s">
        <v>16</v>
      </c>
      <c r="BM63" t="s">
        <v>16</v>
      </c>
    </row>
    <row r="64" spans="1:65">
      <c r="A64" t="s">
        <v>58</v>
      </c>
      <c r="E64" t="s">
        <v>482</v>
      </c>
      <c r="G64" t="s">
        <v>60</v>
      </c>
      <c r="H64" t="s">
        <v>433</v>
      </c>
      <c r="I64" t="s">
        <v>19</v>
      </c>
      <c r="J64" t="s">
        <v>61</v>
      </c>
      <c r="K64" t="s">
        <v>62</v>
      </c>
      <c r="M64" t="s">
        <v>63</v>
      </c>
      <c r="N64" t="s">
        <v>16</v>
      </c>
      <c r="O64" t="s">
        <v>484</v>
      </c>
      <c r="P64" t="s">
        <v>33</v>
      </c>
      <c r="T64" t="s">
        <v>65</v>
      </c>
      <c r="Z64" t="s">
        <v>66</v>
      </c>
      <c r="AA64" t="s">
        <v>79</v>
      </c>
      <c r="AF64" t="s">
        <v>17</v>
      </c>
      <c r="AG64" t="s">
        <v>16</v>
      </c>
      <c r="AO64" t="s">
        <v>67</v>
      </c>
      <c r="AR64" t="s">
        <v>68</v>
      </c>
      <c r="AS64" t="s">
        <v>15</v>
      </c>
      <c r="AT64" t="s">
        <v>16</v>
      </c>
      <c r="AV64" t="s">
        <v>69</v>
      </c>
      <c r="AW64" t="s">
        <v>70</v>
      </c>
      <c r="BC64" t="s">
        <v>71</v>
      </c>
      <c r="BI64" t="s">
        <v>72</v>
      </c>
      <c r="BJ64" t="s">
        <v>16</v>
      </c>
      <c r="BL64" t="s">
        <v>16</v>
      </c>
      <c r="BM64" t="s">
        <v>16</v>
      </c>
    </row>
    <row r="65" spans="1:65">
      <c r="A65" t="s">
        <v>58</v>
      </c>
      <c r="E65" t="s">
        <v>485</v>
      </c>
      <c r="G65" t="s">
        <v>60</v>
      </c>
      <c r="H65" t="s">
        <v>431</v>
      </c>
      <c r="I65" t="s">
        <v>19</v>
      </c>
      <c r="J65" t="s">
        <v>61</v>
      </c>
      <c r="K65" t="s">
        <v>62</v>
      </c>
      <c r="M65" t="s">
        <v>63</v>
      </c>
      <c r="N65" t="s">
        <v>16</v>
      </c>
      <c r="O65" t="s">
        <v>486</v>
      </c>
      <c r="P65" t="s">
        <v>33</v>
      </c>
      <c r="T65" t="s">
        <v>65</v>
      </c>
      <c r="Z65" t="s">
        <v>66</v>
      </c>
      <c r="AA65" t="s">
        <v>79</v>
      </c>
      <c r="AF65" t="s">
        <v>17</v>
      </c>
      <c r="AG65" t="s">
        <v>16</v>
      </c>
      <c r="AO65" t="s">
        <v>67</v>
      </c>
      <c r="AR65" t="s">
        <v>68</v>
      </c>
      <c r="AS65" t="s">
        <v>15</v>
      </c>
      <c r="AT65" t="s">
        <v>16</v>
      </c>
      <c r="AV65" t="s">
        <v>69</v>
      </c>
      <c r="AW65" t="s">
        <v>70</v>
      </c>
      <c r="BC65" t="s">
        <v>71</v>
      </c>
      <c r="BI65" t="s">
        <v>72</v>
      </c>
      <c r="BJ65" t="s">
        <v>16</v>
      </c>
      <c r="BL65" t="s">
        <v>16</v>
      </c>
      <c r="BM65" t="s">
        <v>16</v>
      </c>
    </row>
    <row r="66" spans="1:65">
      <c r="A66" t="s">
        <v>58</v>
      </c>
      <c r="E66" t="s">
        <v>487</v>
      </c>
      <c r="G66" t="s">
        <v>60</v>
      </c>
      <c r="H66" t="s">
        <v>438</v>
      </c>
      <c r="I66" t="s">
        <v>19</v>
      </c>
      <c r="J66" t="s">
        <v>61</v>
      </c>
      <c r="K66" t="s">
        <v>62</v>
      </c>
      <c r="M66" t="s">
        <v>63</v>
      </c>
      <c r="N66" t="s">
        <v>16</v>
      </c>
      <c r="O66" t="s">
        <v>489</v>
      </c>
      <c r="P66" t="s">
        <v>33</v>
      </c>
      <c r="T66" t="s">
        <v>65</v>
      </c>
      <c r="Z66" t="s">
        <v>66</v>
      </c>
      <c r="AA66" t="s">
        <v>79</v>
      </c>
      <c r="AF66" t="s">
        <v>17</v>
      </c>
      <c r="AG66" t="s">
        <v>16</v>
      </c>
      <c r="AO66" t="s">
        <v>67</v>
      </c>
      <c r="AR66" t="s">
        <v>68</v>
      </c>
      <c r="AS66" t="s">
        <v>15</v>
      </c>
      <c r="AT66" t="s">
        <v>16</v>
      </c>
      <c r="AV66" t="s">
        <v>69</v>
      </c>
      <c r="AW66" t="s">
        <v>70</v>
      </c>
      <c r="BC66" t="s">
        <v>71</v>
      </c>
      <c r="BI66" t="s">
        <v>72</v>
      </c>
      <c r="BJ66" t="s">
        <v>16</v>
      </c>
      <c r="BL66" t="s">
        <v>16</v>
      </c>
      <c r="BM66" t="s">
        <v>16</v>
      </c>
    </row>
    <row r="67" spans="1:65">
      <c r="A67" t="s">
        <v>58</v>
      </c>
      <c r="E67" t="s">
        <v>520</v>
      </c>
      <c r="G67" t="s">
        <v>60</v>
      </c>
      <c r="H67" t="s">
        <v>549</v>
      </c>
      <c r="I67" t="s">
        <v>19</v>
      </c>
      <c r="J67" t="s">
        <v>61</v>
      </c>
      <c r="K67" t="s">
        <v>62</v>
      </c>
      <c r="M67" t="s">
        <v>63</v>
      </c>
      <c r="N67" t="s">
        <v>16</v>
      </c>
      <c r="O67" t="s">
        <v>521</v>
      </c>
      <c r="P67" t="s">
        <v>33</v>
      </c>
      <c r="T67" t="s">
        <v>65</v>
      </c>
      <c r="Z67" t="s">
        <v>66</v>
      </c>
      <c r="AA67" t="s">
        <v>79</v>
      </c>
      <c r="AF67" t="s">
        <v>17</v>
      </c>
      <c r="AG67" t="s">
        <v>16</v>
      </c>
      <c r="AO67" t="s">
        <v>67</v>
      </c>
      <c r="AR67" t="s">
        <v>68</v>
      </c>
      <c r="AS67" t="s">
        <v>15</v>
      </c>
      <c r="AT67" t="s">
        <v>16</v>
      </c>
      <c r="AV67" t="s">
        <v>69</v>
      </c>
      <c r="AW67" t="s">
        <v>70</v>
      </c>
      <c r="BC67" t="s">
        <v>71</v>
      </c>
      <c r="BI67" t="s">
        <v>72</v>
      </c>
      <c r="BJ67" t="s">
        <v>16</v>
      </c>
      <c r="BL67" t="s">
        <v>16</v>
      </c>
      <c r="BM67" t="s">
        <v>16</v>
      </c>
    </row>
    <row r="68" spans="1:65">
      <c r="A68" t="s">
        <v>58</v>
      </c>
      <c r="E68" t="s">
        <v>86</v>
      </c>
      <c r="G68" t="s">
        <v>60</v>
      </c>
      <c r="H68" t="s">
        <v>490</v>
      </c>
      <c r="I68" t="s">
        <v>19</v>
      </c>
      <c r="J68" t="s">
        <v>61</v>
      </c>
      <c r="K68" t="s">
        <v>62</v>
      </c>
      <c r="M68" t="s">
        <v>63</v>
      </c>
      <c r="N68" t="s">
        <v>16</v>
      </c>
      <c r="O68" t="s">
        <v>87</v>
      </c>
      <c r="P68" t="s">
        <v>33</v>
      </c>
      <c r="T68" t="s">
        <v>65</v>
      </c>
      <c r="Z68" t="s">
        <v>66</v>
      </c>
      <c r="AA68" t="s">
        <v>79</v>
      </c>
      <c r="AF68" t="s">
        <v>17</v>
      </c>
      <c r="AG68" t="s">
        <v>16</v>
      </c>
      <c r="AO68" t="s">
        <v>67</v>
      </c>
      <c r="AR68" t="s">
        <v>68</v>
      </c>
      <c r="AS68" t="s">
        <v>15</v>
      </c>
      <c r="AT68" t="s">
        <v>16</v>
      </c>
      <c r="AV68" t="s">
        <v>69</v>
      </c>
      <c r="AW68" t="s">
        <v>70</v>
      </c>
      <c r="BC68" t="s">
        <v>71</v>
      </c>
      <c r="BI68" t="s">
        <v>72</v>
      </c>
      <c r="BJ68" t="s">
        <v>16</v>
      </c>
      <c r="BL68" t="s">
        <v>16</v>
      </c>
      <c r="BM68" t="s">
        <v>16</v>
      </c>
    </row>
    <row r="69" spans="1:65">
      <c r="A69" t="s">
        <v>58</v>
      </c>
      <c r="E69" t="s">
        <v>522</v>
      </c>
      <c r="G69" t="s">
        <v>60</v>
      </c>
      <c r="H69" t="s">
        <v>550</v>
      </c>
      <c r="I69" t="s">
        <v>19</v>
      </c>
      <c r="J69" t="s">
        <v>61</v>
      </c>
      <c r="K69" t="s">
        <v>62</v>
      </c>
      <c r="M69" t="s">
        <v>63</v>
      </c>
      <c r="N69" t="s">
        <v>16</v>
      </c>
      <c r="O69" t="s">
        <v>524</v>
      </c>
      <c r="P69" t="s">
        <v>33</v>
      </c>
      <c r="T69" t="s">
        <v>65</v>
      </c>
      <c r="Z69" t="s">
        <v>66</v>
      </c>
      <c r="AA69" t="s">
        <v>79</v>
      </c>
      <c r="AF69" t="s">
        <v>17</v>
      </c>
      <c r="AG69" t="s">
        <v>16</v>
      </c>
      <c r="AO69" t="s">
        <v>67</v>
      </c>
      <c r="AR69" t="s">
        <v>68</v>
      </c>
      <c r="AS69" t="s">
        <v>15</v>
      </c>
      <c r="AT69" t="s">
        <v>16</v>
      </c>
      <c r="AV69" t="s">
        <v>69</v>
      </c>
      <c r="AW69" t="s">
        <v>70</v>
      </c>
      <c r="BC69" t="s">
        <v>71</v>
      </c>
      <c r="BI69" t="s">
        <v>72</v>
      </c>
      <c r="BJ69" t="s">
        <v>16</v>
      </c>
      <c r="BL69" t="s">
        <v>16</v>
      </c>
      <c r="BM69" t="s">
        <v>16</v>
      </c>
    </row>
    <row r="70" spans="1:65">
      <c r="A70" t="s">
        <v>58</v>
      </c>
      <c r="E70" t="s">
        <v>525</v>
      </c>
      <c r="G70" t="s">
        <v>60</v>
      </c>
      <c r="H70" t="s">
        <v>551</v>
      </c>
      <c r="I70" t="s">
        <v>19</v>
      </c>
      <c r="J70" t="s">
        <v>61</v>
      </c>
      <c r="K70" t="s">
        <v>62</v>
      </c>
      <c r="M70" t="s">
        <v>63</v>
      </c>
      <c r="N70" t="s">
        <v>16</v>
      </c>
      <c r="O70" t="s">
        <v>527</v>
      </c>
      <c r="P70" t="s">
        <v>33</v>
      </c>
      <c r="T70" t="s">
        <v>65</v>
      </c>
      <c r="Z70" t="s">
        <v>66</v>
      </c>
      <c r="AA70" t="s">
        <v>79</v>
      </c>
      <c r="AF70" t="s">
        <v>17</v>
      </c>
      <c r="AG70" t="s">
        <v>16</v>
      </c>
      <c r="AO70" t="s">
        <v>67</v>
      </c>
      <c r="AR70" t="s">
        <v>68</v>
      </c>
      <c r="AS70" t="s">
        <v>15</v>
      </c>
      <c r="AT70" t="s">
        <v>16</v>
      </c>
      <c r="AV70" t="s">
        <v>69</v>
      </c>
      <c r="AW70" t="s">
        <v>70</v>
      </c>
      <c r="BC70" t="s">
        <v>71</v>
      </c>
      <c r="BI70" t="s">
        <v>72</v>
      </c>
      <c r="BJ70" t="s">
        <v>16</v>
      </c>
      <c r="BL70" t="s">
        <v>16</v>
      </c>
      <c r="BM70" t="s">
        <v>16</v>
      </c>
    </row>
    <row r="71" spans="1:65">
      <c r="A71" t="s">
        <v>58</v>
      </c>
      <c r="E71" t="s">
        <v>506</v>
      </c>
      <c r="G71" t="s">
        <v>60</v>
      </c>
      <c r="H71" t="s">
        <v>504</v>
      </c>
      <c r="I71" t="s">
        <v>19</v>
      </c>
      <c r="J71" t="s">
        <v>61</v>
      </c>
      <c r="K71" t="s">
        <v>62</v>
      </c>
      <c r="M71" t="s">
        <v>63</v>
      </c>
      <c r="N71" t="s">
        <v>16</v>
      </c>
      <c r="O71" t="s">
        <v>508</v>
      </c>
      <c r="P71" t="s">
        <v>33</v>
      </c>
      <c r="T71" t="s">
        <v>65</v>
      </c>
      <c r="Z71" t="s">
        <v>66</v>
      </c>
      <c r="AA71" t="s">
        <v>79</v>
      </c>
      <c r="AF71" t="s">
        <v>17</v>
      </c>
      <c r="AG71" t="s">
        <v>16</v>
      </c>
      <c r="AO71" t="s">
        <v>67</v>
      </c>
      <c r="AR71" t="s">
        <v>68</v>
      </c>
      <c r="AS71" t="s">
        <v>15</v>
      </c>
      <c r="AT71" t="s">
        <v>16</v>
      </c>
      <c r="AV71" t="s">
        <v>69</v>
      </c>
      <c r="AW71" t="s">
        <v>70</v>
      </c>
      <c r="BC71" t="s">
        <v>71</v>
      </c>
      <c r="BI71" t="s">
        <v>72</v>
      </c>
      <c r="BJ71" t="s">
        <v>16</v>
      </c>
      <c r="BL71" t="s">
        <v>16</v>
      </c>
      <c r="BM71" t="s">
        <v>16</v>
      </c>
    </row>
    <row r="72" spans="1:65" ht="409.5">
      <c r="A72" t="s">
        <v>24</v>
      </c>
      <c r="B72" t="s">
        <v>423</v>
      </c>
      <c r="C72" t="s">
        <v>29</v>
      </c>
      <c r="D72" s="166" t="s">
        <v>34</v>
      </c>
      <c r="E72" t="s">
        <v>27</v>
      </c>
      <c r="F72" t="s">
        <v>25</v>
      </c>
      <c r="G72" t="s">
        <v>26</v>
      </c>
      <c r="H72" t="s">
        <v>28</v>
      </c>
    </row>
    <row r="73" spans="1:65" ht="409.5">
      <c r="A73" t="s">
        <v>24</v>
      </c>
      <c r="B73" t="s">
        <v>424</v>
      </c>
      <c r="C73" t="s">
        <v>29</v>
      </c>
      <c r="D73" s="166" t="s">
        <v>804</v>
      </c>
      <c r="E73" t="s">
        <v>27</v>
      </c>
      <c r="F73" t="s">
        <v>25</v>
      </c>
      <c r="G73" t="s">
        <v>26</v>
      </c>
      <c r="H73" t="s">
        <v>28</v>
      </c>
    </row>
    <row r="74" spans="1:65" ht="409.5">
      <c r="A74" t="s">
        <v>24</v>
      </c>
      <c r="B74" t="s">
        <v>425</v>
      </c>
      <c r="C74" t="s">
        <v>29</v>
      </c>
      <c r="D74" s="166" t="s">
        <v>805</v>
      </c>
      <c r="E74" t="s">
        <v>27</v>
      </c>
      <c r="F74" t="s">
        <v>25</v>
      </c>
      <c r="G74" t="s">
        <v>26</v>
      </c>
      <c r="H74" t="s">
        <v>28</v>
      </c>
    </row>
    <row r="75" spans="1:65" ht="409.5">
      <c r="A75" t="s">
        <v>24</v>
      </c>
      <c r="B75" t="s">
        <v>426</v>
      </c>
      <c r="C75" t="s">
        <v>29</v>
      </c>
      <c r="D75" s="166" t="s">
        <v>806</v>
      </c>
      <c r="E75" t="s">
        <v>27</v>
      </c>
      <c r="F75" t="s">
        <v>25</v>
      </c>
      <c r="G75" t="s">
        <v>26</v>
      </c>
      <c r="H75" t="s">
        <v>28</v>
      </c>
    </row>
    <row r="76" spans="1:65" ht="409.5">
      <c r="A76" t="s">
        <v>24</v>
      </c>
      <c r="B76" t="s">
        <v>428</v>
      </c>
      <c r="C76" t="s">
        <v>29</v>
      </c>
      <c r="D76" s="166" t="s">
        <v>35</v>
      </c>
      <c r="E76" t="s">
        <v>27</v>
      </c>
      <c r="F76" t="s">
        <v>25</v>
      </c>
      <c r="G76" t="s">
        <v>26</v>
      </c>
      <c r="H76" t="s">
        <v>28</v>
      </c>
    </row>
    <row r="77" spans="1:65" ht="409.5">
      <c r="A77" t="s">
        <v>24</v>
      </c>
      <c r="B77" t="s">
        <v>429</v>
      </c>
      <c r="C77" t="s">
        <v>29</v>
      </c>
      <c r="D77" s="166" t="s">
        <v>36</v>
      </c>
      <c r="E77" t="s">
        <v>27</v>
      </c>
      <c r="F77" t="s">
        <v>25</v>
      </c>
      <c r="G77" t="s">
        <v>26</v>
      </c>
      <c r="H77" t="s">
        <v>28</v>
      </c>
    </row>
    <row r="78" spans="1:65" ht="409.5">
      <c r="A78" t="s">
        <v>24</v>
      </c>
      <c r="B78" t="s">
        <v>39</v>
      </c>
      <c r="C78" t="s">
        <v>29</v>
      </c>
      <c r="D78" s="166" t="s">
        <v>817</v>
      </c>
      <c r="E78" t="s">
        <v>27</v>
      </c>
      <c r="F78" t="s">
        <v>25</v>
      </c>
      <c r="G78" t="s">
        <v>26</v>
      </c>
      <c r="H78" t="s">
        <v>28</v>
      </c>
    </row>
    <row r="79" spans="1:65" ht="409.5">
      <c r="A79" t="s">
        <v>24</v>
      </c>
      <c r="B79" t="s">
        <v>480</v>
      </c>
      <c r="C79" t="s">
        <v>29</v>
      </c>
      <c r="D79" s="166" t="s">
        <v>818</v>
      </c>
      <c r="E79" t="s">
        <v>27</v>
      </c>
      <c r="F79" t="s">
        <v>25</v>
      </c>
      <c r="G79" t="s">
        <v>26</v>
      </c>
      <c r="H79" t="s">
        <v>28</v>
      </c>
    </row>
    <row r="80" spans="1:65" ht="409.5">
      <c r="A80" t="s">
        <v>24</v>
      </c>
      <c r="B80" t="s">
        <v>490</v>
      </c>
      <c r="C80" t="s">
        <v>29</v>
      </c>
      <c r="D80" s="166" t="s">
        <v>819</v>
      </c>
      <c r="E80" t="s">
        <v>27</v>
      </c>
      <c r="F80" t="s">
        <v>25</v>
      </c>
      <c r="G80" t="s">
        <v>26</v>
      </c>
      <c r="H80" t="s">
        <v>28</v>
      </c>
    </row>
    <row r="81" spans="1:8" ht="409.5">
      <c r="A81" t="s">
        <v>24</v>
      </c>
      <c r="B81" t="s">
        <v>464</v>
      </c>
      <c r="C81" t="s">
        <v>29</v>
      </c>
      <c r="D81" s="166" t="s">
        <v>553</v>
      </c>
      <c r="E81" t="s">
        <v>27</v>
      </c>
      <c r="F81" t="s">
        <v>25</v>
      </c>
      <c r="G81" t="s">
        <v>26</v>
      </c>
      <c r="H81" t="s">
        <v>28</v>
      </c>
    </row>
    <row r="82" spans="1:8" ht="409.5">
      <c r="A82" t="s">
        <v>24</v>
      </c>
      <c r="B82" t="s">
        <v>554</v>
      </c>
      <c r="C82" t="s">
        <v>29</v>
      </c>
      <c r="D82" s="166" t="s">
        <v>552</v>
      </c>
      <c r="E82" t="s">
        <v>27</v>
      </c>
      <c r="F82" t="s">
        <v>25</v>
      </c>
      <c r="G82" t="s">
        <v>26</v>
      </c>
      <c r="H82" t="s">
        <v>28</v>
      </c>
    </row>
    <row r="83" spans="1:8" ht="409.5">
      <c r="A83" t="s">
        <v>24</v>
      </c>
      <c r="B83" t="s">
        <v>555</v>
      </c>
      <c r="C83" t="s">
        <v>29</v>
      </c>
      <c r="D83" s="166" t="s">
        <v>552</v>
      </c>
      <c r="E83" t="s">
        <v>27</v>
      </c>
      <c r="F83" t="s">
        <v>25</v>
      </c>
      <c r="G83" t="s">
        <v>26</v>
      </c>
      <c r="H83" t="s">
        <v>28</v>
      </c>
    </row>
    <row r="84" spans="1:8" ht="409.5">
      <c r="A84" t="s">
        <v>24</v>
      </c>
      <c r="B84" t="s">
        <v>430</v>
      </c>
      <c r="C84" t="s">
        <v>29</v>
      </c>
      <c r="D84" s="166" t="s">
        <v>564</v>
      </c>
      <c r="E84" t="s">
        <v>27</v>
      </c>
      <c r="F84" t="s">
        <v>25</v>
      </c>
      <c r="G84" t="s">
        <v>26</v>
      </c>
      <c r="H84" t="s">
        <v>28</v>
      </c>
    </row>
    <row r="85" spans="1:8" ht="409.5">
      <c r="A85" t="s">
        <v>24</v>
      </c>
      <c r="B85" t="s">
        <v>431</v>
      </c>
      <c r="C85" t="s">
        <v>29</v>
      </c>
      <c r="D85" s="166" t="s">
        <v>565</v>
      </c>
      <c r="E85" t="s">
        <v>27</v>
      </c>
      <c r="F85" t="s">
        <v>25</v>
      </c>
      <c r="G85" t="s">
        <v>26</v>
      </c>
      <c r="H85" t="s">
        <v>28</v>
      </c>
    </row>
    <row r="86" spans="1:8" ht="409.5">
      <c r="A86" t="s">
        <v>24</v>
      </c>
      <c r="B86" t="s">
        <v>461</v>
      </c>
      <c r="C86" t="s">
        <v>29</v>
      </c>
      <c r="D86" s="166" t="s">
        <v>37</v>
      </c>
      <c r="E86" t="s">
        <v>27</v>
      </c>
      <c r="F86" t="s">
        <v>25</v>
      </c>
      <c r="G86" t="s">
        <v>26</v>
      </c>
      <c r="H86" t="s">
        <v>28</v>
      </c>
    </row>
    <row r="87" spans="1:8" ht="409.5">
      <c r="A87" t="s">
        <v>24</v>
      </c>
      <c r="B87" t="s">
        <v>483</v>
      </c>
      <c r="C87" t="s">
        <v>29</v>
      </c>
      <c r="D87" s="166" t="s">
        <v>38</v>
      </c>
      <c r="E87" t="s">
        <v>27</v>
      </c>
      <c r="F87" t="s">
        <v>25</v>
      </c>
      <c r="G87" t="s">
        <v>26</v>
      </c>
      <c r="H87" t="s">
        <v>28</v>
      </c>
    </row>
    <row r="88" spans="1:8" ht="409.5">
      <c r="A88" t="s">
        <v>24</v>
      </c>
      <c r="B88" t="s">
        <v>432</v>
      </c>
      <c r="C88" t="s">
        <v>29</v>
      </c>
      <c r="D88" s="166" t="s">
        <v>566</v>
      </c>
      <c r="E88" t="s">
        <v>27</v>
      </c>
      <c r="F88" t="s">
        <v>25</v>
      </c>
      <c r="G88" t="s">
        <v>26</v>
      </c>
      <c r="H88" t="s">
        <v>28</v>
      </c>
    </row>
    <row r="89" spans="1:8" ht="409.5">
      <c r="A89" t="s">
        <v>24</v>
      </c>
      <c r="B89" t="s">
        <v>433</v>
      </c>
      <c r="C89" t="s">
        <v>29</v>
      </c>
      <c r="D89" s="166" t="s">
        <v>567</v>
      </c>
      <c r="E89" t="s">
        <v>27</v>
      </c>
      <c r="F89" t="s">
        <v>25</v>
      </c>
      <c r="G89" t="s">
        <v>26</v>
      </c>
      <c r="H89" t="s">
        <v>28</v>
      </c>
    </row>
    <row r="90" spans="1:8" ht="409.5">
      <c r="A90" t="s">
        <v>24</v>
      </c>
      <c r="B90" t="s">
        <v>434</v>
      </c>
      <c r="C90" t="s">
        <v>29</v>
      </c>
      <c r="D90" s="166" t="s">
        <v>40</v>
      </c>
      <c r="E90" t="s">
        <v>27</v>
      </c>
      <c r="F90" t="s">
        <v>25</v>
      </c>
      <c r="G90" t="s">
        <v>26</v>
      </c>
      <c r="H90" t="s">
        <v>28</v>
      </c>
    </row>
    <row r="91" spans="1:8" ht="409.5">
      <c r="A91" t="s">
        <v>24</v>
      </c>
      <c r="B91" t="s">
        <v>442</v>
      </c>
      <c r="C91" t="s">
        <v>29</v>
      </c>
      <c r="D91" s="166" t="s">
        <v>41</v>
      </c>
      <c r="E91" t="s">
        <v>27</v>
      </c>
      <c r="F91" t="s">
        <v>25</v>
      </c>
      <c r="G91" t="s">
        <v>26</v>
      </c>
      <c r="H91" t="s">
        <v>28</v>
      </c>
    </row>
    <row r="92" spans="1:8" ht="409.5">
      <c r="A92" t="s">
        <v>24</v>
      </c>
      <c r="B92" t="s">
        <v>443</v>
      </c>
      <c r="C92" t="s">
        <v>29</v>
      </c>
      <c r="D92" s="166" t="s">
        <v>30</v>
      </c>
      <c r="E92" t="s">
        <v>27</v>
      </c>
      <c r="F92" t="s">
        <v>25</v>
      </c>
      <c r="G92" t="s">
        <v>26</v>
      </c>
      <c r="H92" t="s">
        <v>28</v>
      </c>
    </row>
    <row r="93" spans="1:8" ht="409.5">
      <c r="A93" t="s">
        <v>24</v>
      </c>
      <c r="B93" t="s">
        <v>435</v>
      </c>
      <c r="C93" t="s">
        <v>29</v>
      </c>
      <c r="D93" s="166" t="s">
        <v>328</v>
      </c>
      <c r="E93" t="s">
        <v>27</v>
      </c>
      <c r="F93" t="s">
        <v>25</v>
      </c>
      <c r="G93" t="s">
        <v>26</v>
      </c>
      <c r="H93" t="s">
        <v>28</v>
      </c>
    </row>
    <row r="94" spans="1:8" ht="409.5">
      <c r="A94" t="s">
        <v>24</v>
      </c>
      <c r="B94" t="s">
        <v>436</v>
      </c>
      <c r="C94" t="s">
        <v>29</v>
      </c>
      <c r="D94" s="166" t="s">
        <v>336</v>
      </c>
      <c r="E94" t="s">
        <v>27</v>
      </c>
      <c r="F94" t="s">
        <v>25</v>
      </c>
      <c r="G94" t="s">
        <v>26</v>
      </c>
      <c r="H94" t="s">
        <v>28</v>
      </c>
    </row>
    <row r="95" spans="1:8" ht="409.5">
      <c r="A95" t="s">
        <v>24</v>
      </c>
      <c r="B95" t="s">
        <v>437</v>
      </c>
      <c r="C95" t="s">
        <v>29</v>
      </c>
      <c r="D95" s="166" t="s">
        <v>42</v>
      </c>
      <c r="E95" t="s">
        <v>27</v>
      </c>
      <c r="F95" t="s">
        <v>25</v>
      </c>
      <c r="G95" t="s">
        <v>26</v>
      </c>
      <c r="H95" t="s">
        <v>28</v>
      </c>
    </row>
    <row r="96" spans="1:8" ht="409.5">
      <c r="A96" t="s">
        <v>24</v>
      </c>
      <c r="B96" t="s">
        <v>488</v>
      </c>
      <c r="C96" t="s">
        <v>29</v>
      </c>
      <c r="D96" s="166" t="s">
        <v>43</v>
      </c>
      <c r="E96" t="s">
        <v>27</v>
      </c>
      <c r="F96" t="s">
        <v>25</v>
      </c>
      <c r="G96" t="s">
        <v>26</v>
      </c>
      <c r="H96" t="s">
        <v>28</v>
      </c>
    </row>
    <row r="97" spans="1:8" ht="409.5">
      <c r="A97" t="s">
        <v>24</v>
      </c>
      <c r="B97" t="s">
        <v>55</v>
      </c>
      <c r="C97" t="s">
        <v>29</v>
      </c>
      <c r="D97" s="166" t="s">
        <v>44</v>
      </c>
      <c r="E97" t="s">
        <v>27</v>
      </c>
      <c r="F97" t="s">
        <v>25</v>
      </c>
      <c r="G97" t="s">
        <v>26</v>
      </c>
      <c r="H97" t="s">
        <v>28</v>
      </c>
    </row>
    <row r="98" spans="1:8" ht="409.5">
      <c r="A98" t="s">
        <v>24</v>
      </c>
      <c r="B98" t="s">
        <v>438</v>
      </c>
      <c r="C98" t="s">
        <v>29</v>
      </c>
      <c r="D98" s="166" t="s">
        <v>568</v>
      </c>
      <c r="E98" t="s">
        <v>27</v>
      </c>
      <c r="F98" t="s">
        <v>25</v>
      </c>
      <c r="G98" t="s">
        <v>26</v>
      </c>
      <c r="H98" t="s">
        <v>28</v>
      </c>
    </row>
    <row r="99" spans="1:8" ht="409.5">
      <c r="A99" t="s">
        <v>24</v>
      </c>
      <c r="B99" t="s">
        <v>455</v>
      </c>
      <c r="C99" t="s">
        <v>29</v>
      </c>
      <c r="D99" s="166" t="s">
        <v>569</v>
      </c>
      <c r="E99" t="s">
        <v>27</v>
      </c>
      <c r="F99" t="s">
        <v>25</v>
      </c>
      <c r="G99" t="s">
        <v>26</v>
      </c>
      <c r="H99" t="s">
        <v>28</v>
      </c>
    </row>
    <row r="100" spans="1:8" ht="409.5">
      <c r="A100" t="s">
        <v>24</v>
      </c>
      <c r="B100" t="s">
        <v>450</v>
      </c>
      <c r="C100" t="s">
        <v>29</v>
      </c>
      <c r="D100" s="166" t="s">
        <v>31</v>
      </c>
      <c r="E100" t="s">
        <v>27</v>
      </c>
      <c r="F100" t="s">
        <v>25</v>
      </c>
      <c r="G100" t="s">
        <v>26</v>
      </c>
      <c r="H100" t="s">
        <v>28</v>
      </c>
    </row>
    <row r="101" spans="1:8" ht="409.5">
      <c r="A101" t="s">
        <v>24</v>
      </c>
      <c r="B101" t="s">
        <v>156</v>
      </c>
      <c r="C101" t="s">
        <v>29</v>
      </c>
      <c r="D101" s="166" t="s">
        <v>570</v>
      </c>
      <c r="E101" t="s">
        <v>27</v>
      </c>
      <c r="F101" t="s">
        <v>25</v>
      </c>
      <c r="G101" t="s">
        <v>26</v>
      </c>
      <c r="H101" t="s">
        <v>28</v>
      </c>
    </row>
    <row r="102" spans="1:8" ht="409.5">
      <c r="A102" t="s">
        <v>24</v>
      </c>
      <c r="B102" t="s">
        <v>466</v>
      </c>
      <c r="C102" t="s">
        <v>29</v>
      </c>
      <c r="D102" s="166" t="s">
        <v>571</v>
      </c>
      <c r="E102" t="s">
        <v>27</v>
      </c>
      <c r="F102" t="s">
        <v>25</v>
      </c>
      <c r="G102" t="s">
        <v>26</v>
      </c>
      <c r="H102" t="s">
        <v>28</v>
      </c>
    </row>
    <row r="103" spans="1:8" ht="409.5">
      <c r="A103" t="s">
        <v>24</v>
      </c>
      <c r="B103" t="s">
        <v>556</v>
      </c>
      <c r="C103" t="s">
        <v>29</v>
      </c>
      <c r="D103" s="166" t="s">
        <v>552</v>
      </c>
      <c r="E103" t="s">
        <v>27</v>
      </c>
      <c r="F103" t="s">
        <v>25</v>
      </c>
      <c r="G103" t="s">
        <v>26</v>
      </c>
      <c r="H103" t="s">
        <v>28</v>
      </c>
    </row>
    <row r="104" spans="1:8" ht="409.5">
      <c r="A104" t="s">
        <v>24</v>
      </c>
      <c r="B104" t="s">
        <v>474</v>
      </c>
      <c r="C104" t="s">
        <v>29</v>
      </c>
      <c r="D104" s="166" t="s">
        <v>348</v>
      </c>
      <c r="E104" t="s">
        <v>27</v>
      </c>
      <c r="F104" t="s">
        <v>25</v>
      </c>
      <c r="G104" t="s">
        <v>26</v>
      </c>
      <c r="H104" t="s">
        <v>28</v>
      </c>
    </row>
    <row r="105" spans="1:8" ht="409.5">
      <c r="A105" t="s">
        <v>24</v>
      </c>
      <c r="B105" t="s">
        <v>468</v>
      </c>
      <c r="C105" t="s">
        <v>29</v>
      </c>
      <c r="D105" s="166" t="s">
        <v>45</v>
      </c>
      <c r="E105" t="s">
        <v>27</v>
      </c>
      <c r="F105" t="s">
        <v>25</v>
      </c>
      <c r="G105" t="s">
        <v>26</v>
      </c>
      <c r="H105" t="s">
        <v>28</v>
      </c>
    </row>
    <row r="106" spans="1:8" ht="409.5">
      <c r="A106" t="s">
        <v>24</v>
      </c>
      <c r="B106" t="s">
        <v>477</v>
      </c>
      <c r="C106" t="s">
        <v>29</v>
      </c>
      <c r="D106" s="166" t="s">
        <v>46</v>
      </c>
      <c r="E106" t="s">
        <v>27</v>
      </c>
      <c r="F106" t="s">
        <v>25</v>
      </c>
      <c r="G106" t="s">
        <v>26</v>
      </c>
      <c r="H106" t="s">
        <v>28</v>
      </c>
    </row>
    <row r="107" spans="1:8" ht="409.5">
      <c r="A107" t="s">
        <v>24</v>
      </c>
      <c r="B107" t="s">
        <v>439</v>
      </c>
      <c r="C107" t="s">
        <v>29</v>
      </c>
      <c r="D107" s="166" t="s">
        <v>572</v>
      </c>
      <c r="E107" t="s">
        <v>27</v>
      </c>
      <c r="F107" t="s">
        <v>25</v>
      </c>
      <c r="G107" t="s">
        <v>26</v>
      </c>
      <c r="H107" t="s">
        <v>28</v>
      </c>
    </row>
    <row r="108" spans="1:8" ht="409.5">
      <c r="A108" t="s">
        <v>24</v>
      </c>
      <c r="B108" t="s">
        <v>440</v>
      </c>
      <c r="C108" t="s">
        <v>29</v>
      </c>
      <c r="D108" s="166" t="s">
        <v>573</v>
      </c>
      <c r="E108" t="s">
        <v>27</v>
      </c>
      <c r="F108" t="s">
        <v>25</v>
      </c>
      <c r="G108" t="s">
        <v>26</v>
      </c>
      <c r="H108" t="s">
        <v>28</v>
      </c>
    </row>
    <row r="109" spans="1:8" ht="409.5">
      <c r="A109" t="s">
        <v>24</v>
      </c>
      <c r="B109" t="s">
        <v>441</v>
      </c>
      <c r="C109" t="s">
        <v>29</v>
      </c>
      <c r="D109" s="166" t="s">
        <v>574</v>
      </c>
      <c r="E109" t="s">
        <v>27</v>
      </c>
      <c r="F109" t="s">
        <v>25</v>
      </c>
      <c r="G109" t="s">
        <v>26</v>
      </c>
      <c r="H109" t="s">
        <v>28</v>
      </c>
    </row>
    <row r="110" spans="1:8" ht="409.5">
      <c r="A110" t="s">
        <v>24</v>
      </c>
      <c r="B110" t="s">
        <v>471</v>
      </c>
      <c r="C110" t="s">
        <v>29</v>
      </c>
      <c r="D110" s="166" t="s">
        <v>47</v>
      </c>
      <c r="E110" t="s">
        <v>27</v>
      </c>
      <c r="F110" t="s">
        <v>25</v>
      </c>
      <c r="G110" t="s">
        <v>26</v>
      </c>
      <c r="H110" t="s">
        <v>28</v>
      </c>
    </row>
    <row r="111" spans="1:8" ht="409.5">
      <c r="A111" t="s">
        <v>24</v>
      </c>
      <c r="B111" t="s">
        <v>491</v>
      </c>
      <c r="C111" t="s">
        <v>29</v>
      </c>
      <c r="D111" s="166" t="s">
        <v>48</v>
      </c>
      <c r="E111" t="s">
        <v>27</v>
      </c>
      <c r="F111" t="s">
        <v>25</v>
      </c>
      <c r="G111" t="s">
        <v>26</v>
      </c>
      <c r="H111" t="s">
        <v>28</v>
      </c>
    </row>
    <row r="112" spans="1:8" ht="409.5">
      <c r="A112" t="s">
        <v>24</v>
      </c>
      <c r="B112" t="s">
        <v>518</v>
      </c>
      <c r="C112" t="s">
        <v>29</v>
      </c>
      <c r="D112" s="166" t="s">
        <v>49</v>
      </c>
      <c r="E112" t="s">
        <v>27</v>
      </c>
      <c r="F112" t="s">
        <v>25</v>
      </c>
      <c r="G112" t="s">
        <v>26</v>
      </c>
      <c r="H112" t="s">
        <v>28</v>
      </c>
    </row>
    <row r="113" spans="1:8" ht="409.5">
      <c r="A113" t="s">
        <v>24</v>
      </c>
      <c r="B113" t="s">
        <v>557</v>
      </c>
      <c r="C113" t="s">
        <v>29</v>
      </c>
      <c r="D113" s="166" t="s">
        <v>552</v>
      </c>
      <c r="E113" t="s">
        <v>27</v>
      </c>
      <c r="F113" t="s">
        <v>25</v>
      </c>
      <c r="G113" t="s">
        <v>26</v>
      </c>
      <c r="H113" t="s">
        <v>28</v>
      </c>
    </row>
    <row r="114" spans="1:8" ht="409.5">
      <c r="A114" t="s">
        <v>24</v>
      </c>
      <c r="B114" t="s">
        <v>500</v>
      </c>
      <c r="C114" t="s">
        <v>29</v>
      </c>
      <c r="D114" s="166" t="s">
        <v>820</v>
      </c>
      <c r="E114" t="s">
        <v>27</v>
      </c>
      <c r="F114" t="s">
        <v>25</v>
      </c>
      <c r="G114" t="s">
        <v>26</v>
      </c>
      <c r="H114" t="s">
        <v>28</v>
      </c>
    </row>
    <row r="115" spans="1:8" ht="409.5">
      <c r="A115" t="s">
        <v>24</v>
      </c>
      <c r="B115" t="s">
        <v>157</v>
      </c>
      <c r="C115" t="s">
        <v>29</v>
      </c>
      <c r="D115" s="166" t="s">
        <v>50</v>
      </c>
      <c r="E115" t="s">
        <v>27</v>
      </c>
      <c r="F115" t="s">
        <v>25</v>
      </c>
      <c r="G115" t="s">
        <v>26</v>
      </c>
      <c r="H115" t="s">
        <v>28</v>
      </c>
    </row>
    <row r="116" spans="1:8" ht="409.5">
      <c r="A116" t="s">
        <v>24</v>
      </c>
      <c r="B116" t="s">
        <v>558</v>
      </c>
      <c r="C116" t="s">
        <v>29</v>
      </c>
      <c r="D116" s="166" t="s">
        <v>552</v>
      </c>
      <c r="E116" t="s">
        <v>27</v>
      </c>
      <c r="F116" t="s">
        <v>25</v>
      </c>
      <c r="G116" t="s">
        <v>26</v>
      </c>
      <c r="H116" t="s">
        <v>28</v>
      </c>
    </row>
    <row r="117" spans="1:8" ht="409.5">
      <c r="A117" t="s">
        <v>24</v>
      </c>
      <c r="B117" t="s">
        <v>559</v>
      </c>
      <c r="C117" t="s">
        <v>29</v>
      </c>
      <c r="D117" s="166" t="s">
        <v>552</v>
      </c>
      <c r="E117" t="s">
        <v>27</v>
      </c>
      <c r="F117" t="s">
        <v>25</v>
      </c>
      <c r="G117" t="s">
        <v>26</v>
      </c>
      <c r="H117" t="s">
        <v>28</v>
      </c>
    </row>
    <row r="118" spans="1:8" ht="409.5">
      <c r="A118" t="s">
        <v>24</v>
      </c>
      <c r="B118" t="s">
        <v>507</v>
      </c>
      <c r="C118" t="s">
        <v>29</v>
      </c>
      <c r="D118" s="166" t="s">
        <v>575</v>
      </c>
      <c r="E118" t="s">
        <v>27</v>
      </c>
      <c r="F118" t="s">
        <v>25</v>
      </c>
      <c r="G118" t="s">
        <v>26</v>
      </c>
      <c r="H118" t="s">
        <v>28</v>
      </c>
    </row>
    <row r="119" spans="1:8" ht="409.5">
      <c r="A119" t="s">
        <v>24</v>
      </c>
      <c r="B119" t="s">
        <v>505</v>
      </c>
      <c r="C119" t="s">
        <v>29</v>
      </c>
      <c r="D119" s="166" t="s">
        <v>576</v>
      </c>
      <c r="E119" t="s">
        <v>27</v>
      </c>
      <c r="F119" t="s">
        <v>25</v>
      </c>
      <c r="G119" t="s">
        <v>26</v>
      </c>
      <c r="H119" t="s">
        <v>28</v>
      </c>
    </row>
    <row r="120" spans="1:8" ht="409.5">
      <c r="A120" t="s">
        <v>24</v>
      </c>
      <c r="B120" t="s">
        <v>560</v>
      </c>
      <c r="C120" t="s">
        <v>29</v>
      </c>
      <c r="D120" s="166" t="s">
        <v>552</v>
      </c>
      <c r="E120" t="s">
        <v>27</v>
      </c>
      <c r="F120" t="s">
        <v>25</v>
      </c>
      <c r="G120" t="s">
        <v>26</v>
      </c>
      <c r="H120" t="s">
        <v>28</v>
      </c>
    </row>
    <row r="121" spans="1:8" ht="409.5">
      <c r="A121" t="s">
        <v>24</v>
      </c>
      <c r="B121" t="s">
        <v>515</v>
      </c>
      <c r="C121" t="s">
        <v>29</v>
      </c>
      <c r="D121" s="166" t="s">
        <v>552</v>
      </c>
      <c r="E121" t="s">
        <v>27</v>
      </c>
      <c r="F121" t="s">
        <v>25</v>
      </c>
      <c r="G121" t="s">
        <v>26</v>
      </c>
      <c r="H121" t="s">
        <v>28</v>
      </c>
    </row>
    <row r="122" spans="1:8" ht="409.5">
      <c r="A122" t="s">
        <v>24</v>
      </c>
      <c r="B122" t="s">
        <v>501</v>
      </c>
      <c r="C122" t="s">
        <v>29</v>
      </c>
      <c r="D122" s="166" t="s">
        <v>577</v>
      </c>
      <c r="E122" t="s">
        <v>27</v>
      </c>
      <c r="F122" t="s">
        <v>25</v>
      </c>
      <c r="G122" t="s">
        <v>26</v>
      </c>
      <c r="H122" t="s">
        <v>28</v>
      </c>
    </row>
    <row r="123" spans="1:8" ht="409.5">
      <c r="A123" t="s">
        <v>24</v>
      </c>
      <c r="B123" t="s">
        <v>502</v>
      </c>
      <c r="C123" t="s">
        <v>29</v>
      </c>
      <c r="D123" s="166" t="s">
        <v>578</v>
      </c>
      <c r="E123" t="s">
        <v>27</v>
      </c>
      <c r="F123" t="s">
        <v>25</v>
      </c>
      <c r="G123" t="s">
        <v>26</v>
      </c>
      <c r="H123" t="s">
        <v>28</v>
      </c>
    </row>
    <row r="124" spans="1:8" ht="409.5">
      <c r="A124" t="s">
        <v>24</v>
      </c>
      <c r="B124" t="s">
        <v>503</v>
      </c>
      <c r="C124" t="s">
        <v>29</v>
      </c>
      <c r="D124" s="166" t="s">
        <v>51</v>
      </c>
      <c r="E124" t="s">
        <v>27</v>
      </c>
      <c r="F124" t="s">
        <v>25</v>
      </c>
      <c r="G124" t="s">
        <v>26</v>
      </c>
      <c r="H124" t="s">
        <v>28</v>
      </c>
    </row>
    <row r="125" spans="1:8" ht="409.5">
      <c r="A125" t="s">
        <v>24</v>
      </c>
      <c r="B125" t="s">
        <v>504</v>
      </c>
      <c r="C125" t="s">
        <v>29</v>
      </c>
      <c r="D125" s="166" t="s">
        <v>579</v>
      </c>
      <c r="E125" t="s">
        <v>27</v>
      </c>
      <c r="F125" t="s">
        <v>25</v>
      </c>
      <c r="G125" t="s">
        <v>26</v>
      </c>
      <c r="H125" t="s">
        <v>28</v>
      </c>
    </row>
    <row r="126" spans="1:8" ht="409.5">
      <c r="A126" t="s">
        <v>24</v>
      </c>
      <c r="B126" t="s">
        <v>95</v>
      </c>
      <c r="C126" t="s">
        <v>29</v>
      </c>
      <c r="D126" s="166" t="s">
        <v>580</v>
      </c>
      <c r="E126" t="s">
        <v>27</v>
      </c>
      <c r="F126" t="s">
        <v>25</v>
      </c>
      <c r="G126" t="s">
        <v>26</v>
      </c>
      <c r="H126" t="s">
        <v>28</v>
      </c>
    </row>
    <row r="127" spans="1:8" ht="409.5">
      <c r="A127" t="s">
        <v>24</v>
      </c>
      <c r="B127" t="s">
        <v>69</v>
      </c>
      <c r="C127" t="s">
        <v>29</v>
      </c>
      <c r="D127" s="166" t="s">
        <v>581</v>
      </c>
      <c r="E127" t="s">
        <v>27</v>
      </c>
      <c r="F127" t="s">
        <v>25</v>
      </c>
      <c r="G127" t="s">
        <v>26</v>
      </c>
      <c r="H127" t="s">
        <v>28</v>
      </c>
    </row>
    <row r="128" spans="1:8" ht="409.5">
      <c r="A128" t="s">
        <v>24</v>
      </c>
      <c r="B128" t="s">
        <v>114</v>
      </c>
      <c r="C128" t="s">
        <v>29</v>
      </c>
      <c r="D128" s="166" t="s">
        <v>582</v>
      </c>
      <c r="E128" t="s">
        <v>27</v>
      </c>
      <c r="F128" t="s">
        <v>25</v>
      </c>
      <c r="G128" t="s">
        <v>26</v>
      </c>
      <c r="H128" t="s">
        <v>28</v>
      </c>
    </row>
    <row r="129" spans="1:65" ht="409.5">
      <c r="A129" t="s">
        <v>24</v>
      </c>
      <c r="B129" t="s">
        <v>526</v>
      </c>
      <c r="C129" t="s">
        <v>29</v>
      </c>
      <c r="D129" s="166" t="s">
        <v>52</v>
      </c>
      <c r="E129" t="s">
        <v>27</v>
      </c>
      <c r="F129" t="s">
        <v>25</v>
      </c>
      <c r="G129" t="s">
        <v>26</v>
      </c>
      <c r="H129" t="s">
        <v>28</v>
      </c>
    </row>
    <row r="130" spans="1:65" ht="409.5">
      <c r="A130" t="s">
        <v>24</v>
      </c>
      <c r="B130" t="s">
        <v>523</v>
      </c>
      <c r="C130" t="s">
        <v>29</v>
      </c>
      <c r="D130" s="166" t="s">
        <v>53</v>
      </c>
      <c r="E130" t="s">
        <v>27</v>
      </c>
      <c r="F130" t="s">
        <v>25</v>
      </c>
      <c r="G130" t="s">
        <v>26</v>
      </c>
      <c r="H130" t="s">
        <v>28</v>
      </c>
    </row>
    <row r="131" spans="1:65" ht="409.5">
      <c r="A131" t="s">
        <v>24</v>
      </c>
      <c r="B131" t="s">
        <v>510</v>
      </c>
      <c r="C131" t="s">
        <v>29</v>
      </c>
      <c r="D131" s="166" t="s">
        <v>54</v>
      </c>
      <c r="E131" t="s">
        <v>27</v>
      </c>
      <c r="F131" t="s">
        <v>25</v>
      </c>
      <c r="G131" t="s">
        <v>26</v>
      </c>
      <c r="H131" t="s">
        <v>28</v>
      </c>
    </row>
    <row r="132" spans="1:65" ht="409.5">
      <c r="A132" t="s">
        <v>24</v>
      </c>
      <c r="B132" t="s">
        <v>544</v>
      </c>
      <c r="C132" t="s">
        <v>29</v>
      </c>
      <c r="D132" s="166" t="s">
        <v>56</v>
      </c>
      <c r="E132" t="s">
        <v>27</v>
      </c>
      <c r="F132" t="s">
        <v>25</v>
      </c>
      <c r="G132" t="s">
        <v>26</v>
      </c>
      <c r="H132" t="s">
        <v>28</v>
      </c>
    </row>
    <row r="133" spans="1:65" ht="409.5">
      <c r="A133" t="s">
        <v>24</v>
      </c>
      <c r="B133" t="s">
        <v>549</v>
      </c>
      <c r="C133" t="s">
        <v>29</v>
      </c>
      <c r="D133" s="166" t="s">
        <v>583</v>
      </c>
      <c r="E133" t="s">
        <v>27</v>
      </c>
      <c r="F133" t="s">
        <v>25</v>
      </c>
      <c r="G133" t="s">
        <v>26</v>
      </c>
      <c r="H133" t="s">
        <v>28</v>
      </c>
    </row>
    <row r="134" spans="1:65" ht="409.5">
      <c r="A134" t="s">
        <v>24</v>
      </c>
      <c r="B134" t="s">
        <v>346</v>
      </c>
      <c r="C134" t="s">
        <v>29</v>
      </c>
      <c r="D134" s="166" t="s">
        <v>584</v>
      </c>
      <c r="E134" t="s">
        <v>27</v>
      </c>
      <c r="F134" t="s">
        <v>25</v>
      </c>
      <c r="G134" t="s">
        <v>26</v>
      </c>
      <c r="H134" t="s">
        <v>28</v>
      </c>
    </row>
    <row r="135" spans="1:65" ht="409.5">
      <c r="A135" t="s">
        <v>24</v>
      </c>
      <c r="B135" t="s">
        <v>345</v>
      </c>
      <c r="C135" t="s">
        <v>29</v>
      </c>
      <c r="D135" s="166" t="s">
        <v>530</v>
      </c>
      <c r="E135" t="s">
        <v>27</v>
      </c>
      <c r="F135" t="s">
        <v>25</v>
      </c>
      <c r="G135" t="s">
        <v>26</v>
      </c>
      <c r="H135" t="s">
        <v>28</v>
      </c>
    </row>
    <row r="136" spans="1:65" ht="409.5">
      <c r="A136" t="s">
        <v>24</v>
      </c>
      <c r="B136" t="s">
        <v>561</v>
      </c>
      <c r="C136" t="s">
        <v>29</v>
      </c>
      <c r="D136" s="166" t="s">
        <v>530</v>
      </c>
      <c r="E136" t="s">
        <v>27</v>
      </c>
      <c r="F136" t="s">
        <v>25</v>
      </c>
      <c r="G136" t="s">
        <v>26</v>
      </c>
      <c r="H136" t="s">
        <v>28</v>
      </c>
    </row>
    <row r="137" spans="1:65" ht="409.5">
      <c r="A137" t="s">
        <v>24</v>
      </c>
      <c r="B137" t="s">
        <v>562</v>
      </c>
      <c r="C137" t="s">
        <v>29</v>
      </c>
      <c r="D137" s="166" t="s">
        <v>552</v>
      </c>
      <c r="E137" t="s">
        <v>27</v>
      </c>
      <c r="F137" t="s">
        <v>25</v>
      </c>
      <c r="G137" t="s">
        <v>26</v>
      </c>
      <c r="H137" t="s">
        <v>28</v>
      </c>
    </row>
    <row r="138" spans="1:65" ht="409.5">
      <c r="A138" t="s">
        <v>24</v>
      </c>
      <c r="B138" t="s">
        <v>563</v>
      </c>
      <c r="C138" t="s">
        <v>29</v>
      </c>
      <c r="D138" s="166" t="s">
        <v>552</v>
      </c>
      <c r="E138" t="s">
        <v>27</v>
      </c>
      <c r="F138" t="s">
        <v>25</v>
      </c>
      <c r="G138" t="s">
        <v>26</v>
      </c>
      <c r="H138" t="s">
        <v>28</v>
      </c>
    </row>
    <row r="139" spans="1:65" ht="409.5">
      <c r="A139" t="s">
        <v>24</v>
      </c>
      <c r="B139" t="s">
        <v>545</v>
      </c>
      <c r="C139" t="s">
        <v>29</v>
      </c>
      <c r="D139" s="166" t="s">
        <v>57</v>
      </c>
      <c r="E139" t="s">
        <v>27</v>
      </c>
      <c r="F139" t="s">
        <v>25</v>
      </c>
      <c r="G139" t="s">
        <v>26</v>
      </c>
      <c r="H139" t="s">
        <v>28</v>
      </c>
    </row>
    <row r="140" spans="1:65" ht="409.5">
      <c r="A140" t="s">
        <v>24</v>
      </c>
      <c r="B140" t="s">
        <v>551</v>
      </c>
      <c r="C140" t="s">
        <v>29</v>
      </c>
      <c r="D140" s="166" t="s">
        <v>585</v>
      </c>
      <c r="E140" t="s">
        <v>27</v>
      </c>
      <c r="F140" t="s">
        <v>25</v>
      </c>
      <c r="G140" t="s">
        <v>26</v>
      </c>
      <c r="H140" t="s">
        <v>28</v>
      </c>
    </row>
    <row r="141" spans="1:65" ht="409.5">
      <c r="A141" t="s">
        <v>24</v>
      </c>
      <c r="B141" t="s">
        <v>550</v>
      </c>
      <c r="C141" t="s">
        <v>29</v>
      </c>
      <c r="D141" s="166" t="s">
        <v>586</v>
      </c>
      <c r="E141" t="s">
        <v>27</v>
      </c>
      <c r="F141" t="s">
        <v>25</v>
      </c>
      <c r="G141" t="s">
        <v>26</v>
      </c>
      <c r="H141" t="s">
        <v>28</v>
      </c>
    </row>
    <row r="142" spans="1:65" ht="409.5">
      <c r="A142" t="s">
        <v>24</v>
      </c>
      <c r="B142" t="s">
        <v>548</v>
      </c>
      <c r="C142" t="s">
        <v>29</v>
      </c>
      <c r="D142" s="166" t="s">
        <v>587</v>
      </c>
      <c r="E142" t="s">
        <v>27</v>
      </c>
      <c r="F142" t="s">
        <v>25</v>
      </c>
      <c r="G142" t="s">
        <v>26</v>
      </c>
      <c r="H142" t="s">
        <v>28</v>
      </c>
    </row>
    <row r="143" spans="1:65">
      <c r="A143" t="s">
        <v>58</v>
      </c>
      <c r="E143" t="s">
        <v>837</v>
      </c>
      <c r="G143" t="s">
        <v>60</v>
      </c>
      <c r="H143" t="s">
        <v>599</v>
      </c>
      <c r="I143" t="s">
        <v>19</v>
      </c>
      <c r="J143" t="s">
        <v>61</v>
      </c>
      <c r="K143" t="s">
        <v>62</v>
      </c>
      <c r="M143" t="s">
        <v>63</v>
      </c>
      <c r="N143" t="s">
        <v>16</v>
      </c>
      <c r="O143" t="s">
        <v>838</v>
      </c>
      <c r="P143" t="s">
        <v>33</v>
      </c>
      <c r="T143" t="s">
        <v>65</v>
      </c>
      <c r="Z143" t="s">
        <v>66</v>
      </c>
      <c r="AA143" t="s">
        <v>79</v>
      </c>
      <c r="AF143" t="s">
        <v>17</v>
      </c>
      <c r="AG143" t="s">
        <v>16</v>
      </c>
      <c r="AO143" t="s">
        <v>67</v>
      </c>
      <c r="AR143" t="s">
        <v>68</v>
      </c>
      <c r="AS143" t="s">
        <v>15</v>
      </c>
      <c r="AT143" t="s">
        <v>16</v>
      </c>
      <c r="AV143" t="s">
        <v>69</v>
      </c>
      <c r="AW143" t="s">
        <v>70</v>
      </c>
      <c r="BC143" t="s">
        <v>71</v>
      </c>
      <c r="BI143" t="s">
        <v>72</v>
      </c>
      <c r="BJ143" t="s">
        <v>16</v>
      </c>
      <c r="BL143" t="s">
        <v>16</v>
      </c>
      <c r="BM143" t="s">
        <v>16</v>
      </c>
    </row>
    <row r="144" spans="1:65">
      <c r="A144" t="s">
        <v>58</v>
      </c>
      <c r="E144" t="s">
        <v>839</v>
      </c>
      <c r="G144" t="s">
        <v>60</v>
      </c>
      <c r="H144" t="s">
        <v>637</v>
      </c>
      <c r="I144" t="s">
        <v>19</v>
      </c>
      <c r="J144" t="s">
        <v>61</v>
      </c>
      <c r="K144" t="s">
        <v>62</v>
      </c>
      <c r="M144" t="s">
        <v>63</v>
      </c>
      <c r="N144" t="s">
        <v>16</v>
      </c>
      <c r="O144" t="s">
        <v>840</v>
      </c>
      <c r="P144" t="s">
        <v>33</v>
      </c>
      <c r="T144" t="s">
        <v>65</v>
      </c>
      <c r="Z144" t="s">
        <v>66</v>
      </c>
      <c r="AA144" t="s">
        <v>79</v>
      </c>
      <c r="AF144" t="s">
        <v>17</v>
      </c>
      <c r="AG144" t="s">
        <v>16</v>
      </c>
      <c r="AO144" t="s">
        <v>67</v>
      </c>
      <c r="AR144" t="s">
        <v>68</v>
      </c>
      <c r="AS144" t="s">
        <v>15</v>
      </c>
      <c r="AT144" t="s">
        <v>16</v>
      </c>
      <c r="AV144" t="s">
        <v>69</v>
      </c>
      <c r="AW144" t="s">
        <v>70</v>
      </c>
      <c r="BC144" t="s">
        <v>71</v>
      </c>
      <c r="BI144" t="s">
        <v>72</v>
      </c>
      <c r="BJ144" t="s">
        <v>16</v>
      </c>
      <c r="BL144" t="s">
        <v>16</v>
      </c>
      <c r="BM144" t="s">
        <v>16</v>
      </c>
    </row>
    <row r="145" spans="1:65">
      <c r="A145" t="s">
        <v>58</v>
      </c>
      <c r="E145" t="s">
        <v>841</v>
      </c>
      <c r="G145" t="s">
        <v>60</v>
      </c>
      <c r="H145" t="s">
        <v>600</v>
      </c>
      <c r="I145" t="s">
        <v>19</v>
      </c>
      <c r="J145" t="s">
        <v>61</v>
      </c>
      <c r="K145" t="s">
        <v>62</v>
      </c>
      <c r="M145" t="s">
        <v>63</v>
      </c>
      <c r="N145" t="s">
        <v>16</v>
      </c>
      <c r="O145" t="s">
        <v>842</v>
      </c>
      <c r="P145" t="s">
        <v>33</v>
      </c>
      <c r="T145" t="s">
        <v>65</v>
      </c>
      <c r="Z145" t="s">
        <v>66</v>
      </c>
      <c r="AA145" t="s">
        <v>79</v>
      </c>
      <c r="AF145" t="s">
        <v>17</v>
      </c>
      <c r="AG145" t="s">
        <v>16</v>
      </c>
      <c r="AO145" t="s">
        <v>67</v>
      </c>
      <c r="AR145" t="s">
        <v>68</v>
      </c>
      <c r="AS145" t="s">
        <v>15</v>
      </c>
      <c r="AT145" t="s">
        <v>16</v>
      </c>
      <c r="AV145" t="s">
        <v>69</v>
      </c>
      <c r="AW145" t="s">
        <v>70</v>
      </c>
      <c r="BC145" t="s">
        <v>71</v>
      </c>
      <c r="BI145" t="s">
        <v>72</v>
      </c>
      <c r="BJ145" t="s">
        <v>16</v>
      </c>
      <c r="BL145" t="s">
        <v>16</v>
      </c>
      <c r="BM145" t="s">
        <v>16</v>
      </c>
    </row>
    <row r="146" spans="1:65">
      <c r="A146" t="s">
        <v>58</v>
      </c>
      <c r="E146" t="s">
        <v>843</v>
      </c>
      <c r="G146" t="s">
        <v>60</v>
      </c>
      <c r="H146" t="s">
        <v>638</v>
      </c>
      <c r="I146" t="s">
        <v>19</v>
      </c>
      <c r="J146" t="s">
        <v>61</v>
      </c>
      <c r="K146" t="s">
        <v>62</v>
      </c>
      <c r="M146" t="s">
        <v>63</v>
      </c>
      <c r="N146" t="s">
        <v>16</v>
      </c>
      <c r="O146" t="s">
        <v>844</v>
      </c>
      <c r="P146" t="s">
        <v>33</v>
      </c>
      <c r="T146" t="s">
        <v>65</v>
      </c>
      <c r="Z146" t="s">
        <v>66</v>
      </c>
      <c r="AA146" t="s">
        <v>79</v>
      </c>
      <c r="AF146" t="s">
        <v>17</v>
      </c>
      <c r="AG146" t="s">
        <v>16</v>
      </c>
      <c r="AO146" t="s">
        <v>67</v>
      </c>
      <c r="AR146" t="s">
        <v>68</v>
      </c>
      <c r="AS146" t="s">
        <v>15</v>
      </c>
      <c r="AT146" t="s">
        <v>16</v>
      </c>
      <c r="AV146" t="s">
        <v>69</v>
      </c>
      <c r="AW146" t="s">
        <v>70</v>
      </c>
      <c r="BC146" t="s">
        <v>71</v>
      </c>
      <c r="BI146" t="s">
        <v>72</v>
      </c>
      <c r="BJ146" t="s">
        <v>16</v>
      </c>
      <c r="BL146" t="s">
        <v>16</v>
      </c>
      <c r="BM146" t="s">
        <v>16</v>
      </c>
    </row>
    <row r="147" spans="1:65" ht="409.5">
      <c r="A147" t="s">
        <v>24</v>
      </c>
      <c r="B147" t="s">
        <v>599</v>
      </c>
      <c r="C147" t="s">
        <v>29</v>
      </c>
      <c r="D147" s="166" t="s">
        <v>845</v>
      </c>
      <c r="E147" t="s">
        <v>27</v>
      </c>
      <c r="F147" t="s">
        <v>25</v>
      </c>
      <c r="G147" t="s">
        <v>26</v>
      </c>
      <c r="H147" t="s">
        <v>28</v>
      </c>
    </row>
    <row r="148" spans="1:65">
      <c r="A148" t="s">
        <v>58</v>
      </c>
      <c r="E148" t="s">
        <v>84</v>
      </c>
      <c r="G148" t="s">
        <v>60</v>
      </c>
      <c r="H148" t="s">
        <v>39</v>
      </c>
      <c r="I148" t="s">
        <v>19</v>
      </c>
      <c r="J148" t="s">
        <v>61</v>
      </c>
      <c r="K148" t="s">
        <v>62</v>
      </c>
      <c r="M148" t="s">
        <v>63</v>
      </c>
      <c r="N148" t="s">
        <v>16</v>
      </c>
      <c r="O148" t="s">
        <v>85</v>
      </c>
      <c r="P148" t="s">
        <v>33</v>
      </c>
      <c r="T148" t="s">
        <v>65</v>
      </c>
      <c r="Z148" t="s">
        <v>66</v>
      </c>
      <c r="AA148" t="s">
        <v>79</v>
      </c>
      <c r="AF148" t="s">
        <v>17</v>
      </c>
      <c r="AG148" t="s">
        <v>16</v>
      </c>
      <c r="AO148" t="s">
        <v>67</v>
      </c>
      <c r="AR148" t="s">
        <v>68</v>
      </c>
      <c r="AS148" t="s">
        <v>15</v>
      </c>
      <c r="AT148" t="s">
        <v>16</v>
      </c>
      <c r="AV148" t="s">
        <v>69</v>
      </c>
      <c r="AW148" t="s">
        <v>70</v>
      </c>
      <c r="BC148" t="s">
        <v>71</v>
      </c>
      <c r="BI148" t="s">
        <v>72</v>
      </c>
      <c r="BJ148" t="s">
        <v>16</v>
      </c>
      <c r="BL148" t="s">
        <v>16</v>
      </c>
      <c r="BM148" t="s">
        <v>16</v>
      </c>
    </row>
    <row r="149" spans="1:65" ht="409.5">
      <c r="A149" t="s">
        <v>24</v>
      </c>
      <c r="B149" t="s">
        <v>637</v>
      </c>
      <c r="C149" t="s">
        <v>29</v>
      </c>
      <c r="D149" s="166" t="s">
        <v>846</v>
      </c>
      <c r="E149" t="s">
        <v>27</v>
      </c>
      <c r="F149" t="s">
        <v>25</v>
      </c>
      <c r="G149" t="s">
        <v>26</v>
      </c>
      <c r="H149" t="s">
        <v>28</v>
      </c>
    </row>
    <row r="150" spans="1:65" ht="409.5">
      <c r="A150" t="s">
        <v>24</v>
      </c>
      <c r="B150" t="s">
        <v>600</v>
      </c>
      <c r="C150" t="s">
        <v>29</v>
      </c>
      <c r="D150" s="166" t="s">
        <v>847</v>
      </c>
      <c r="E150" t="s">
        <v>27</v>
      </c>
      <c r="F150" t="s">
        <v>25</v>
      </c>
      <c r="G150" t="s">
        <v>26</v>
      </c>
      <c r="H150" t="s">
        <v>28</v>
      </c>
    </row>
    <row r="151" spans="1:65" ht="409.5">
      <c r="A151" t="s">
        <v>24</v>
      </c>
      <c r="B151" t="s">
        <v>638</v>
      </c>
      <c r="C151" t="s">
        <v>29</v>
      </c>
      <c r="D151" s="166" t="s">
        <v>848</v>
      </c>
      <c r="E151" t="s">
        <v>27</v>
      </c>
      <c r="F151" t="s">
        <v>25</v>
      </c>
      <c r="G151" t="s">
        <v>26</v>
      </c>
      <c r="H151" t="s">
        <v>28</v>
      </c>
    </row>
    <row r="152" spans="1:65">
      <c r="A152" t="s">
        <v>18</v>
      </c>
      <c r="B152" t="s">
        <v>29</v>
      </c>
      <c r="D152" t="s">
        <v>29</v>
      </c>
      <c r="N152" t="s">
        <v>20</v>
      </c>
      <c r="O152" t="s">
        <v>16</v>
      </c>
      <c r="P152" t="s">
        <v>23</v>
      </c>
      <c r="S152" t="s">
        <v>15</v>
      </c>
      <c r="Y152" t="s">
        <v>21</v>
      </c>
      <c r="Z152" t="s">
        <v>16</v>
      </c>
      <c r="AA152" t="s">
        <v>16</v>
      </c>
    </row>
    <row r="153" spans="1:65" ht="409.5">
      <c r="A153" t="s">
        <v>24</v>
      </c>
      <c r="B153" t="s">
        <v>19</v>
      </c>
      <c r="C153" t="s">
        <v>29</v>
      </c>
      <c r="D153" s="166" t="s">
        <v>219</v>
      </c>
      <c r="E153" t="s">
        <v>27</v>
      </c>
      <c r="F153" t="s">
        <v>25</v>
      </c>
      <c r="G153" t="s">
        <v>26</v>
      </c>
      <c r="H153" t="s">
        <v>28</v>
      </c>
    </row>
    <row r="154" spans="1:65">
      <c r="A154" t="s">
        <v>134</v>
      </c>
      <c r="B154" t="s">
        <v>15</v>
      </c>
      <c r="C154" t="s">
        <v>29</v>
      </c>
      <c r="D154" t="s">
        <v>218</v>
      </c>
      <c r="F154" t="s">
        <v>131</v>
      </c>
      <c r="O154" t="s">
        <v>133</v>
      </c>
      <c r="P154" t="s">
        <v>135</v>
      </c>
      <c r="Q154" t="s">
        <v>55</v>
      </c>
    </row>
    <row r="155" spans="1:65">
      <c r="A155" t="s">
        <v>134</v>
      </c>
      <c r="B155" t="s">
        <v>19</v>
      </c>
      <c r="C155" t="s">
        <v>19</v>
      </c>
      <c r="D155" t="s">
        <v>307</v>
      </c>
      <c r="F155" t="s">
        <v>131</v>
      </c>
      <c r="O155" t="s">
        <v>133</v>
      </c>
      <c r="P155" t="s">
        <v>68</v>
      </c>
      <c r="Q155" t="s">
        <v>39</v>
      </c>
    </row>
    <row r="156" spans="1:65">
      <c r="A156" t="s">
        <v>134</v>
      </c>
      <c r="B156" t="s">
        <v>29</v>
      </c>
      <c r="C156" t="s">
        <v>19</v>
      </c>
      <c r="D156" t="s">
        <v>307</v>
      </c>
      <c r="F156" t="s">
        <v>131</v>
      </c>
      <c r="O156" t="s">
        <v>67</v>
      </c>
    </row>
    <row r="157" spans="1:65" ht="409.5">
      <c r="A157" t="s">
        <v>24</v>
      </c>
      <c r="B157" t="s">
        <v>507</v>
      </c>
      <c r="C157" t="s">
        <v>29</v>
      </c>
      <c r="D157" s="166" t="s">
        <v>329</v>
      </c>
      <c r="E157" t="s">
        <v>27</v>
      </c>
      <c r="F157" t="s">
        <v>25</v>
      </c>
      <c r="G157" t="s">
        <v>26</v>
      </c>
      <c r="H157" t="s">
        <v>28</v>
      </c>
    </row>
    <row r="158" spans="1:65" ht="409.5">
      <c r="A158" t="s">
        <v>24</v>
      </c>
      <c r="B158" t="s">
        <v>422</v>
      </c>
      <c r="C158" t="s">
        <v>29</v>
      </c>
      <c r="D158" s="166" t="s">
        <v>223</v>
      </c>
      <c r="E158" t="s">
        <v>27</v>
      </c>
      <c r="F158" t="s">
        <v>25</v>
      </c>
      <c r="G158" t="s">
        <v>26</v>
      </c>
      <c r="H158" t="s">
        <v>28</v>
      </c>
    </row>
    <row r="159" spans="1:65" ht="409.5">
      <c r="A159" t="s">
        <v>24</v>
      </c>
      <c r="B159" t="s">
        <v>422</v>
      </c>
      <c r="C159" t="s">
        <v>29</v>
      </c>
      <c r="D159" s="166" t="s">
        <v>224</v>
      </c>
      <c r="E159" t="s">
        <v>27</v>
      </c>
      <c r="F159" t="s">
        <v>25</v>
      </c>
      <c r="G159" t="s">
        <v>26</v>
      </c>
      <c r="H159" t="s">
        <v>28</v>
      </c>
    </row>
    <row r="160" spans="1:65" ht="409.5">
      <c r="A160" t="s">
        <v>24</v>
      </c>
      <c r="B160" t="s">
        <v>424</v>
      </c>
      <c r="C160" t="s">
        <v>29</v>
      </c>
      <c r="D160" s="166" t="s">
        <v>226</v>
      </c>
      <c r="E160" t="s">
        <v>27</v>
      </c>
      <c r="F160" t="s">
        <v>25</v>
      </c>
      <c r="G160" t="s">
        <v>26</v>
      </c>
      <c r="H160" t="s">
        <v>28</v>
      </c>
    </row>
    <row r="161" spans="1:8" ht="409.5">
      <c r="A161" t="s">
        <v>24</v>
      </c>
      <c r="B161" t="s">
        <v>424</v>
      </c>
      <c r="C161" t="s">
        <v>29</v>
      </c>
      <c r="D161" s="166" t="s">
        <v>227</v>
      </c>
      <c r="E161" t="s">
        <v>27</v>
      </c>
      <c r="F161" t="s">
        <v>25</v>
      </c>
      <c r="G161" t="s">
        <v>26</v>
      </c>
      <c r="H161" t="s">
        <v>28</v>
      </c>
    </row>
    <row r="162" spans="1:8" ht="409.5">
      <c r="A162" t="s">
        <v>24</v>
      </c>
      <c r="B162" t="s">
        <v>29</v>
      </c>
      <c r="C162" t="s">
        <v>157</v>
      </c>
      <c r="D162" s="166" t="s">
        <v>159</v>
      </c>
      <c r="E162" t="s">
        <v>27</v>
      </c>
      <c r="F162" t="s">
        <v>25</v>
      </c>
      <c r="G162" t="s">
        <v>26</v>
      </c>
      <c r="H162" t="s">
        <v>58</v>
      </c>
    </row>
    <row r="163" spans="1:8" ht="409.5">
      <c r="A163" t="s">
        <v>24</v>
      </c>
      <c r="B163" t="s">
        <v>422</v>
      </c>
      <c r="C163" t="s">
        <v>157</v>
      </c>
      <c r="D163" s="166" t="s">
        <v>163</v>
      </c>
      <c r="E163" t="s">
        <v>27</v>
      </c>
      <c r="F163" t="s">
        <v>25</v>
      </c>
      <c r="G163" t="s">
        <v>26</v>
      </c>
      <c r="H163" t="s">
        <v>58</v>
      </c>
    </row>
    <row r="164" spans="1:8" ht="409.5">
      <c r="A164" t="s">
        <v>24</v>
      </c>
      <c r="B164" t="s">
        <v>424</v>
      </c>
      <c r="C164" t="s">
        <v>157</v>
      </c>
      <c r="D164" s="166" t="s">
        <v>165</v>
      </c>
      <c r="E164" t="s">
        <v>27</v>
      </c>
      <c r="F164" t="s">
        <v>25</v>
      </c>
      <c r="G164" t="s">
        <v>26</v>
      </c>
      <c r="H164" t="s">
        <v>58</v>
      </c>
    </row>
    <row r="165" spans="1:8" ht="409.5">
      <c r="A165" t="s">
        <v>24</v>
      </c>
      <c r="B165" t="s">
        <v>426</v>
      </c>
      <c r="C165" t="s">
        <v>157</v>
      </c>
      <c r="D165" s="166" t="s">
        <v>167</v>
      </c>
      <c r="E165" t="s">
        <v>27</v>
      </c>
      <c r="F165" t="s">
        <v>25</v>
      </c>
      <c r="G165" t="s">
        <v>26</v>
      </c>
      <c r="H165" t="s">
        <v>58</v>
      </c>
    </row>
    <row r="166" spans="1:8" ht="409.5">
      <c r="A166" t="s">
        <v>24</v>
      </c>
      <c r="B166" t="s">
        <v>29</v>
      </c>
      <c r="C166" t="s">
        <v>29</v>
      </c>
      <c r="D166" s="166" t="s">
        <v>220</v>
      </c>
      <c r="E166" t="s">
        <v>27</v>
      </c>
      <c r="F166" t="s">
        <v>25</v>
      </c>
      <c r="G166" t="s">
        <v>26</v>
      </c>
      <c r="H166" t="s">
        <v>28</v>
      </c>
    </row>
    <row r="167" spans="1:8" ht="409.5">
      <c r="A167" t="s">
        <v>24</v>
      </c>
      <c r="B167" t="s">
        <v>29</v>
      </c>
      <c r="C167" t="s">
        <v>29</v>
      </c>
      <c r="D167" s="166" t="s">
        <v>221</v>
      </c>
      <c r="E167" t="s">
        <v>27</v>
      </c>
      <c r="F167" t="s">
        <v>25</v>
      </c>
      <c r="G167" t="s">
        <v>26</v>
      </c>
      <c r="H167" t="s">
        <v>28</v>
      </c>
    </row>
    <row r="168" spans="1:8" ht="409.5">
      <c r="A168" t="s">
        <v>24</v>
      </c>
      <c r="B168" t="s">
        <v>429</v>
      </c>
      <c r="C168" t="s">
        <v>157</v>
      </c>
      <c r="D168" s="166" t="s">
        <v>687</v>
      </c>
      <c r="E168" t="s">
        <v>27</v>
      </c>
      <c r="F168" t="s">
        <v>25</v>
      </c>
      <c r="G168" t="s">
        <v>26</v>
      </c>
      <c r="H168" t="s">
        <v>58</v>
      </c>
    </row>
    <row r="169" spans="1:8" ht="409.5">
      <c r="A169" t="s">
        <v>24</v>
      </c>
      <c r="B169" t="s">
        <v>480</v>
      </c>
      <c r="C169" t="s">
        <v>157</v>
      </c>
      <c r="D169" s="166" t="s">
        <v>809</v>
      </c>
      <c r="E169" t="s">
        <v>27</v>
      </c>
      <c r="F169" t="s">
        <v>25</v>
      </c>
      <c r="G169" t="s">
        <v>26</v>
      </c>
      <c r="H169" t="s">
        <v>58</v>
      </c>
    </row>
    <row r="170" spans="1:8" ht="409.5">
      <c r="A170" t="s">
        <v>24</v>
      </c>
      <c r="B170" t="s">
        <v>464</v>
      </c>
      <c r="C170" t="s">
        <v>157</v>
      </c>
      <c r="D170" s="166" t="s">
        <v>688</v>
      </c>
      <c r="E170" t="s">
        <v>27</v>
      </c>
      <c r="F170" t="s">
        <v>25</v>
      </c>
      <c r="G170" t="s">
        <v>26</v>
      </c>
      <c r="H170" t="s">
        <v>58</v>
      </c>
    </row>
    <row r="171" spans="1:8" ht="409.5">
      <c r="A171" t="s">
        <v>24</v>
      </c>
      <c r="B171" t="s">
        <v>555</v>
      </c>
      <c r="C171" t="s">
        <v>157</v>
      </c>
      <c r="D171" s="166" t="s">
        <v>810</v>
      </c>
      <c r="E171" t="s">
        <v>27</v>
      </c>
      <c r="F171" t="s">
        <v>25</v>
      </c>
      <c r="G171" t="s">
        <v>26</v>
      </c>
      <c r="H171" t="s">
        <v>58</v>
      </c>
    </row>
    <row r="172" spans="1:8" ht="409.5">
      <c r="A172" t="s">
        <v>24</v>
      </c>
      <c r="B172" t="s">
        <v>431</v>
      </c>
      <c r="C172" t="s">
        <v>157</v>
      </c>
      <c r="D172" s="166" t="s">
        <v>170</v>
      </c>
      <c r="E172" t="s">
        <v>27</v>
      </c>
      <c r="F172" t="s">
        <v>25</v>
      </c>
      <c r="G172" t="s">
        <v>26</v>
      </c>
      <c r="H172" t="s">
        <v>58</v>
      </c>
    </row>
    <row r="173" spans="1:8" ht="409.5">
      <c r="A173" t="s">
        <v>24</v>
      </c>
      <c r="B173" t="s">
        <v>483</v>
      </c>
      <c r="C173" t="s">
        <v>157</v>
      </c>
      <c r="D173" s="166" t="s">
        <v>172</v>
      </c>
      <c r="E173" t="s">
        <v>27</v>
      </c>
      <c r="F173" t="s">
        <v>25</v>
      </c>
      <c r="G173" t="s">
        <v>26</v>
      </c>
      <c r="H173" t="s">
        <v>58</v>
      </c>
    </row>
    <row r="174" spans="1:8" ht="409.5">
      <c r="A174" t="s">
        <v>24</v>
      </c>
      <c r="B174" t="s">
        <v>433</v>
      </c>
      <c r="C174" t="s">
        <v>157</v>
      </c>
      <c r="D174" s="166" t="s">
        <v>689</v>
      </c>
      <c r="E174" t="s">
        <v>27</v>
      </c>
      <c r="F174" t="s">
        <v>25</v>
      </c>
      <c r="G174" t="s">
        <v>26</v>
      </c>
      <c r="H174" t="s">
        <v>58</v>
      </c>
    </row>
    <row r="175" spans="1:8" ht="409.5">
      <c r="A175" t="s">
        <v>24</v>
      </c>
      <c r="B175" t="s">
        <v>442</v>
      </c>
      <c r="C175" t="s">
        <v>157</v>
      </c>
      <c r="D175" s="166" t="s">
        <v>690</v>
      </c>
      <c r="E175" t="s">
        <v>27</v>
      </c>
      <c r="F175" t="s">
        <v>25</v>
      </c>
      <c r="G175" t="s">
        <v>26</v>
      </c>
      <c r="H175" t="s">
        <v>58</v>
      </c>
    </row>
    <row r="176" spans="1:8" ht="409.5">
      <c r="A176" t="s">
        <v>24</v>
      </c>
      <c r="B176" t="s">
        <v>435</v>
      </c>
      <c r="C176" t="s">
        <v>157</v>
      </c>
      <c r="D176" s="166" t="s">
        <v>691</v>
      </c>
      <c r="E176" t="s">
        <v>27</v>
      </c>
      <c r="F176" t="s">
        <v>25</v>
      </c>
      <c r="G176" t="s">
        <v>26</v>
      </c>
      <c r="H176" t="s">
        <v>58</v>
      </c>
    </row>
    <row r="177" spans="1:8" ht="409.5">
      <c r="A177" t="s">
        <v>24</v>
      </c>
      <c r="B177" t="s">
        <v>437</v>
      </c>
      <c r="C177" t="s">
        <v>157</v>
      </c>
      <c r="D177" s="166" t="s">
        <v>692</v>
      </c>
      <c r="E177" t="s">
        <v>27</v>
      </c>
      <c r="F177" t="s">
        <v>25</v>
      </c>
      <c r="G177" t="s">
        <v>26</v>
      </c>
      <c r="H177" t="s">
        <v>58</v>
      </c>
    </row>
    <row r="178" spans="1:8" ht="409.5">
      <c r="A178" t="s">
        <v>24</v>
      </c>
      <c r="B178" t="s">
        <v>55</v>
      </c>
      <c r="C178" t="s">
        <v>157</v>
      </c>
      <c r="D178" s="166" t="s">
        <v>693</v>
      </c>
      <c r="E178" t="s">
        <v>27</v>
      </c>
      <c r="F178" t="s">
        <v>25</v>
      </c>
      <c r="G178" t="s">
        <v>26</v>
      </c>
      <c r="H178" t="s">
        <v>58</v>
      </c>
    </row>
    <row r="179" spans="1:8" ht="409.5">
      <c r="A179" t="s">
        <v>24</v>
      </c>
      <c r="B179" t="s">
        <v>455</v>
      </c>
      <c r="C179" t="s">
        <v>157</v>
      </c>
      <c r="D179" s="166" t="s">
        <v>693</v>
      </c>
      <c r="E179" t="s">
        <v>27</v>
      </c>
      <c r="F179" t="s">
        <v>25</v>
      </c>
      <c r="G179" t="s">
        <v>26</v>
      </c>
      <c r="H179" t="s">
        <v>58</v>
      </c>
    </row>
    <row r="180" spans="1:8" ht="409.5">
      <c r="A180" t="s">
        <v>24</v>
      </c>
      <c r="B180" t="s">
        <v>156</v>
      </c>
      <c r="C180" t="s">
        <v>157</v>
      </c>
      <c r="D180" s="166" t="s">
        <v>694</v>
      </c>
      <c r="E180" t="s">
        <v>27</v>
      </c>
      <c r="F180" t="s">
        <v>25</v>
      </c>
      <c r="G180" t="s">
        <v>26</v>
      </c>
      <c r="H180" t="s">
        <v>58</v>
      </c>
    </row>
    <row r="181" spans="1:8" ht="409.5">
      <c r="A181" t="s">
        <v>24</v>
      </c>
      <c r="B181" t="s">
        <v>556</v>
      </c>
      <c r="C181" t="s">
        <v>157</v>
      </c>
      <c r="D181" s="166" t="s">
        <v>312</v>
      </c>
      <c r="E181" t="s">
        <v>27</v>
      </c>
      <c r="F181" t="s">
        <v>25</v>
      </c>
      <c r="G181" t="s">
        <v>26</v>
      </c>
      <c r="H181" t="s">
        <v>58</v>
      </c>
    </row>
    <row r="182" spans="1:8" ht="409.5">
      <c r="A182" t="s">
        <v>24</v>
      </c>
      <c r="B182" t="s">
        <v>468</v>
      </c>
      <c r="C182" t="s">
        <v>157</v>
      </c>
      <c r="D182" s="166" t="s">
        <v>174</v>
      </c>
      <c r="E182" t="s">
        <v>27</v>
      </c>
      <c r="F182" t="s">
        <v>25</v>
      </c>
      <c r="G182" t="s">
        <v>26</v>
      </c>
      <c r="H182" t="s">
        <v>58</v>
      </c>
    </row>
    <row r="183" spans="1:8" ht="409.5">
      <c r="A183" t="s">
        <v>24</v>
      </c>
      <c r="B183" t="s">
        <v>439</v>
      </c>
      <c r="C183" t="s">
        <v>157</v>
      </c>
      <c r="D183" s="166" t="s">
        <v>176</v>
      </c>
      <c r="E183" t="s">
        <v>27</v>
      </c>
      <c r="F183" t="s">
        <v>25</v>
      </c>
      <c r="G183" t="s">
        <v>26</v>
      </c>
      <c r="H183" t="s">
        <v>58</v>
      </c>
    </row>
    <row r="184" spans="1:8" ht="409.5">
      <c r="A184" t="s">
        <v>24</v>
      </c>
      <c r="B184" t="s">
        <v>441</v>
      </c>
      <c r="C184" t="s">
        <v>157</v>
      </c>
      <c r="D184" s="166" t="s">
        <v>178</v>
      </c>
      <c r="E184" t="s">
        <v>27</v>
      </c>
      <c r="F184" t="s">
        <v>25</v>
      </c>
      <c r="G184" t="s">
        <v>26</v>
      </c>
      <c r="H184" t="s">
        <v>58</v>
      </c>
    </row>
    <row r="185" spans="1:8" ht="409.5">
      <c r="A185" t="s">
        <v>24</v>
      </c>
      <c r="B185" t="s">
        <v>491</v>
      </c>
      <c r="C185" t="s">
        <v>157</v>
      </c>
      <c r="D185" s="166" t="s">
        <v>695</v>
      </c>
      <c r="E185" t="s">
        <v>27</v>
      </c>
      <c r="F185" t="s">
        <v>25</v>
      </c>
      <c r="G185" t="s">
        <v>26</v>
      </c>
      <c r="H185" t="s">
        <v>58</v>
      </c>
    </row>
    <row r="186" spans="1:8" ht="409.5">
      <c r="A186" t="s">
        <v>24</v>
      </c>
      <c r="B186" t="s">
        <v>557</v>
      </c>
      <c r="C186" t="s">
        <v>157</v>
      </c>
      <c r="D186" s="166" t="s">
        <v>696</v>
      </c>
      <c r="E186" t="s">
        <v>27</v>
      </c>
      <c r="F186" t="s">
        <v>25</v>
      </c>
      <c r="G186" t="s">
        <v>26</v>
      </c>
      <c r="H186" t="s">
        <v>58</v>
      </c>
    </row>
    <row r="187" spans="1:8" ht="409.5">
      <c r="A187" t="s">
        <v>24</v>
      </c>
      <c r="B187" t="s">
        <v>157</v>
      </c>
      <c r="C187" t="s">
        <v>157</v>
      </c>
      <c r="D187" s="166" t="s">
        <v>181</v>
      </c>
      <c r="E187" t="s">
        <v>27</v>
      </c>
      <c r="F187" t="s">
        <v>25</v>
      </c>
      <c r="G187" t="s">
        <v>26</v>
      </c>
      <c r="H187" t="s">
        <v>58</v>
      </c>
    </row>
    <row r="188" spans="1:8" ht="409.5">
      <c r="A188" t="s">
        <v>24</v>
      </c>
      <c r="B188" t="s">
        <v>559</v>
      </c>
      <c r="C188" t="s">
        <v>157</v>
      </c>
      <c r="D188" s="166" t="s">
        <v>183</v>
      </c>
      <c r="E188" t="s">
        <v>27</v>
      </c>
      <c r="F188" t="s">
        <v>25</v>
      </c>
      <c r="G188" t="s">
        <v>26</v>
      </c>
      <c r="H188" t="s">
        <v>58</v>
      </c>
    </row>
    <row r="189" spans="1:8" ht="409.5">
      <c r="A189" t="s">
        <v>24</v>
      </c>
      <c r="B189" t="s">
        <v>505</v>
      </c>
      <c r="C189" t="s">
        <v>157</v>
      </c>
      <c r="D189" s="166" t="s">
        <v>697</v>
      </c>
      <c r="E189" t="s">
        <v>27</v>
      </c>
      <c r="F189" t="s">
        <v>25</v>
      </c>
      <c r="G189" t="s">
        <v>26</v>
      </c>
      <c r="H189" t="s">
        <v>58</v>
      </c>
    </row>
    <row r="190" spans="1:8" ht="409.5">
      <c r="A190" t="s">
        <v>24</v>
      </c>
      <c r="B190" t="s">
        <v>515</v>
      </c>
      <c r="C190" t="s">
        <v>157</v>
      </c>
      <c r="D190" s="166" t="s">
        <v>341</v>
      </c>
      <c r="E190" t="s">
        <v>27</v>
      </c>
      <c r="F190" t="s">
        <v>25</v>
      </c>
      <c r="G190" t="s">
        <v>26</v>
      </c>
      <c r="H190" t="s">
        <v>58</v>
      </c>
    </row>
    <row r="191" spans="1:8" ht="409.5">
      <c r="A191" t="s">
        <v>24</v>
      </c>
      <c r="B191" t="s">
        <v>502</v>
      </c>
      <c r="C191" t="s">
        <v>157</v>
      </c>
      <c r="D191" s="166" t="s">
        <v>185</v>
      </c>
      <c r="E191" t="s">
        <v>27</v>
      </c>
      <c r="F191" t="s">
        <v>25</v>
      </c>
      <c r="G191" t="s">
        <v>26</v>
      </c>
      <c r="H191" t="s">
        <v>58</v>
      </c>
    </row>
    <row r="192" spans="1:8" ht="409.5">
      <c r="A192" t="s">
        <v>24</v>
      </c>
      <c r="B192" t="s">
        <v>504</v>
      </c>
      <c r="C192" t="s">
        <v>157</v>
      </c>
      <c r="D192" s="166" t="s">
        <v>187</v>
      </c>
      <c r="E192" t="s">
        <v>27</v>
      </c>
      <c r="F192" t="s">
        <v>25</v>
      </c>
      <c r="G192" t="s">
        <v>26</v>
      </c>
      <c r="H192" t="s">
        <v>58</v>
      </c>
    </row>
    <row r="193" spans="1:8" ht="409.5">
      <c r="A193" t="s">
        <v>24</v>
      </c>
      <c r="B193" t="s">
        <v>69</v>
      </c>
      <c r="C193" t="s">
        <v>157</v>
      </c>
      <c r="D193" s="166" t="s">
        <v>189</v>
      </c>
      <c r="E193" t="s">
        <v>27</v>
      </c>
      <c r="F193" t="s">
        <v>25</v>
      </c>
      <c r="G193" t="s">
        <v>26</v>
      </c>
      <c r="H193" t="s">
        <v>58</v>
      </c>
    </row>
    <row r="194" spans="1:8" ht="409.5">
      <c r="A194" t="s">
        <v>24</v>
      </c>
      <c r="B194" t="s">
        <v>526</v>
      </c>
      <c r="C194" t="s">
        <v>157</v>
      </c>
      <c r="D194" s="166" t="s">
        <v>698</v>
      </c>
      <c r="E194" t="s">
        <v>27</v>
      </c>
      <c r="F194" t="s">
        <v>25</v>
      </c>
      <c r="G194" t="s">
        <v>26</v>
      </c>
      <c r="H194" t="s">
        <v>58</v>
      </c>
    </row>
    <row r="195" spans="1:8" ht="409.5">
      <c r="A195" t="s">
        <v>24</v>
      </c>
      <c r="B195" t="s">
        <v>510</v>
      </c>
      <c r="C195" t="s">
        <v>157</v>
      </c>
      <c r="D195" s="166" t="s">
        <v>699</v>
      </c>
      <c r="E195" t="s">
        <v>27</v>
      </c>
      <c r="F195" t="s">
        <v>25</v>
      </c>
      <c r="G195" t="s">
        <v>26</v>
      </c>
      <c r="H195" t="s">
        <v>58</v>
      </c>
    </row>
    <row r="196" spans="1:8" ht="409.5">
      <c r="A196" t="s">
        <v>24</v>
      </c>
      <c r="B196" t="s">
        <v>549</v>
      </c>
      <c r="C196" t="s">
        <v>157</v>
      </c>
      <c r="D196" s="166" t="s">
        <v>191</v>
      </c>
      <c r="E196" t="s">
        <v>27</v>
      </c>
      <c r="F196" t="s">
        <v>25</v>
      </c>
      <c r="G196" t="s">
        <v>26</v>
      </c>
      <c r="H196" t="s">
        <v>58</v>
      </c>
    </row>
    <row r="197" spans="1:8" ht="409.5">
      <c r="A197" t="s">
        <v>24</v>
      </c>
      <c r="B197" t="s">
        <v>345</v>
      </c>
      <c r="C197" t="s">
        <v>157</v>
      </c>
      <c r="D197" s="166" t="s">
        <v>700</v>
      </c>
      <c r="E197" t="s">
        <v>27</v>
      </c>
      <c r="F197" t="s">
        <v>25</v>
      </c>
      <c r="G197" t="s">
        <v>26</v>
      </c>
      <c r="H197" t="s">
        <v>58</v>
      </c>
    </row>
    <row r="198" spans="1:8" ht="409.5">
      <c r="A198" t="s">
        <v>24</v>
      </c>
      <c r="B198" t="s">
        <v>562</v>
      </c>
      <c r="C198" t="s">
        <v>157</v>
      </c>
      <c r="D198" s="166" t="s">
        <v>701</v>
      </c>
      <c r="E198" t="s">
        <v>27</v>
      </c>
      <c r="F198" t="s">
        <v>25</v>
      </c>
      <c r="G198" t="s">
        <v>26</v>
      </c>
      <c r="H198" t="s">
        <v>58</v>
      </c>
    </row>
    <row r="199" spans="1:8" ht="409.5">
      <c r="A199" t="s">
        <v>24</v>
      </c>
      <c r="B199" t="s">
        <v>545</v>
      </c>
      <c r="C199" t="s">
        <v>157</v>
      </c>
      <c r="D199" s="166" t="s">
        <v>693</v>
      </c>
      <c r="E199" t="s">
        <v>27</v>
      </c>
      <c r="F199" t="s">
        <v>25</v>
      </c>
      <c r="G199" t="s">
        <v>26</v>
      </c>
      <c r="H199" t="s">
        <v>58</v>
      </c>
    </row>
    <row r="200" spans="1:8" ht="409.5">
      <c r="A200" t="s">
        <v>24</v>
      </c>
      <c r="B200" t="s">
        <v>550</v>
      </c>
      <c r="C200" t="s">
        <v>157</v>
      </c>
      <c r="D200" s="166" t="s">
        <v>347</v>
      </c>
      <c r="E200" t="s">
        <v>27</v>
      </c>
      <c r="F200" t="s">
        <v>25</v>
      </c>
      <c r="G200" t="s">
        <v>26</v>
      </c>
      <c r="H200" t="s">
        <v>58</v>
      </c>
    </row>
    <row r="201" spans="1:8" ht="409.5">
      <c r="A201" t="s">
        <v>24</v>
      </c>
      <c r="B201" t="s">
        <v>625</v>
      </c>
      <c r="C201" t="s">
        <v>157</v>
      </c>
      <c r="D201" s="166" t="s">
        <v>193</v>
      </c>
      <c r="E201" t="s">
        <v>27</v>
      </c>
      <c r="F201" t="s">
        <v>25</v>
      </c>
      <c r="G201" t="s">
        <v>26</v>
      </c>
      <c r="H201" t="s">
        <v>58</v>
      </c>
    </row>
    <row r="202" spans="1:8" ht="409.5">
      <c r="A202" t="s">
        <v>24</v>
      </c>
      <c r="B202" t="s">
        <v>626</v>
      </c>
      <c r="C202" t="s">
        <v>157</v>
      </c>
      <c r="D202" s="166" t="s">
        <v>195</v>
      </c>
      <c r="E202" t="s">
        <v>27</v>
      </c>
      <c r="F202" t="s">
        <v>25</v>
      </c>
      <c r="G202" t="s">
        <v>26</v>
      </c>
      <c r="H202" t="s">
        <v>58</v>
      </c>
    </row>
    <row r="203" spans="1:8" ht="409.5">
      <c r="A203" t="s">
        <v>24</v>
      </c>
      <c r="B203" t="s">
        <v>627</v>
      </c>
      <c r="C203" t="s">
        <v>157</v>
      </c>
      <c r="D203" s="166" t="s">
        <v>702</v>
      </c>
      <c r="E203" t="s">
        <v>27</v>
      </c>
      <c r="F203" t="s">
        <v>25</v>
      </c>
      <c r="G203" t="s">
        <v>26</v>
      </c>
      <c r="H203" t="s">
        <v>58</v>
      </c>
    </row>
    <row r="204" spans="1:8" ht="409.5">
      <c r="A204" t="s">
        <v>24</v>
      </c>
      <c r="B204" t="s">
        <v>628</v>
      </c>
      <c r="C204" t="s">
        <v>157</v>
      </c>
      <c r="D204" s="166" t="s">
        <v>703</v>
      </c>
      <c r="E204" t="s">
        <v>27</v>
      </c>
      <c r="F204" t="s">
        <v>25</v>
      </c>
      <c r="G204" t="s">
        <v>26</v>
      </c>
      <c r="H204" t="s">
        <v>58</v>
      </c>
    </row>
    <row r="205" spans="1:8" ht="409.5">
      <c r="A205" t="s">
        <v>24</v>
      </c>
      <c r="B205" t="s">
        <v>629</v>
      </c>
      <c r="C205" t="s">
        <v>157</v>
      </c>
      <c r="D205" s="166" t="s">
        <v>704</v>
      </c>
      <c r="E205" t="s">
        <v>27</v>
      </c>
      <c r="F205" t="s">
        <v>25</v>
      </c>
      <c r="G205" t="s">
        <v>26</v>
      </c>
      <c r="H205" t="s">
        <v>58</v>
      </c>
    </row>
    <row r="206" spans="1:8" ht="409.5">
      <c r="A206" t="s">
        <v>24</v>
      </c>
      <c r="B206" t="s">
        <v>630</v>
      </c>
      <c r="C206" t="s">
        <v>157</v>
      </c>
      <c r="D206" s="166" t="s">
        <v>197</v>
      </c>
      <c r="E206" t="s">
        <v>27</v>
      </c>
      <c r="F206" t="s">
        <v>25</v>
      </c>
      <c r="G206" t="s">
        <v>26</v>
      </c>
      <c r="H206" t="s">
        <v>58</v>
      </c>
    </row>
    <row r="207" spans="1:8" ht="409.5">
      <c r="A207" t="s">
        <v>24</v>
      </c>
      <c r="B207" t="s">
        <v>631</v>
      </c>
      <c r="C207" t="s">
        <v>157</v>
      </c>
      <c r="D207" s="166" t="s">
        <v>199</v>
      </c>
      <c r="E207" t="s">
        <v>27</v>
      </c>
      <c r="F207" t="s">
        <v>25</v>
      </c>
      <c r="G207" t="s">
        <v>26</v>
      </c>
      <c r="H207" t="s">
        <v>58</v>
      </c>
    </row>
    <row r="208" spans="1:8" ht="409.5">
      <c r="A208" t="s">
        <v>24</v>
      </c>
      <c r="B208" t="s">
        <v>632</v>
      </c>
      <c r="C208" t="s">
        <v>157</v>
      </c>
      <c r="D208" s="166" t="s">
        <v>201</v>
      </c>
      <c r="E208" t="s">
        <v>27</v>
      </c>
      <c r="F208" t="s">
        <v>25</v>
      </c>
      <c r="G208" t="s">
        <v>26</v>
      </c>
      <c r="H208" t="s">
        <v>58</v>
      </c>
    </row>
    <row r="209" spans="1:8" ht="409.5">
      <c r="A209" t="s">
        <v>24</v>
      </c>
      <c r="B209" t="s">
        <v>633</v>
      </c>
      <c r="C209" t="s">
        <v>157</v>
      </c>
      <c r="D209" s="166" t="s">
        <v>693</v>
      </c>
      <c r="E209" t="s">
        <v>27</v>
      </c>
      <c r="F209" t="s">
        <v>25</v>
      </c>
      <c r="G209" t="s">
        <v>26</v>
      </c>
      <c r="H209" t="s">
        <v>58</v>
      </c>
    </row>
    <row r="210" spans="1:8" ht="409.5">
      <c r="A210" t="s">
        <v>24</v>
      </c>
      <c r="B210" t="s">
        <v>634</v>
      </c>
      <c r="C210" t="s">
        <v>157</v>
      </c>
      <c r="D210" s="166" t="s">
        <v>705</v>
      </c>
      <c r="E210" t="s">
        <v>27</v>
      </c>
      <c r="F210" t="s">
        <v>25</v>
      </c>
      <c r="G210" t="s">
        <v>26</v>
      </c>
      <c r="H210" t="s">
        <v>58</v>
      </c>
    </row>
    <row r="211" spans="1:8" ht="409.5">
      <c r="A211" t="s">
        <v>24</v>
      </c>
      <c r="B211" t="s">
        <v>635</v>
      </c>
      <c r="C211" t="s">
        <v>157</v>
      </c>
      <c r="D211" s="166" t="s">
        <v>203</v>
      </c>
      <c r="E211" t="s">
        <v>27</v>
      </c>
      <c r="F211" t="s">
        <v>25</v>
      </c>
      <c r="G211" t="s">
        <v>26</v>
      </c>
      <c r="H211" t="s">
        <v>58</v>
      </c>
    </row>
    <row r="212" spans="1:8" ht="409.5">
      <c r="A212" t="s">
        <v>24</v>
      </c>
      <c r="B212" t="s">
        <v>636</v>
      </c>
      <c r="C212" t="s">
        <v>157</v>
      </c>
      <c r="D212" s="166" t="s">
        <v>693</v>
      </c>
      <c r="E212" t="s">
        <v>27</v>
      </c>
      <c r="F212" t="s">
        <v>25</v>
      </c>
      <c r="G212" t="s">
        <v>26</v>
      </c>
      <c r="H212" t="s">
        <v>58</v>
      </c>
    </row>
    <row r="213" spans="1:8" ht="409.5">
      <c r="A213" t="s">
        <v>24</v>
      </c>
      <c r="B213" t="s">
        <v>637</v>
      </c>
      <c r="C213" t="s">
        <v>157</v>
      </c>
      <c r="D213" s="166" t="s">
        <v>693</v>
      </c>
      <c r="E213" t="s">
        <v>27</v>
      </c>
      <c r="F213" t="s">
        <v>25</v>
      </c>
      <c r="G213" t="s">
        <v>26</v>
      </c>
      <c r="H213" t="s">
        <v>58</v>
      </c>
    </row>
    <row r="214" spans="1:8" ht="409.5">
      <c r="A214" t="s">
        <v>24</v>
      </c>
      <c r="B214" t="s">
        <v>638</v>
      </c>
      <c r="C214" t="s">
        <v>157</v>
      </c>
      <c r="D214" s="166" t="s">
        <v>706</v>
      </c>
      <c r="E214" t="s">
        <v>27</v>
      </c>
      <c r="F214" t="s">
        <v>25</v>
      </c>
      <c r="G214" t="s">
        <v>26</v>
      </c>
      <c r="H214" t="s">
        <v>58</v>
      </c>
    </row>
    <row r="215" spans="1:8" ht="409.5">
      <c r="A215" t="s">
        <v>24</v>
      </c>
      <c r="B215" t="s">
        <v>639</v>
      </c>
      <c r="C215" t="s">
        <v>157</v>
      </c>
      <c r="D215" s="166" t="s">
        <v>707</v>
      </c>
      <c r="E215" t="s">
        <v>27</v>
      </c>
      <c r="F215" t="s">
        <v>25</v>
      </c>
      <c r="G215" t="s">
        <v>26</v>
      </c>
      <c r="H215" t="s">
        <v>58</v>
      </c>
    </row>
    <row r="216" spans="1:8" ht="409.5">
      <c r="A216" t="s">
        <v>24</v>
      </c>
      <c r="B216" t="s">
        <v>640</v>
      </c>
      <c r="C216" t="s">
        <v>157</v>
      </c>
      <c r="D216" s="166" t="s">
        <v>693</v>
      </c>
      <c r="E216" t="s">
        <v>27</v>
      </c>
      <c r="F216" t="s">
        <v>25</v>
      </c>
      <c r="G216" t="s">
        <v>26</v>
      </c>
      <c r="H216" t="s">
        <v>58</v>
      </c>
    </row>
    <row r="217" spans="1:8" ht="409.5">
      <c r="A217" t="s">
        <v>24</v>
      </c>
      <c r="B217" t="s">
        <v>641</v>
      </c>
      <c r="C217" t="s">
        <v>157</v>
      </c>
      <c r="D217" s="166" t="s">
        <v>205</v>
      </c>
      <c r="E217" t="s">
        <v>27</v>
      </c>
      <c r="F217" t="s">
        <v>25</v>
      </c>
      <c r="G217" t="s">
        <v>26</v>
      </c>
      <c r="H217" t="s">
        <v>58</v>
      </c>
    </row>
    <row r="218" spans="1:8" ht="409.5">
      <c r="A218" t="s">
        <v>24</v>
      </c>
      <c r="B218" t="s">
        <v>642</v>
      </c>
      <c r="C218" t="s">
        <v>157</v>
      </c>
      <c r="D218" s="166" t="s">
        <v>708</v>
      </c>
      <c r="E218" t="s">
        <v>27</v>
      </c>
      <c r="F218" t="s">
        <v>25</v>
      </c>
      <c r="G218" t="s">
        <v>26</v>
      </c>
      <c r="H218" t="s">
        <v>58</v>
      </c>
    </row>
    <row r="219" spans="1:8" ht="409.5">
      <c r="A219" t="s">
        <v>24</v>
      </c>
      <c r="B219" t="s">
        <v>643</v>
      </c>
      <c r="C219" t="s">
        <v>157</v>
      </c>
      <c r="D219" s="166" t="s">
        <v>709</v>
      </c>
      <c r="E219" t="s">
        <v>27</v>
      </c>
      <c r="F219" t="s">
        <v>25</v>
      </c>
      <c r="G219" t="s">
        <v>26</v>
      </c>
      <c r="H219" t="s">
        <v>58</v>
      </c>
    </row>
    <row r="220" spans="1:8" ht="409.5">
      <c r="A220" t="s">
        <v>24</v>
      </c>
      <c r="B220" t="s">
        <v>644</v>
      </c>
      <c r="C220" t="s">
        <v>157</v>
      </c>
      <c r="D220" s="166" t="s">
        <v>207</v>
      </c>
      <c r="E220" t="s">
        <v>27</v>
      </c>
      <c r="F220" t="s">
        <v>25</v>
      </c>
      <c r="G220" t="s">
        <v>26</v>
      </c>
      <c r="H220" t="s">
        <v>58</v>
      </c>
    </row>
    <row r="221" spans="1:8" ht="409.5">
      <c r="A221" t="s">
        <v>24</v>
      </c>
      <c r="B221" t="s">
        <v>645</v>
      </c>
      <c r="C221" t="s">
        <v>157</v>
      </c>
      <c r="D221" s="166" t="s">
        <v>710</v>
      </c>
      <c r="E221" t="s">
        <v>27</v>
      </c>
      <c r="F221" t="s">
        <v>25</v>
      </c>
      <c r="G221" t="s">
        <v>26</v>
      </c>
      <c r="H221" t="s">
        <v>58</v>
      </c>
    </row>
    <row r="222" spans="1:8" ht="409.5">
      <c r="A222" t="s">
        <v>24</v>
      </c>
      <c r="B222" t="s">
        <v>646</v>
      </c>
      <c r="C222" t="s">
        <v>157</v>
      </c>
      <c r="D222" s="166" t="s">
        <v>711</v>
      </c>
      <c r="E222" t="s">
        <v>27</v>
      </c>
      <c r="F222" t="s">
        <v>25</v>
      </c>
      <c r="G222" t="s">
        <v>26</v>
      </c>
      <c r="H222" t="s">
        <v>58</v>
      </c>
    </row>
    <row r="223" spans="1:8" ht="409.5">
      <c r="A223" t="s">
        <v>24</v>
      </c>
      <c r="B223" t="s">
        <v>647</v>
      </c>
      <c r="C223" t="s">
        <v>157</v>
      </c>
      <c r="D223" s="166" t="s">
        <v>712</v>
      </c>
      <c r="E223" t="s">
        <v>27</v>
      </c>
      <c r="F223" t="s">
        <v>25</v>
      </c>
      <c r="G223" t="s">
        <v>26</v>
      </c>
      <c r="H223" t="s">
        <v>58</v>
      </c>
    </row>
    <row r="224" spans="1:8" ht="409.5">
      <c r="A224" t="s">
        <v>24</v>
      </c>
      <c r="B224" t="s">
        <v>648</v>
      </c>
      <c r="C224" t="s">
        <v>157</v>
      </c>
      <c r="D224" s="166" t="s">
        <v>713</v>
      </c>
      <c r="E224" t="s">
        <v>27</v>
      </c>
      <c r="F224" t="s">
        <v>25</v>
      </c>
      <c r="G224" t="s">
        <v>26</v>
      </c>
      <c r="H224" t="s">
        <v>58</v>
      </c>
    </row>
    <row r="225" spans="1:8" ht="409.5">
      <c r="A225" t="s">
        <v>24</v>
      </c>
      <c r="B225" t="s">
        <v>649</v>
      </c>
      <c r="C225" t="s">
        <v>157</v>
      </c>
      <c r="D225" s="166" t="s">
        <v>209</v>
      </c>
      <c r="E225" t="s">
        <v>27</v>
      </c>
      <c r="F225" t="s">
        <v>25</v>
      </c>
      <c r="G225" t="s">
        <v>26</v>
      </c>
      <c r="H225" t="s">
        <v>58</v>
      </c>
    </row>
    <row r="226" spans="1:8" ht="409.5">
      <c r="A226" t="s">
        <v>24</v>
      </c>
      <c r="B226" t="s">
        <v>650</v>
      </c>
      <c r="C226" t="s">
        <v>157</v>
      </c>
      <c r="D226" s="166" t="s">
        <v>211</v>
      </c>
      <c r="E226" t="s">
        <v>27</v>
      </c>
      <c r="F226" t="s">
        <v>25</v>
      </c>
      <c r="G226" t="s">
        <v>26</v>
      </c>
      <c r="H226" t="s">
        <v>58</v>
      </c>
    </row>
    <row r="227" spans="1:8" ht="409.5">
      <c r="A227" t="s">
        <v>24</v>
      </c>
      <c r="B227" t="s">
        <v>651</v>
      </c>
      <c r="C227" t="s">
        <v>157</v>
      </c>
      <c r="D227" s="166" t="s">
        <v>213</v>
      </c>
      <c r="E227" t="s">
        <v>27</v>
      </c>
      <c r="F227" t="s">
        <v>25</v>
      </c>
      <c r="G227" t="s">
        <v>26</v>
      </c>
      <c r="H227" t="s">
        <v>58</v>
      </c>
    </row>
    <row r="228" spans="1:8" ht="409.5">
      <c r="A228" t="s">
        <v>24</v>
      </c>
      <c r="B228" t="s">
        <v>652</v>
      </c>
      <c r="C228" t="s">
        <v>157</v>
      </c>
      <c r="D228" s="166" t="s">
        <v>215</v>
      </c>
      <c r="E228" t="s">
        <v>27</v>
      </c>
      <c r="F228" t="s">
        <v>25</v>
      </c>
      <c r="G228" t="s">
        <v>26</v>
      </c>
      <c r="H228" t="s">
        <v>58</v>
      </c>
    </row>
    <row r="229" spans="1:8" ht="409.5">
      <c r="A229" t="s">
        <v>24</v>
      </c>
      <c r="B229" t="s">
        <v>653</v>
      </c>
      <c r="C229" t="s">
        <v>157</v>
      </c>
      <c r="D229" s="166" t="s">
        <v>714</v>
      </c>
      <c r="E229" t="s">
        <v>27</v>
      </c>
      <c r="F229" t="s">
        <v>25</v>
      </c>
      <c r="G229" t="s">
        <v>26</v>
      </c>
      <c r="H229" t="s">
        <v>58</v>
      </c>
    </row>
    <row r="230" spans="1:8" ht="409.5">
      <c r="A230" t="s">
        <v>24</v>
      </c>
      <c r="B230" t="s">
        <v>654</v>
      </c>
      <c r="C230" t="s">
        <v>157</v>
      </c>
      <c r="D230" s="166" t="s">
        <v>715</v>
      </c>
      <c r="E230" t="s">
        <v>27</v>
      </c>
      <c r="F230" t="s">
        <v>25</v>
      </c>
      <c r="G230" t="s">
        <v>26</v>
      </c>
      <c r="H230" t="s">
        <v>58</v>
      </c>
    </row>
    <row r="231" spans="1:8" ht="409.5">
      <c r="A231" t="s">
        <v>24</v>
      </c>
      <c r="B231" t="s">
        <v>655</v>
      </c>
      <c r="C231" t="s">
        <v>157</v>
      </c>
      <c r="D231" s="166" t="s">
        <v>693</v>
      </c>
      <c r="E231" t="s">
        <v>27</v>
      </c>
      <c r="F231" t="s">
        <v>25</v>
      </c>
      <c r="G231" t="s">
        <v>26</v>
      </c>
      <c r="H231" t="s">
        <v>58</v>
      </c>
    </row>
    <row r="232" spans="1:8" ht="409.5">
      <c r="A232" t="s">
        <v>24</v>
      </c>
      <c r="B232" t="s">
        <v>656</v>
      </c>
      <c r="C232" t="s">
        <v>157</v>
      </c>
      <c r="D232" s="166" t="s">
        <v>693</v>
      </c>
      <c r="E232" t="s">
        <v>27</v>
      </c>
      <c r="F232" t="s">
        <v>25</v>
      </c>
      <c r="G232" t="s">
        <v>26</v>
      </c>
      <c r="H232" t="s">
        <v>58</v>
      </c>
    </row>
    <row r="233" spans="1:8" ht="409.5">
      <c r="A233" t="s">
        <v>24</v>
      </c>
      <c r="B233" t="s">
        <v>657</v>
      </c>
      <c r="C233" t="s">
        <v>157</v>
      </c>
      <c r="D233" s="166" t="s">
        <v>693</v>
      </c>
      <c r="E233" t="s">
        <v>27</v>
      </c>
      <c r="F233" t="s">
        <v>25</v>
      </c>
      <c r="G233" t="s">
        <v>26</v>
      </c>
      <c r="H233" t="s">
        <v>58</v>
      </c>
    </row>
    <row r="234" spans="1:8" ht="409.5">
      <c r="A234" t="s">
        <v>24</v>
      </c>
      <c r="B234" t="s">
        <v>658</v>
      </c>
      <c r="C234" t="s">
        <v>157</v>
      </c>
      <c r="D234" s="166" t="s">
        <v>693</v>
      </c>
      <c r="E234" t="s">
        <v>27</v>
      </c>
      <c r="F234" t="s">
        <v>25</v>
      </c>
      <c r="G234" t="s">
        <v>26</v>
      </c>
      <c r="H234" t="s">
        <v>58</v>
      </c>
    </row>
    <row r="235" spans="1:8" ht="409.5">
      <c r="A235" t="s">
        <v>24</v>
      </c>
      <c r="B235" t="s">
        <v>659</v>
      </c>
      <c r="C235" t="s">
        <v>157</v>
      </c>
      <c r="D235" s="166" t="s">
        <v>217</v>
      </c>
      <c r="E235" t="s">
        <v>27</v>
      </c>
      <c r="F235" t="s">
        <v>25</v>
      </c>
      <c r="G235" t="s">
        <v>26</v>
      </c>
      <c r="H235" t="s">
        <v>58</v>
      </c>
    </row>
    <row r="236" spans="1:8" ht="409.5">
      <c r="A236" t="s">
        <v>24</v>
      </c>
      <c r="B236" t="s">
        <v>660</v>
      </c>
      <c r="C236" t="s">
        <v>157</v>
      </c>
      <c r="D236" s="166" t="s">
        <v>716</v>
      </c>
      <c r="E236" t="s">
        <v>27</v>
      </c>
      <c r="F236" t="s">
        <v>25</v>
      </c>
      <c r="G236" t="s">
        <v>26</v>
      </c>
      <c r="H236" t="s">
        <v>58</v>
      </c>
    </row>
    <row r="237" spans="1:8" ht="409.5">
      <c r="A237" t="s">
        <v>24</v>
      </c>
      <c r="B237" t="s">
        <v>661</v>
      </c>
      <c r="C237" t="s">
        <v>157</v>
      </c>
      <c r="D237" s="166" t="s">
        <v>717</v>
      </c>
      <c r="E237" t="s">
        <v>27</v>
      </c>
      <c r="F237" t="s">
        <v>25</v>
      </c>
      <c r="G237" t="s">
        <v>26</v>
      </c>
      <c r="H237" t="s">
        <v>58</v>
      </c>
    </row>
    <row r="238" spans="1:8" ht="409.5">
      <c r="A238" t="s">
        <v>24</v>
      </c>
      <c r="B238" t="s">
        <v>662</v>
      </c>
      <c r="C238" t="s">
        <v>157</v>
      </c>
      <c r="D238" s="166" t="s">
        <v>718</v>
      </c>
      <c r="E238" t="s">
        <v>27</v>
      </c>
      <c r="F238" t="s">
        <v>25</v>
      </c>
      <c r="G238" t="s">
        <v>26</v>
      </c>
      <c r="H238" t="s">
        <v>58</v>
      </c>
    </row>
    <row r="239" spans="1:8" ht="409.5">
      <c r="A239" t="s">
        <v>24</v>
      </c>
      <c r="B239" t="s">
        <v>33</v>
      </c>
      <c r="C239" t="s">
        <v>29</v>
      </c>
      <c r="D239" s="166" t="s">
        <v>222</v>
      </c>
      <c r="E239" t="s">
        <v>27</v>
      </c>
      <c r="F239" t="s">
        <v>25</v>
      </c>
      <c r="G239" t="s">
        <v>26</v>
      </c>
      <c r="H239" t="s">
        <v>28</v>
      </c>
    </row>
    <row r="240" spans="1:8" ht="409.5">
      <c r="A240" t="s">
        <v>24</v>
      </c>
      <c r="B240" t="s">
        <v>604</v>
      </c>
      <c r="C240" t="s">
        <v>29</v>
      </c>
      <c r="D240" s="166" t="s">
        <v>719</v>
      </c>
      <c r="E240" t="s">
        <v>27</v>
      </c>
      <c r="F240" t="s">
        <v>25</v>
      </c>
      <c r="G240" t="s">
        <v>26</v>
      </c>
      <c r="H240" t="s">
        <v>28</v>
      </c>
    </row>
    <row r="241" spans="1:8" ht="409.5">
      <c r="A241" t="s">
        <v>24</v>
      </c>
      <c r="B241" t="s">
        <v>588</v>
      </c>
      <c r="C241" t="s">
        <v>29</v>
      </c>
      <c r="D241" s="166" t="s">
        <v>271</v>
      </c>
      <c r="E241" t="s">
        <v>27</v>
      </c>
      <c r="F241" t="s">
        <v>25</v>
      </c>
      <c r="G241" t="s">
        <v>26</v>
      </c>
      <c r="H241" t="s">
        <v>28</v>
      </c>
    </row>
    <row r="242" spans="1:8" ht="409.5">
      <c r="A242" t="s">
        <v>24</v>
      </c>
      <c r="B242" t="s">
        <v>593</v>
      </c>
      <c r="C242" t="s">
        <v>29</v>
      </c>
      <c r="D242" s="166" t="s">
        <v>277</v>
      </c>
      <c r="E242" t="s">
        <v>27</v>
      </c>
      <c r="F242" t="s">
        <v>25</v>
      </c>
      <c r="G242" t="s">
        <v>26</v>
      </c>
      <c r="H242" t="s">
        <v>28</v>
      </c>
    </row>
    <row r="243" spans="1:8" ht="409.5">
      <c r="A243" t="s">
        <v>24</v>
      </c>
      <c r="B243" t="s">
        <v>438</v>
      </c>
      <c r="C243" t="s">
        <v>29</v>
      </c>
      <c r="D243" s="166" t="s">
        <v>720</v>
      </c>
      <c r="E243" t="s">
        <v>27</v>
      </c>
      <c r="F243" t="s">
        <v>25</v>
      </c>
      <c r="G243" t="s">
        <v>26</v>
      </c>
      <c r="H243" t="s">
        <v>28</v>
      </c>
    </row>
    <row r="244" spans="1:8" ht="409.5">
      <c r="A244" t="s">
        <v>24</v>
      </c>
      <c r="B244" t="s">
        <v>346</v>
      </c>
      <c r="C244" t="s">
        <v>29</v>
      </c>
      <c r="D244" s="166" t="s">
        <v>721</v>
      </c>
      <c r="E244" t="s">
        <v>27</v>
      </c>
      <c r="F244" t="s">
        <v>25</v>
      </c>
      <c r="G244" t="s">
        <v>26</v>
      </c>
      <c r="H244" t="s">
        <v>28</v>
      </c>
    </row>
    <row r="245" spans="1:8" ht="409.5">
      <c r="A245" t="s">
        <v>24</v>
      </c>
      <c r="B245" t="s">
        <v>477</v>
      </c>
      <c r="C245" t="s">
        <v>29</v>
      </c>
      <c r="D245" s="166" t="s">
        <v>242</v>
      </c>
      <c r="E245" t="s">
        <v>27</v>
      </c>
      <c r="F245" t="s">
        <v>25</v>
      </c>
      <c r="G245" t="s">
        <v>26</v>
      </c>
      <c r="H245" t="s">
        <v>28</v>
      </c>
    </row>
    <row r="246" spans="1:8" ht="409.5">
      <c r="A246" t="s">
        <v>24</v>
      </c>
      <c r="B246" t="s">
        <v>432</v>
      </c>
      <c r="C246" t="s">
        <v>29</v>
      </c>
      <c r="D246" s="166" t="s">
        <v>824</v>
      </c>
      <c r="E246" t="s">
        <v>27</v>
      </c>
      <c r="F246" t="s">
        <v>25</v>
      </c>
      <c r="G246" t="s">
        <v>26</v>
      </c>
      <c r="H246" t="s">
        <v>28</v>
      </c>
    </row>
    <row r="247" spans="1:8" ht="409.5">
      <c r="A247" t="s">
        <v>24</v>
      </c>
      <c r="B247" t="s">
        <v>618</v>
      </c>
      <c r="C247" t="s">
        <v>29</v>
      </c>
      <c r="D247" s="166" t="s">
        <v>720</v>
      </c>
      <c r="E247" t="s">
        <v>27</v>
      </c>
      <c r="F247" t="s">
        <v>25</v>
      </c>
      <c r="G247" t="s">
        <v>26</v>
      </c>
      <c r="H247" t="s">
        <v>28</v>
      </c>
    </row>
    <row r="248" spans="1:8" ht="409.5">
      <c r="A248" t="s">
        <v>24</v>
      </c>
      <c r="B248" t="s">
        <v>603</v>
      </c>
      <c r="C248" t="s">
        <v>29</v>
      </c>
      <c r="D248" s="166" t="s">
        <v>286</v>
      </c>
      <c r="E248" t="s">
        <v>27</v>
      </c>
      <c r="F248" t="s">
        <v>25</v>
      </c>
      <c r="G248" t="s">
        <v>26</v>
      </c>
      <c r="H248" t="s">
        <v>28</v>
      </c>
    </row>
    <row r="249" spans="1:8" ht="409.5">
      <c r="A249" t="s">
        <v>24</v>
      </c>
      <c r="B249" t="s">
        <v>615</v>
      </c>
      <c r="C249" t="s">
        <v>29</v>
      </c>
      <c r="D249" s="166" t="s">
        <v>722</v>
      </c>
      <c r="E249" t="s">
        <v>27</v>
      </c>
      <c r="F249" t="s">
        <v>25</v>
      </c>
      <c r="G249" t="s">
        <v>26</v>
      </c>
      <c r="H249" t="s">
        <v>28</v>
      </c>
    </row>
    <row r="250" spans="1:8" ht="409.5">
      <c r="A250" t="s">
        <v>24</v>
      </c>
      <c r="B250" t="s">
        <v>595</v>
      </c>
      <c r="C250" t="s">
        <v>29</v>
      </c>
      <c r="D250" s="166" t="s">
        <v>720</v>
      </c>
      <c r="E250" t="s">
        <v>27</v>
      </c>
      <c r="F250" t="s">
        <v>25</v>
      </c>
      <c r="G250" t="s">
        <v>26</v>
      </c>
      <c r="H250" t="s">
        <v>28</v>
      </c>
    </row>
    <row r="251" spans="1:8" ht="409.5">
      <c r="A251" t="s">
        <v>24</v>
      </c>
      <c r="B251" t="s">
        <v>561</v>
      </c>
      <c r="C251" t="s">
        <v>29</v>
      </c>
      <c r="D251" s="166" t="s">
        <v>723</v>
      </c>
      <c r="E251" t="s">
        <v>27</v>
      </c>
      <c r="F251" t="s">
        <v>25</v>
      </c>
      <c r="G251" t="s">
        <v>26</v>
      </c>
      <c r="H251" t="s">
        <v>28</v>
      </c>
    </row>
    <row r="252" spans="1:8" ht="409.5">
      <c r="A252" t="s">
        <v>24</v>
      </c>
      <c r="B252" t="s">
        <v>601</v>
      </c>
      <c r="C252" t="s">
        <v>29</v>
      </c>
      <c r="D252" s="166" t="s">
        <v>724</v>
      </c>
      <c r="E252" t="s">
        <v>27</v>
      </c>
      <c r="F252" t="s">
        <v>25</v>
      </c>
      <c r="G252" t="s">
        <v>26</v>
      </c>
      <c r="H252" t="s">
        <v>28</v>
      </c>
    </row>
    <row r="253" spans="1:8" ht="409.5">
      <c r="A253" t="s">
        <v>24</v>
      </c>
      <c r="B253" t="s">
        <v>606</v>
      </c>
      <c r="C253" t="s">
        <v>29</v>
      </c>
      <c r="D253" s="166" t="s">
        <v>289</v>
      </c>
      <c r="E253" t="s">
        <v>27</v>
      </c>
      <c r="F253" t="s">
        <v>25</v>
      </c>
      <c r="G253" t="s">
        <v>26</v>
      </c>
      <c r="H253" t="s">
        <v>28</v>
      </c>
    </row>
    <row r="254" spans="1:8" ht="409.5">
      <c r="A254" t="s">
        <v>24</v>
      </c>
      <c r="B254" t="s">
        <v>610</v>
      </c>
      <c r="C254" t="s">
        <v>29</v>
      </c>
      <c r="D254" s="166" t="s">
        <v>725</v>
      </c>
      <c r="E254" t="s">
        <v>27</v>
      </c>
      <c r="F254" t="s">
        <v>25</v>
      </c>
      <c r="G254" t="s">
        <v>26</v>
      </c>
      <c r="H254" t="s">
        <v>28</v>
      </c>
    </row>
    <row r="255" spans="1:8" ht="409.5">
      <c r="A255" t="s">
        <v>24</v>
      </c>
      <c r="B255" t="s">
        <v>591</v>
      </c>
      <c r="C255" t="s">
        <v>29</v>
      </c>
      <c r="D255" s="166" t="s">
        <v>726</v>
      </c>
      <c r="E255" t="s">
        <v>27</v>
      </c>
      <c r="F255" t="s">
        <v>25</v>
      </c>
      <c r="G255" t="s">
        <v>26</v>
      </c>
      <c r="H255" t="s">
        <v>28</v>
      </c>
    </row>
    <row r="256" spans="1:8" ht="409.5">
      <c r="A256" t="s">
        <v>24</v>
      </c>
      <c r="B256" t="s">
        <v>608</v>
      </c>
      <c r="C256" t="s">
        <v>29</v>
      </c>
      <c r="D256" s="166" t="s">
        <v>727</v>
      </c>
      <c r="E256" t="s">
        <v>27</v>
      </c>
      <c r="F256" t="s">
        <v>25</v>
      </c>
      <c r="G256" t="s">
        <v>26</v>
      </c>
      <c r="H256" t="s">
        <v>28</v>
      </c>
    </row>
    <row r="257" spans="1:8" ht="409.5">
      <c r="A257" t="s">
        <v>24</v>
      </c>
      <c r="B257" t="s">
        <v>614</v>
      </c>
      <c r="C257" t="s">
        <v>29</v>
      </c>
      <c r="D257" s="166" t="s">
        <v>301</v>
      </c>
      <c r="E257" t="s">
        <v>27</v>
      </c>
      <c r="F257" t="s">
        <v>25</v>
      </c>
      <c r="G257" t="s">
        <v>26</v>
      </c>
      <c r="H257" t="s">
        <v>28</v>
      </c>
    </row>
    <row r="258" spans="1:8" ht="409.5">
      <c r="A258" t="s">
        <v>24</v>
      </c>
      <c r="B258" t="s">
        <v>599</v>
      </c>
      <c r="C258" t="s">
        <v>29</v>
      </c>
      <c r="D258" s="166" t="s">
        <v>720</v>
      </c>
      <c r="E258" t="s">
        <v>27</v>
      </c>
      <c r="F258" t="s">
        <v>25</v>
      </c>
      <c r="G258" t="s">
        <v>26</v>
      </c>
      <c r="H258" t="s">
        <v>28</v>
      </c>
    </row>
    <row r="259" spans="1:8" ht="409.5">
      <c r="A259" t="s">
        <v>24</v>
      </c>
      <c r="B259" t="s">
        <v>544</v>
      </c>
      <c r="C259" t="s">
        <v>29</v>
      </c>
      <c r="D259" s="166" t="s">
        <v>265</v>
      </c>
      <c r="E259" t="s">
        <v>27</v>
      </c>
      <c r="F259" t="s">
        <v>25</v>
      </c>
      <c r="G259" t="s">
        <v>26</v>
      </c>
      <c r="H259" t="s">
        <v>28</v>
      </c>
    </row>
    <row r="260" spans="1:8" ht="409.5">
      <c r="A260" t="s">
        <v>24</v>
      </c>
      <c r="B260" t="s">
        <v>596</v>
      </c>
      <c r="C260" t="s">
        <v>29</v>
      </c>
      <c r="D260" s="166" t="s">
        <v>825</v>
      </c>
      <c r="E260" t="s">
        <v>27</v>
      </c>
      <c r="F260" t="s">
        <v>25</v>
      </c>
      <c r="G260" t="s">
        <v>26</v>
      </c>
      <c r="H260" t="s">
        <v>28</v>
      </c>
    </row>
    <row r="261" spans="1:8" ht="409.5">
      <c r="A261" t="s">
        <v>24</v>
      </c>
      <c r="B261" t="s">
        <v>436</v>
      </c>
      <c r="C261" t="s">
        <v>29</v>
      </c>
      <c r="D261" s="166" t="s">
        <v>728</v>
      </c>
      <c r="E261" t="s">
        <v>27</v>
      </c>
      <c r="F261" t="s">
        <v>25</v>
      </c>
      <c r="G261" t="s">
        <v>26</v>
      </c>
      <c r="H261" t="s">
        <v>28</v>
      </c>
    </row>
    <row r="262" spans="1:8" ht="409.5">
      <c r="A262" t="s">
        <v>24</v>
      </c>
      <c r="B262" t="s">
        <v>613</v>
      </c>
      <c r="C262" t="s">
        <v>29</v>
      </c>
      <c r="D262" s="166" t="s">
        <v>298</v>
      </c>
      <c r="E262" t="s">
        <v>27</v>
      </c>
      <c r="F262" t="s">
        <v>25</v>
      </c>
      <c r="G262" t="s">
        <v>26</v>
      </c>
      <c r="H262" t="s">
        <v>28</v>
      </c>
    </row>
    <row r="263" spans="1:8" ht="409.5">
      <c r="A263" t="s">
        <v>24</v>
      </c>
      <c r="B263" t="s">
        <v>597</v>
      </c>
      <c r="C263" t="s">
        <v>29</v>
      </c>
      <c r="D263" s="166" t="s">
        <v>283</v>
      </c>
      <c r="E263" t="s">
        <v>27</v>
      </c>
      <c r="F263" t="s">
        <v>25</v>
      </c>
      <c r="G263" t="s">
        <v>26</v>
      </c>
      <c r="H263" t="s">
        <v>28</v>
      </c>
    </row>
    <row r="264" spans="1:8" ht="409.5">
      <c r="A264" t="s">
        <v>24</v>
      </c>
      <c r="B264" t="s">
        <v>503</v>
      </c>
      <c r="C264" t="s">
        <v>29</v>
      </c>
      <c r="D264" s="166" t="s">
        <v>259</v>
      </c>
      <c r="E264" t="s">
        <v>27</v>
      </c>
      <c r="F264" t="s">
        <v>25</v>
      </c>
      <c r="G264" t="s">
        <v>26</v>
      </c>
      <c r="H264" t="s">
        <v>28</v>
      </c>
    </row>
    <row r="265" spans="1:8" ht="409.5">
      <c r="A265" t="s">
        <v>24</v>
      </c>
      <c r="B265" t="s">
        <v>621</v>
      </c>
      <c r="C265" t="s">
        <v>29</v>
      </c>
      <c r="D265" s="166" t="s">
        <v>304</v>
      </c>
      <c r="E265" t="s">
        <v>27</v>
      </c>
      <c r="F265" t="s">
        <v>25</v>
      </c>
      <c r="G265" t="s">
        <v>26</v>
      </c>
      <c r="H265" t="s">
        <v>28</v>
      </c>
    </row>
    <row r="266" spans="1:8" ht="409.5">
      <c r="A266" t="s">
        <v>24</v>
      </c>
      <c r="B266" t="s">
        <v>612</v>
      </c>
      <c r="C266" t="s">
        <v>29</v>
      </c>
      <c r="D266" s="166" t="s">
        <v>295</v>
      </c>
      <c r="E266" t="s">
        <v>27</v>
      </c>
      <c r="F266" t="s">
        <v>25</v>
      </c>
      <c r="G266" t="s">
        <v>26</v>
      </c>
      <c r="H266" t="s">
        <v>28</v>
      </c>
    </row>
    <row r="267" spans="1:8" ht="409.5">
      <c r="A267" t="s">
        <v>24</v>
      </c>
      <c r="B267" t="s">
        <v>620</v>
      </c>
      <c r="C267" t="s">
        <v>29</v>
      </c>
      <c r="D267" s="166" t="s">
        <v>720</v>
      </c>
      <c r="E267" t="s">
        <v>27</v>
      </c>
      <c r="F267" t="s">
        <v>25</v>
      </c>
      <c r="G267" t="s">
        <v>26</v>
      </c>
      <c r="H267" t="s">
        <v>28</v>
      </c>
    </row>
    <row r="268" spans="1:8" ht="409.5">
      <c r="A268" t="s">
        <v>24</v>
      </c>
      <c r="B268" t="s">
        <v>500</v>
      </c>
      <c r="C268" t="s">
        <v>29</v>
      </c>
      <c r="D268" s="166" t="s">
        <v>250</v>
      </c>
      <c r="E268" t="s">
        <v>27</v>
      </c>
      <c r="F268" t="s">
        <v>25</v>
      </c>
      <c r="G268" t="s">
        <v>26</v>
      </c>
      <c r="H268" t="s">
        <v>28</v>
      </c>
    </row>
    <row r="269" spans="1:8" ht="409.5">
      <c r="A269" t="s">
        <v>24</v>
      </c>
      <c r="B269" t="s">
        <v>558</v>
      </c>
      <c r="C269" t="s">
        <v>29</v>
      </c>
      <c r="D269" s="166" t="s">
        <v>253</v>
      </c>
      <c r="E269" t="s">
        <v>27</v>
      </c>
      <c r="F269" t="s">
        <v>25</v>
      </c>
      <c r="G269" t="s">
        <v>26</v>
      </c>
      <c r="H269" t="s">
        <v>28</v>
      </c>
    </row>
    <row r="270" spans="1:8" ht="409.5">
      <c r="A270" t="s">
        <v>24</v>
      </c>
      <c r="B270" t="s">
        <v>607</v>
      </c>
      <c r="C270" t="s">
        <v>29</v>
      </c>
      <c r="D270" s="166" t="s">
        <v>729</v>
      </c>
      <c r="E270" t="s">
        <v>27</v>
      </c>
      <c r="F270" t="s">
        <v>25</v>
      </c>
      <c r="G270" t="s">
        <v>26</v>
      </c>
      <c r="H270" t="s">
        <v>28</v>
      </c>
    </row>
    <row r="271" spans="1:8" ht="409.5">
      <c r="A271" t="s">
        <v>24</v>
      </c>
      <c r="B271" t="s">
        <v>600</v>
      </c>
      <c r="C271" t="s">
        <v>29</v>
      </c>
      <c r="D271" s="166" t="s">
        <v>730</v>
      </c>
      <c r="E271" t="s">
        <v>27</v>
      </c>
      <c r="F271" t="s">
        <v>25</v>
      </c>
      <c r="G271" t="s">
        <v>26</v>
      </c>
      <c r="H271" t="s">
        <v>28</v>
      </c>
    </row>
    <row r="272" spans="1:8" ht="409.5">
      <c r="A272" t="s">
        <v>24</v>
      </c>
      <c r="B272" t="s">
        <v>563</v>
      </c>
      <c r="C272" t="s">
        <v>29</v>
      </c>
      <c r="D272" s="166" t="s">
        <v>720</v>
      </c>
      <c r="E272" t="s">
        <v>27</v>
      </c>
      <c r="F272" t="s">
        <v>25</v>
      </c>
      <c r="G272" t="s">
        <v>26</v>
      </c>
      <c r="H272" t="s">
        <v>28</v>
      </c>
    </row>
    <row r="273" spans="1:8" ht="409.5">
      <c r="A273" t="s">
        <v>24</v>
      </c>
      <c r="B273" t="s">
        <v>616</v>
      </c>
      <c r="C273" t="s">
        <v>29</v>
      </c>
      <c r="D273" s="166" t="s">
        <v>731</v>
      </c>
      <c r="E273" t="s">
        <v>27</v>
      </c>
      <c r="F273" t="s">
        <v>25</v>
      </c>
      <c r="G273" t="s">
        <v>26</v>
      </c>
      <c r="H273" t="s">
        <v>28</v>
      </c>
    </row>
    <row r="274" spans="1:8" ht="409.5">
      <c r="A274" t="s">
        <v>24</v>
      </c>
      <c r="B274" t="s">
        <v>619</v>
      </c>
      <c r="C274" t="s">
        <v>29</v>
      </c>
      <c r="D274" s="166" t="s">
        <v>720</v>
      </c>
      <c r="E274" t="s">
        <v>27</v>
      </c>
      <c r="F274" t="s">
        <v>25</v>
      </c>
      <c r="G274" t="s">
        <v>26</v>
      </c>
      <c r="H274" t="s">
        <v>28</v>
      </c>
    </row>
    <row r="275" spans="1:8" ht="409.5">
      <c r="A275" t="s">
        <v>24</v>
      </c>
      <c r="B275" t="s">
        <v>598</v>
      </c>
      <c r="C275" t="s">
        <v>29</v>
      </c>
      <c r="D275" s="166" t="s">
        <v>720</v>
      </c>
      <c r="E275" t="s">
        <v>27</v>
      </c>
      <c r="F275" t="s">
        <v>25</v>
      </c>
      <c r="G275" t="s">
        <v>26</v>
      </c>
      <c r="H275" t="s">
        <v>28</v>
      </c>
    </row>
    <row r="276" spans="1:8" ht="409.5">
      <c r="A276" t="s">
        <v>24</v>
      </c>
      <c r="B276" t="s">
        <v>450</v>
      </c>
      <c r="C276" t="s">
        <v>29</v>
      </c>
      <c r="D276" s="166" t="s">
        <v>732</v>
      </c>
      <c r="E276" t="s">
        <v>27</v>
      </c>
      <c r="F276" t="s">
        <v>25</v>
      </c>
      <c r="G276" t="s">
        <v>26</v>
      </c>
      <c r="H276" t="s">
        <v>28</v>
      </c>
    </row>
    <row r="277" spans="1:8" ht="409.5">
      <c r="A277" t="s">
        <v>24</v>
      </c>
      <c r="B277" t="s">
        <v>560</v>
      </c>
      <c r="C277" t="s">
        <v>29</v>
      </c>
      <c r="D277" s="166" t="s">
        <v>337</v>
      </c>
      <c r="E277" t="s">
        <v>27</v>
      </c>
      <c r="F277" t="s">
        <v>25</v>
      </c>
      <c r="G277" t="s">
        <v>26</v>
      </c>
      <c r="H277" t="s">
        <v>28</v>
      </c>
    </row>
    <row r="278" spans="1:8" ht="409.5">
      <c r="A278" t="s">
        <v>24</v>
      </c>
      <c r="B278" t="s">
        <v>114</v>
      </c>
      <c r="C278" t="s">
        <v>29</v>
      </c>
      <c r="D278" s="166" t="s">
        <v>733</v>
      </c>
      <c r="E278" t="s">
        <v>27</v>
      </c>
      <c r="F278" t="s">
        <v>25</v>
      </c>
      <c r="G278" t="s">
        <v>26</v>
      </c>
      <c r="H278" t="s">
        <v>28</v>
      </c>
    </row>
    <row r="279" spans="1:8" ht="409.5">
      <c r="A279" t="s">
        <v>24</v>
      </c>
      <c r="B279" t="s">
        <v>523</v>
      </c>
      <c r="C279" t="s">
        <v>29</v>
      </c>
      <c r="D279" s="166" t="s">
        <v>734</v>
      </c>
      <c r="E279" t="s">
        <v>27</v>
      </c>
      <c r="F279" t="s">
        <v>25</v>
      </c>
      <c r="G279" t="s">
        <v>26</v>
      </c>
      <c r="H279" t="s">
        <v>28</v>
      </c>
    </row>
    <row r="280" spans="1:8" ht="409.5">
      <c r="A280" t="s">
        <v>24</v>
      </c>
      <c r="B280" t="s">
        <v>849</v>
      </c>
      <c r="C280" t="s">
        <v>29</v>
      </c>
      <c r="D280" s="166" t="s">
        <v>850</v>
      </c>
      <c r="E280" t="s">
        <v>27</v>
      </c>
      <c r="F280" t="s">
        <v>25</v>
      </c>
      <c r="G280" t="s">
        <v>26</v>
      </c>
      <c r="H280" t="s">
        <v>28</v>
      </c>
    </row>
    <row r="281" spans="1:8" ht="409.5">
      <c r="A281" t="s">
        <v>24</v>
      </c>
      <c r="B281" t="s">
        <v>551</v>
      </c>
      <c r="C281" t="s">
        <v>29</v>
      </c>
      <c r="D281" s="166" t="s">
        <v>350</v>
      </c>
      <c r="E281" t="s">
        <v>27</v>
      </c>
      <c r="F281" t="s">
        <v>25</v>
      </c>
      <c r="G281" t="s">
        <v>26</v>
      </c>
      <c r="H281" t="s">
        <v>28</v>
      </c>
    </row>
    <row r="282" spans="1:8" ht="409.5">
      <c r="A282" t="s">
        <v>24</v>
      </c>
      <c r="B282" t="s">
        <v>434</v>
      </c>
      <c r="C282" t="s">
        <v>29</v>
      </c>
      <c r="D282" s="166" t="s">
        <v>826</v>
      </c>
      <c r="E282" t="s">
        <v>27</v>
      </c>
      <c r="F282" t="s">
        <v>25</v>
      </c>
      <c r="G282" t="s">
        <v>26</v>
      </c>
      <c r="H282" t="s">
        <v>28</v>
      </c>
    </row>
    <row r="283" spans="1:8" ht="409.5">
      <c r="A283" t="s">
        <v>24</v>
      </c>
      <c r="B283" t="s">
        <v>488</v>
      </c>
      <c r="C283" t="s">
        <v>29</v>
      </c>
      <c r="D283" s="166" t="s">
        <v>720</v>
      </c>
      <c r="E283" t="s">
        <v>27</v>
      </c>
      <c r="F283" t="s">
        <v>25</v>
      </c>
      <c r="G283" t="s">
        <v>26</v>
      </c>
      <c r="H283" t="s">
        <v>28</v>
      </c>
    </row>
    <row r="284" spans="1:8" ht="409.5">
      <c r="A284" t="s">
        <v>24</v>
      </c>
      <c r="B284" t="s">
        <v>622</v>
      </c>
      <c r="C284" t="s">
        <v>29</v>
      </c>
      <c r="D284" s="166" t="s">
        <v>736</v>
      </c>
      <c r="E284" t="s">
        <v>27</v>
      </c>
      <c r="F284" t="s">
        <v>25</v>
      </c>
      <c r="G284" t="s">
        <v>26</v>
      </c>
      <c r="H284" t="s">
        <v>28</v>
      </c>
    </row>
    <row r="285" spans="1:8" ht="409.5">
      <c r="A285" t="s">
        <v>24</v>
      </c>
      <c r="B285" t="s">
        <v>430</v>
      </c>
      <c r="C285" t="s">
        <v>29</v>
      </c>
      <c r="D285" s="166" t="s">
        <v>233</v>
      </c>
      <c r="E285" t="s">
        <v>27</v>
      </c>
      <c r="F285" t="s">
        <v>25</v>
      </c>
      <c r="G285" t="s">
        <v>26</v>
      </c>
      <c r="H285" t="s">
        <v>28</v>
      </c>
    </row>
    <row r="286" spans="1:8" ht="409.5">
      <c r="A286" t="s">
        <v>24</v>
      </c>
      <c r="B286" t="s">
        <v>39</v>
      </c>
      <c r="C286" t="s">
        <v>29</v>
      </c>
      <c r="D286" s="166" t="s">
        <v>811</v>
      </c>
      <c r="E286" t="s">
        <v>27</v>
      </c>
      <c r="F286" t="s">
        <v>25</v>
      </c>
      <c r="G286" t="s">
        <v>26</v>
      </c>
      <c r="H286" t="s">
        <v>28</v>
      </c>
    </row>
    <row r="287" spans="1:8" ht="409.5">
      <c r="A287" t="s">
        <v>24</v>
      </c>
      <c r="B287" t="s">
        <v>602</v>
      </c>
      <c r="C287" t="s">
        <v>29</v>
      </c>
      <c r="D287" s="166" t="s">
        <v>720</v>
      </c>
      <c r="E287" t="s">
        <v>27</v>
      </c>
      <c r="F287" t="s">
        <v>25</v>
      </c>
      <c r="G287" t="s">
        <v>26</v>
      </c>
      <c r="H287" t="s">
        <v>28</v>
      </c>
    </row>
    <row r="288" spans="1:8" ht="409.5">
      <c r="A288" t="s">
        <v>24</v>
      </c>
      <c r="B288" t="s">
        <v>609</v>
      </c>
      <c r="C288" t="s">
        <v>29</v>
      </c>
      <c r="D288" s="166" t="s">
        <v>737</v>
      </c>
      <c r="E288" t="s">
        <v>27</v>
      </c>
      <c r="F288" t="s">
        <v>25</v>
      </c>
      <c r="G288" t="s">
        <v>26</v>
      </c>
      <c r="H288" t="s">
        <v>28</v>
      </c>
    </row>
    <row r="289" spans="1:8" ht="409.5">
      <c r="A289" t="s">
        <v>24</v>
      </c>
      <c r="B289" t="s">
        <v>617</v>
      </c>
      <c r="C289" t="s">
        <v>29</v>
      </c>
      <c r="D289" s="166" t="s">
        <v>720</v>
      </c>
      <c r="E289" t="s">
        <v>27</v>
      </c>
      <c r="F289" t="s">
        <v>25</v>
      </c>
      <c r="G289" t="s">
        <v>26</v>
      </c>
      <c r="H289" t="s">
        <v>28</v>
      </c>
    </row>
    <row r="290" spans="1:8" ht="409.5">
      <c r="A290" t="s">
        <v>24</v>
      </c>
      <c r="B290" t="s">
        <v>471</v>
      </c>
      <c r="C290" t="s">
        <v>29</v>
      </c>
      <c r="D290" s="166" t="s">
        <v>738</v>
      </c>
      <c r="E290" t="s">
        <v>27</v>
      </c>
      <c r="F290" t="s">
        <v>25</v>
      </c>
      <c r="G290" t="s">
        <v>26</v>
      </c>
      <c r="H290" t="s">
        <v>28</v>
      </c>
    </row>
    <row r="291" spans="1:8" ht="409.5">
      <c r="A291" t="s">
        <v>24</v>
      </c>
      <c r="B291" t="s">
        <v>548</v>
      </c>
      <c r="C291" t="s">
        <v>29</v>
      </c>
      <c r="D291" s="166" t="s">
        <v>268</v>
      </c>
      <c r="E291" t="s">
        <v>27</v>
      </c>
      <c r="F291" t="s">
        <v>25</v>
      </c>
      <c r="G291" t="s">
        <v>26</v>
      </c>
      <c r="H291" t="s">
        <v>28</v>
      </c>
    </row>
    <row r="292" spans="1:8" ht="409.5">
      <c r="A292" t="s">
        <v>24</v>
      </c>
      <c r="B292" t="s">
        <v>501</v>
      </c>
      <c r="C292" t="s">
        <v>29</v>
      </c>
      <c r="D292" s="166" t="s">
        <v>256</v>
      </c>
      <c r="E292" t="s">
        <v>27</v>
      </c>
      <c r="F292" t="s">
        <v>25</v>
      </c>
      <c r="G292" t="s">
        <v>26</v>
      </c>
      <c r="H292" t="s">
        <v>28</v>
      </c>
    </row>
    <row r="293" spans="1:8" ht="409.5">
      <c r="A293" t="s">
        <v>24</v>
      </c>
      <c r="B293" t="s">
        <v>554</v>
      </c>
      <c r="C293" t="s">
        <v>29</v>
      </c>
      <c r="D293" s="166" t="s">
        <v>812</v>
      </c>
      <c r="E293" t="s">
        <v>27</v>
      </c>
      <c r="F293" t="s">
        <v>25</v>
      </c>
      <c r="G293" t="s">
        <v>26</v>
      </c>
      <c r="H293" t="s">
        <v>28</v>
      </c>
    </row>
    <row r="294" spans="1:8" ht="409.5">
      <c r="A294" t="s">
        <v>24</v>
      </c>
      <c r="B294" t="s">
        <v>443</v>
      </c>
      <c r="C294" t="s">
        <v>29</v>
      </c>
      <c r="D294" s="166" t="s">
        <v>827</v>
      </c>
      <c r="E294" t="s">
        <v>27</v>
      </c>
      <c r="F294" t="s">
        <v>25</v>
      </c>
      <c r="G294" t="s">
        <v>26</v>
      </c>
      <c r="H294" t="s">
        <v>28</v>
      </c>
    </row>
    <row r="295" spans="1:8" ht="409.5">
      <c r="A295" t="s">
        <v>24</v>
      </c>
      <c r="B295" t="s">
        <v>623</v>
      </c>
      <c r="C295" t="s">
        <v>29</v>
      </c>
      <c r="D295" s="166" t="s">
        <v>739</v>
      </c>
      <c r="E295" t="s">
        <v>27</v>
      </c>
      <c r="F295" t="s">
        <v>25</v>
      </c>
      <c r="G295" t="s">
        <v>26</v>
      </c>
      <c r="H295" t="s">
        <v>28</v>
      </c>
    </row>
    <row r="296" spans="1:8" ht="409.5">
      <c r="A296" t="s">
        <v>24</v>
      </c>
      <c r="B296" t="s">
        <v>423</v>
      </c>
      <c r="C296" t="s">
        <v>29</v>
      </c>
      <c r="D296" s="166" t="s">
        <v>225</v>
      </c>
      <c r="E296" t="s">
        <v>27</v>
      </c>
      <c r="F296" t="s">
        <v>25</v>
      </c>
      <c r="G296" t="s">
        <v>26</v>
      </c>
      <c r="H296" t="s">
        <v>28</v>
      </c>
    </row>
    <row r="297" spans="1:8" ht="409.5">
      <c r="A297" t="s">
        <v>24</v>
      </c>
      <c r="B297" t="s">
        <v>490</v>
      </c>
      <c r="C297" t="s">
        <v>29</v>
      </c>
      <c r="D297" s="166" t="s">
        <v>832</v>
      </c>
      <c r="E297" t="s">
        <v>27</v>
      </c>
      <c r="F297" t="s">
        <v>25</v>
      </c>
      <c r="G297" t="s">
        <v>26</v>
      </c>
      <c r="H297" t="s">
        <v>28</v>
      </c>
    </row>
    <row r="298" spans="1:8" ht="409.5">
      <c r="A298" t="s">
        <v>24</v>
      </c>
      <c r="B298" t="s">
        <v>428</v>
      </c>
      <c r="C298" t="s">
        <v>29</v>
      </c>
      <c r="D298" s="166" t="s">
        <v>231</v>
      </c>
      <c r="E298" t="s">
        <v>27</v>
      </c>
      <c r="F298" t="s">
        <v>25</v>
      </c>
      <c r="G298" t="s">
        <v>26</v>
      </c>
      <c r="H298" t="s">
        <v>28</v>
      </c>
    </row>
    <row r="299" spans="1:8" ht="409.5">
      <c r="A299" t="s">
        <v>24</v>
      </c>
      <c r="B299" t="s">
        <v>605</v>
      </c>
      <c r="C299" t="s">
        <v>29</v>
      </c>
      <c r="D299" s="166" t="s">
        <v>740</v>
      </c>
      <c r="E299" t="s">
        <v>27</v>
      </c>
      <c r="F299" t="s">
        <v>25</v>
      </c>
      <c r="G299" t="s">
        <v>26</v>
      </c>
      <c r="H299" t="s">
        <v>28</v>
      </c>
    </row>
    <row r="300" spans="1:8" ht="409.5">
      <c r="A300" t="s">
        <v>24</v>
      </c>
      <c r="B300" t="s">
        <v>461</v>
      </c>
      <c r="C300" t="s">
        <v>29</v>
      </c>
      <c r="D300" s="166" t="s">
        <v>236</v>
      </c>
      <c r="E300" t="s">
        <v>27</v>
      </c>
      <c r="F300" t="s">
        <v>25</v>
      </c>
      <c r="G300" t="s">
        <v>26</v>
      </c>
      <c r="H300" t="s">
        <v>28</v>
      </c>
    </row>
    <row r="301" spans="1:8" ht="409.5">
      <c r="A301" t="s">
        <v>24</v>
      </c>
      <c r="B301" t="s">
        <v>589</v>
      </c>
      <c r="C301" t="s">
        <v>29</v>
      </c>
      <c r="D301" s="166" t="s">
        <v>741</v>
      </c>
      <c r="E301" t="s">
        <v>27</v>
      </c>
      <c r="F301" t="s">
        <v>25</v>
      </c>
      <c r="G301" t="s">
        <v>26</v>
      </c>
      <c r="H301" t="s">
        <v>28</v>
      </c>
    </row>
    <row r="302" spans="1:8" ht="409.5">
      <c r="A302" t="s">
        <v>24</v>
      </c>
      <c r="B302" t="s">
        <v>518</v>
      </c>
      <c r="C302" t="s">
        <v>29</v>
      </c>
      <c r="D302" s="166" t="s">
        <v>248</v>
      </c>
      <c r="E302" t="s">
        <v>27</v>
      </c>
      <c r="F302" t="s">
        <v>25</v>
      </c>
      <c r="G302" t="s">
        <v>26</v>
      </c>
      <c r="H302" t="s">
        <v>28</v>
      </c>
    </row>
    <row r="303" spans="1:8" ht="409.5">
      <c r="A303" t="s">
        <v>24</v>
      </c>
      <c r="B303" t="s">
        <v>95</v>
      </c>
      <c r="C303" t="s">
        <v>29</v>
      </c>
      <c r="D303" s="166" t="s">
        <v>262</v>
      </c>
      <c r="E303" t="s">
        <v>27</v>
      </c>
      <c r="F303" t="s">
        <v>25</v>
      </c>
      <c r="G303" t="s">
        <v>26</v>
      </c>
      <c r="H303" t="s">
        <v>28</v>
      </c>
    </row>
    <row r="304" spans="1:8" ht="409.5">
      <c r="A304" t="s">
        <v>24</v>
      </c>
      <c r="B304" t="s">
        <v>611</v>
      </c>
      <c r="C304" t="s">
        <v>29</v>
      </c>
      <c r="D304" s="166" t="s">
        <v>292</v>
      </c>
      <c r="E304" t="s">
        <v>27</v>
      </c>
      <c r="F304" t="s">
        <v>25</v>
      </c>
      <c r="G304" t="s">
        <v>26</v>
      </c>
      <c r="H304" t="s">
        <v>28</v>
      </c>
    </row>
    <row r="305" spans="1:8" ht="409.5">
      <c r="A305" t="s">
        <v>24</v>
      </c>
      <c r="B305" t="s">
        <v>592</v>
      </c>
      <c r="C305" t="s">
        <v>29</v>
      </c>
      <c r="D305" s="166" t="s">
        <v>274</v>
      </c>
      <c r="E305" t="s">
        <v>27</v>
      </c>
      <c r="F305" t="s">
        <v>25</v>
      </c>
      <c r="G305" t="s">
        <v>26</v>
      </c>
      <c r="H305" t="s">
        <v>28</v>
      </c>
    </row>
    <row r="306" spans="1:8" ht="409.5">
      <c r="A306" t="s">
        <v>24</v>
      </c>
      <c r="B306" t="s">
        <v>594</v>
      </c>
      <c r="C306" t="s">
        <v>29</v>
      </c>
      <c r="D306" s="166" t="s">
        <v>280</v>
      </c>
      <c r="E306" t="s">
        <v>27</v>
      </c>
      <c r="F306" t="s">
        <v>25</v>
      </c>
      <c r="G306" t="s">
        <v>26</v>
      </c>
      <c r="H306" t="s">
        <v>28</v>
      </c>
    </row>
    <row r="307" spans="1:8" ht="409.5">
      <c r="A307" t="s">
        <v>24</v>
      </c>
      <c r="B307" t="s">
        <v>590</v>
      </c>
      <c r="C307" t="s">
        <v>29</v>
      </c>
      <c r="D307" s="166" t="s">
        <v>742</v>
      </c>
      <c r="E307" t="s">
        <v>27</v>
      </c>
      <c r="F307" t="s">
        <v>25</v>
      </c>
      <c r="G307" t="s">
        <v>26</v>
      </c>
      <c r="H307" t="s">
        <v>28</v>
      </c>
    </row>
    <row r="308" spans="1:8" ht="409.5">
      <c r="A308" t="s">
        <v>24</v>
      </c>
      <c r="B308" t="s">
        <v>425</v>
      </c>
      <c r="C308" t="s">
        <v>29</v>
      </c>
      <c r="D308" s="166" t="s">
        <v>228</v>
      </c>
      <c r="E308" t="s">
        <v>27</v>
      </c>
      <c r="F308" t="s">
        <v>25</v>
      </c>
      <c r="G308" t="s">
        <v>26</v>
      </c>
      <c r="H308" t="s">
        <v>28</v>
      </c>
    </row>
    <row r="309" spans="1:8" ht="409.5">
      <c r="A309" t="s">
        <v>24</v>
      </c>
      <c r="B309" t="s">
        <v>652</v>
      </c>
      <c r="C309" t="s">
        <v>29</v>
      </c>
      <c r="D309" s="166" t="s">
        <v>303</v>
      </c>
      <c r="E309" t="s">
        <v>27</v>
      </c>
      <c r="F309" t="s">
        <v>25</v>
      </c>
      <c r="G309" t="s">
        <v>26</v>
      </c>
      <c r="H309" t="s">
        <v>28</v>
      </c>
    </row>
    <row r="310" spans="1:8" ht="409.5">
      <c r="A310" t="s">
        <v>24</v>
      </c>
      <c r="B310" t="s">
        <v>660</v>
      </c>
      <c r="C310" t="s">
        <v>29</v>
      </c>
      <c r="D310" s="166" t="s">
        <v>743</v>
      </c>
      <c r="E310" t="s">
        <v>27</v>
      </c>
      <c r="F310" t="s">
        <v>25</v>
      </c>
      <c r="G310" t="s">
        <v>26</v>
      </c>
      <c r="H310" t="s">
        <v>28</v>
      </c>
    </row>
    <row r="311" spans="1:8" ht="409.5">
      <c r="A311" t="s">
        <v>24</v>
      </c>
      <c r="B311" t="s">
        <v>455</v>
      </c>
      <c r="C311" t="s">
        <v>29</v>
      </c>
      <c r="D311" s="166" t="s">
        <v>744</v>
      </c>
      <c r="E311" t="s">
        <v>27</v>
      </c>
      <c r="F311" t="s">
        <v>25</v>
      </c>
      <c r="G311" t="s">
        <v>26</v>
      </c>
      <c r="H311" t="s">
        <v>28</v>
      </c>
    </row>
    <row r="312" spans="1:8" ht="409.5">
      <c r="A312" t="s">
        <v>24</v>
      </c>
      <c r="B312" t="s">
        <v>638</v>
      </c>
      <c r="C312" t="s">
        <v>29</v>
      </c>
      <c r="D312" s="166" t="s">
        <v>745</v>
      </c>
      <c r="E312" t="s">
        <v>27</v>
      </c>
      <c r="F312" t="s">
        <v>25</v>
      </c>
      <c r="G312" t="s">
        <v>26</v>
      </c>
      <c r="H312" t="s">
        <v>28</v>
      </c>
    </row>
    <row r="313" spans="1:8" ht="409.5">
      <c r="A313" t="s">
        <v>24</v>
      </c>
      <c r="B313" t="s">
        <v>439</v>
      </c>
      <c r="C313" t="s">
        <v>29</v>
      </c>
      <c r="D313" s="166" t="s">
        <v>244</v>
      </c>
      <c r="E313" t="s">
        <v>27</v>
      </c>
      <c r="F313" t="s">
        <v>25</v>
      </c>
      <c r="G313" t="s">
        <v>26</v>
      </c>
      <c r="H313" t="s">
        <v>28</v>
      </c>
    </row>
    <row r="314" spans="1:8" ht="409.5">
      <c r="A314" t="s">
        <v>24</v>
      </c>
      <c r="B314" t="s">
        <v>545</v>
      </c>
      <c r="C314" t="s">
        <v>29</v>
      </c>
      <c r="D314" s="166" t="s">
        <v>744</v>
      </c>
      <c r="E314" t="s">
        <v>27</v>
      </c>
      <c r="F314" t="s">
        <v>25</v>
      </c>
      <c r="G314" t="s">
        <v>26</v>
      </c>
      <c r="H314" t="s">
        <v>28</v>
      </c>
    </row>
    <row r="315" spans="1:8" ht="409.5">
      <c r="A315" t="s">
        <v>24</v>
      </c>
      <c r="B315" t="s">
        <v>69</v>
      </c>
      <c r="C315" t="s">
        <v>29</v>
      </c>
      <c r="D315" s="166" t="s">
        <v>264</v>
      </c>
      <c r="E315" t="s">
        <v>27</v>
      </c>
      <c r="F315" t="s">
        <v>25</v>
      </c>
      <c r="G315" t="s">
        <v>26</v>
      </c>
      <c r="H315" t="s">
        <v>28</v>
      </c>
    </row>
    <row r="316" spans="1:8" ht="409.5">
      <c r="A316" t="s">
        <v>24</v>
      </c>
      <c r="B316" t="s">
        <v>557</v>
      </c>
      <c r="C316" t="s">
        <v>29</v>
      </c>
      <c r="D316" s="166" t="s">
        <v>249</v>
      </c>
      <c r="E316" t="s">
        <v>27</v>
      </c>
      <c r="F316" t="s">
        <v>25</v>
      </c>
      <c r="G316" t="s">
        <v>26</v>
      </c>
      <c r="H316" t="s">
        <v>28</v>
      </c>
    </row>
    <row r="317" spans="1:8" ht="409.5">
      <c r="A317" t="s">
        <v>24</v>
      </c>
      <c r="B317" t="s">
        <v>431</v>
      </c>
      <c r="C317" t="s">
        <v>29</v>
      </c>
      <c r="D317" s="166" t="s">
        <v>235</v>
      </c>
      <c r="E317" t="s">
        <v>27</v>
      </c>
      <c r="F317" t="s">
        <v>25</v>
      </c>
      <c r="G317" t="s">
        <v>26</v>
      </c>
      <c r="H317" t="s">
        <v>28</v>
      </c>
    </row>
    <row r="318" spans="1:8" ht="409.5">
      <c r="A318" t="s">
        <v>24</v>
      </c>
      <c r="B318" t="s">
        <v>433</v>
      </c>
      <c r="C318" t="s">
        <v>29</v>
      </c>
      <c r="D318" s="166" t="s">
        <v>828</v>
      </c>
      <c r="E318" t="s">
        <v>27</v>
      </c>
      <c r="F318" t="s">
        <v>25</v>
      </c>
      <c r="G318" t="s">
        <v>26</v>
      </c>
      <c r="H318" t="s">
        <v>28</v>
      </c>
    </row>
    <row r="319" spans="1:8" ht="409.5">
      <c r="A319" t="s">
        <v>24</v>
      </c>
      <c r="B319" t="s">
        <v>627</v>
      </c>
      <c r="C319" t="s">
        <v>29</v>
      </c>
      <c r="D319" s="166" t="s">
        <v>746</v>
      </c>
      <c r="E319" t="s">
        <v>27</v>
      </c>
      <c r="F319" t="s">
        <v>25</v>
      </c>
      <c r="G319" t="s">
        <v>26</v>
      </c>
      <c r="H319" t="s">
        <v>28</v>
      </c>
    </row>
    <row r="320" spans="1:8" ht="409.5">
      <c r="A320" t="s">
        <v>24</v>
      </c>
      <c r="B320" t="s">
        <v>654</v>
      </c>
      <c r="C320" t="s">
        <v>29</v>
      </c>
      <c r="D320" s="166" t="s">
        <v>747</v>
      </c>
      <c r="E320" t="s">
        <v>27</v>
      </c>
      <c r="F320" t="s">
        <v>25</v>
      </c>
      <c r="G320" t="s">
        <v>26</v>
      </c>
      <c r="H320" t="s">
        <v>28</v>
      </c>
    </row>
    <row r="321" spans="1:8" ht="409.5">
      <c r="A321" t="s">
        <v>24</v>
      </c>
      <c r="B321" t="s">
        <v>504</v>
      </c>
      <c r="C321" t="s">
        <v>29</v>
      </c>
      <c r="D321" s="166" t="s">
        <v>261</v>
      </c>
      <c r="E321" t="s">
        <v>27</v>
      </c>
      <c r="F321" t="s">
        <v>25</v>
      </c>
      <c r="G321" t="s">
        <v>26</v>
      </c>
      <c r="H321" t="s">
        <v>28</v>
      </c>
    </row>
    <row r="322" spans="1:8" ht="409.5">
      <c r="A322" t="s">
        <v>24</v>
      </c>
      <c r="B322" t="s">
        <v>625</v>
      </c>
      <c r="C322" t="s">
        <v>29</v>
      </c>
      <c r="D322" s="166" t="s">
        <v>270</v>
      </c>
      <c r="E322" t="s">
        <v>27</v>
      </c>
      <c r="F322" t="s">
        <v>25</v>
      </c>
      <c r="G322" t="s">
        <v>26</v>
      </c>
      <c r="H322" t="s">
        <v>28</v>
      </c>
    </row>
    <row r="323" spans="1:8" ht="409.5">
      <c r="A323" t="s">
        <v>24</v>
      </c>
      <c r="B323" t="s">
        <v>645</v>
      </c>
      <c r="C323" t="s">
        <v>29</v>
      </c>
      <c r="D323" s="166" t="s">
        <v>748</v>
      </c>
      <c r="E323" t="s">
        <v>27</v>
      </c>
      <c r="F323" t="s">
        <v>25</v>
      </c>
      <c r="G323" t="s">
        <v>26</v>
      </c>
      <c r="H323" t="s">
        <v>28</v>
      </c>
    </row>
    <row r="324" spans="1:8" ht="409.5">
      <c r="A324" t="s">
        <v>24</v>
      </c>
      <c r="B324" t="s">
        <v>656</v>
      </c>
      <c r="C324" t="s">
        <v>29</v>
      </c>
      <c r="D324" s="166" t="s">
        <v>744</v>
      </c>
      <c r="E324" t="s">
        <v>27</v>
      </c>
      <c r="F324" t="s">
        <v>25</v>
      </c>
      <c r="G324" t="s">
        <v>26</v>
      </c>
      <c r="H324" t="s">
        <v>28</v>
      </c>
    </row>
    <row r="325" spans="1:8" ht="409.5">
      <c r="A325" t="s">
        <v>24</v>
      </c>
      <c r="B325" t="s">
        <v>650</v>
      </c>
      <c r="C325" t="s">
        <v>29</v>
      </c>
      <c r="D325" s="166" t="s">
        <v>297</v>
      </c>
      <c r="E325" t="s">
        <v>27</v>
      </c>
      <c r="F325" t="s">
        <v>25</v>
      </c>
      <c r="G325" t="s">
        <v>26</v>
      </c>
      <c r="H325" t="s">
        <v>28</v>
      </c>
    </row>
    <row r="326" spans="1:8" ht="409.5">
      <c r="A326" t="s">
        <v>24</v>
      </c>
      <c r="B326" t="s">
        <v>637</v>
      </c>
      <c r="C326" t="s">
        <v>29</v>
      </c>
      <c r="D326" s="166" t="s">
        <v>744</v>
      </c>
      <c r="E326" t="s">
        <v>27</v>
      </c>
      <c r="F326" t="s">
        <v>25</v>
      </c>
      <c r="G326" t="s">
        <v>26</v>
      </c>
      <c r="H326" t="s">
        <v>28</v>
      </c>
    </row>
    <row r="327" spans="1:8" ht="409.5">
      <c r="A327" t="s">
        <v>24</v>
      </c>
      <c r="B327" t="s">
        <v>55</v>
      </c>
      <c r="C327" t="s">
        <v>29</v>
      </c>
      <c r="D327" s="166" t="s">
        <v>744</v>
      </c>
      <c r="E327" t="s">
        <v>27</v>
      </c>
      <c r="F327" t="s">
        <v>25</v>
      </c>
      <c r="G327" t="s">
        <v>26</v>
      </c>
      <c r="H327" t="s">
        <v>28</v>
      </c>
    </row>
    <row r="328" spans="1:8" ht="409.5">
      <c r="A328" t="s">
        <v>24</v>
      </c>
      <c r="B328" t="s">
        <v>491</v>
      </c>
      <c r="C328" t="s">
        <v>29</v>
      </c>
      <c r="D328" s="166" t="s">
        <v>749</v>
      </c>
      <c r="E328" t="s">
        <v>27</v>
      </c>
      <c r="F328" t="s">
        <v>25</v>
      </c>
      <c r="G328" t="s">
        <v>26</v>
      </c>
      <c r="H328" t="s">
        <v>28</v>
      </c>
    </row>
    <row r="329" spans="1:8" ht="409.5">
      <c r="A329" t="s">
        <v>24</v>
      </c>
      <c r="B329" t="s">
        <v>483</v>
      </c>
      <c r="C329" t="s">
        <v>29</v>
      </c>
      <c r="D329" s="166" t="s">
        <v>238</v>
      </c>
      <c r="E329" t="s">
        <v>27</v>
      </c>
      <c r="F329" t="s">
        <v>25</v>
      </c>
      <c r="G329" t="s">
        <v>26</v>
      </c>
      <c r="H329" t="s">
        <v>28</v>
      </c>
    </row>
    <row r="330" spans="1:8" ht="409.5">
      <c r="A330" t="s">
        <v>24</v>
      </c>
      <c r="B330" t="s">
        <v>555</v>
      </c>
      <c r="C330" t="s">
        <v>29</v>
      </c>
      <c r="D330" s="166" t="s">
        <v>813</v>
      </c>
      <c r="E330" t="s">
        <v>27</v>
      </c>
      <c r="F330" t="s">
        <v>25</v>
      </c>
      <c r="G330" t="s">
        <v>26</v>
      </c>
      <c r="H330" t="s">
        <v>28</v>
      </c>
    </row>
    <row r="331" spans="1:8" ht="409.5">
      <c r="A331" t="s">
        <v>24</v>
      </c>
      <c r="B331" t="s">
        <v>442</v>
      </c>
      <c r="C331" t="s">
        <v>29</v>
      </c>
      <c r="D331" s="166" t="s">
        <v>829</v>
      </c>
      <c r="E331" t="s">
        <v>27</v>
      </c>
      <c r="F331" t="s">
        <v>25</v>
      </c>
      <c r="G331" t="s">
        <v>26</v>
      </c>
      <c r="H331" t="s">
        <v>28</v>
      </c>
    </row>
    <row r="332" spans="1:8" ht="409.5">
      <c r="A332" t="s">
        <v>24</v>
      </c>
      <c r="B332" t="s">
        <v>464</v>
      </c>
      <c r="C332" t="s">
        <v>29</v>
      </c>
      <c r="D332" s="166" t="s">
        <v>744</v>
      </c>
      <c r="E332" t="s">
        <v>27</v>
      </c>
      <c r="F332" t="s">
        <v>25</v>
      </c>
      <c r="G332" t="s">
        <v>26</v>
      </c>
      <c r="H332" t="s">
        <v>28</v>
      </c>
    </row>
    <row r="333" spans="1:8" ht="409.5">
      <c r="A333" t="s">
        <v>24</v>
      </c>
      <c r="B333" t="s">
        <v>468</v>
      </c>
      <c r="C333" t="s">
        <v>29</v>
      </c>
      <c r="D333" s="166" t="s">
        <v>241</v>
      </c>
      <c r="E333" t="s">
        <v>27</v>
      </c>
      <c r="F333" t="s">
        <v>25</v>
      </c>
      <c r="G333" t="s">
        <v>26</v>
      </c>
      <c r="H333" t="s">
        <v>28</v>
      </c>
    </row>
    <row r="334" spans="1:8" ht="409.5">
      <c r="A334" t="s">
        <v>24</v>
      </c>
      <c r="B334" t="s">
        <v>647</v>
      </c>
      <c r="C334" t="s">
        <v>29</v>
      </c>
      <c r="D334" s="166" t="s">
        <v>750</v>
      </c>
      <c r="E334" t="s">
        <v>27</v>
      </c>
      <c r="F334" t="s">
        <v>25</v>
      </c>
      <c r="G334" t="s">
        <v>26</v>
      </c>
      <c r="H334" t="s">
        <v>28</v>
      </c>
    </row>
    <row r="335" spans="1:8" ht="409.5">
      <c r="A335" t="s">
        <v>24</v>
      </c>
      <c r="B335" t="s">
        <v>429</v>
      </c>
      <c r="C335" t="s">
        <v>29</v>
      </c>
      <c r="D335" s="166" t="s">
        <v>232</v>
      </c>
      <c r="E335" t="s">
        <v>27</v>
      </c>
      <c r="F335" t="s">
        <v>25</v>
      </c>
      <c r="G335" t="s">
        <v>26</v>
      </c>
      <c r="H335" t="s">
        <v>28</v>
      </c>
    </row>
    <row r="336" spans="1:8" ht="409.5">
      <c r="A336" t="s">
        <v>24</v>
      </c>
      <c r="B336" t="s">
        <v>646</v>
      </c>
      <c r="C336" t="s">
        <v>29</v>
      </c>
      <c r="D336" s="166" t="s">
        <v>751</v>
      </c>
      <c r="E336" t="s">
        <v>27</v>
      </c>
      <c r="F336" t="s">
        <v>25</v>
      </c>
      <c r="G336" t="s">
        <v>26</v>
      </c>
      <c r="H336" t="s">
        <v>28</v>
      </c>
    </row>
    <row r="337" spans="1:8" ht="409.5">
      <c r="A337" t="s">
        <v>24</v>
      </c>
      <c r="B337" t="s">
        <v>480</v>
      </c>
      <c r="C337" t="s">
        <v>29</v>
      </c>
      <c r="D337" s="166" t="s">
        <v>814</v>
      </c>
      <c r="E337" t="s">
        <v>27</v>
      </c>
      <c r="F337" t="s">
        <v>25</v>
      </c>
      <c r="G337" t="s">
        <v>26</v>
      </c>
      <c r="H337" t="s">
        <v>28</v>
      </c>
    </row>
    <row r="338" spans="1:8" ht="409.5">
      <c r="A338" t="s">
        <v>24</v>
      </c>
      <c r="B338" t="s">
        <v>640</v>
      </c>
      <c r="C338" t="s">
        <v>29</v>
      </c>
      <c r="D338" s="166" t="s">
        <v>744</v>
      </c>
      <c r="E338" t="s">
        <v>27</v>
      </c>
      <c r="F338" t="s">
        <v>25</v>
      </c>
      <c r="G338" t="s">
        <v>26</v>
      </c>
      <c r="H338" t="s">
        <v>28</v>
      </c>
    </row>
    <row r="339" spans="1:8" ht="409.5">
      <c r="A339" t="s">
        <v>24</v>
      </c>
      <c r="B339" t="s">
        <v>655</v>
      </c>
      <c r="C339" t="s">
        <v>29</v>
      </c>
      <c r="D339" s="166" t="s">
        <v>744</v>
      </c>
      <c r="E339" t="s">
        <v>27</v>
      </c>
      <c r="F339" t="s">
        <v>25</v>
      </c>
      <c r="G339" t="s">
        <v>26</v>
      </c>
      <c r="H339" t="s">
        <v>28</v>
      </c>
    </row>
    <row r="340" spans="1:8" ht="409.5">
      <c r="A340" t="s">
        <v>24</v>
      </c>
      <c r="B340" t="s">
        <v>657</v>
      </c>
      <c r="C340" t="s">
        <v>29</v>
      </c>
      <c r="D340" s="166" t="s">
        <v>744</v>
      </c>
      <c r="E340" t="s">
        <v>27</v>
      </c>
      <c r="F340" t="s">
        <v>25</v>
      </c>
      <c r="G340" t="s">
        <v>26</v>
      </c>
      <c r="H340" t="s">
        <v>28</v>
      </c>
    </row>
    <row r="341" spans="1:8" ht="409.5">
      <c r="A341" t="s">
        <v>24</v>
      </c>
      <c r="B341" t="s">
        <v>629</v>
      </c>
      <c r="C341" t="s">
        <v>29</v>
      </c>
      <c r="D341" s="166" t="s">
        <v>752</v>
      </c>
      <c r="E341" t="s">
        <v>27</v>
      </c>
      <c r="F341" t="s">
        <v>25</v>
      </c>
      <c r="G341" t="s">
        <v>26</v>
      </c>
      <c r="H341" t="s">
        <v>28</v>
      </c>
    </row>
    <row r="342" spans="1:8" ht="409.5">
      <c r="A342" t="s">
        <v>24</v>
      </c>
      <c r="B342" t="s">
        <v>345</v>
      </c>
      <c r="C342" t="s">
        <v>29</v>
      </c>
      <c r="D342" s="166" t="s">
        <v>753</v>
      </c>
      <c r="E342" t="s">
        <v>27</v>
      </c>
      <c r="F342" t="s">
        <v>25</v>
      </c>
      <c r="G342" t="s">
        <v>26</v>
      </c>
      <c r="H342" t="s">
        <v>28</v>
      </c>
    </row>
    <row r="343" spans="1:8" ht="409.5">
      <c r="A343" t="s">
        <v>24</v>
      </c>
      <c r="B343" t="s">
        <v>526</v>
      </c>
      <c r="C343" t="s">
        <v>29</v>
      </c>
      <c r="D343" s="166" t="s">
        <v>754</v>
      </c>
      <c r="E343" t="s">
        <v>27</v>
      </c>
      <c r="F343" t="s">
        <v>25</v>
      </c>
      <c r="G343" t="s">
        <v>26</v>
      </c>
      <c r="H343" t="s">
        <v>28</v>
      </c>
    </row>
    <row r="344" spans="1:8" ht="409.5">
      <c r="A344" t="s">
        <v>24</v>
      </c>
      <c r="B344" t="s">
        <v>505</v>
      </c>
      <c r="C344" t="s">
        <v>29</v>
      </c>
      <c r="D344" s="166" t="s">
        <v>342</v>
      </c>
      <c r="E344" t="s">
        <v>27</v>
      </c>
      <c r="F344" t="s">
        <v>25</v>
      </c>
      <c r="G344" t="s">
        <v>26</v>
      </c>
      <c r="H344" t="s">
        <v>28</v>
      </c>
    </row>
    <row r="345" spans="1:8" ht="409.5">
      <c r="A345" t="s">
        <v>24</v>
      </c>
      <c r="B345" t="s">
        <v>643</v>
      </c>
      <c r="C345" t="s">
        <v>29</v>
      </c>
      <c r="D345" s="166" t="s">
        <v>755</v>
      </c>
      <c r="E345" t="s">
        <v>27</v>
      </c>
      <c r="F345" t="s">
        <v>25</v>
      </c>
      <c r="G345" t="s">
        <v>26</v>
      </c>
      <c r="H345" t="s">
        <v>28</v>
      </c>
    </row>
    <row r="346" spans="1:8" ht="409.5">
      <c r="A346" t="s">
        <v>24</v>
      </c>
      <c r="B346" t="s">
        <v>630</v>
      </c>
      <c r="C346" t="s">
        <v>29</v>
      </c>
      <c r="D346" s="166" t="s">
        <v>276</v>
      </c>
      <c r="E346" t="s">
        <v>27</v>
      </c>
      <c r="F346" t="s">
        <v>25</v>
      </c>
      <c r="G346" t="s">
        <v>26</v>
      </c>
      <c r="H346" t="s">
        <v>28</v>
      </c>
    </row>
    <row r="347" spans="1:8" ht="409.5">
      <c r="A347" t="s">
        <v>24</v>
      </c>
      <c r="B347" t="s">
        <v>644</v>
      </c>
      <c r="C347" t="s">
        <v>29</v>
      </c>
      <c r="D347" s="166" t="s">
        <v>291</v>
      </c>
      <c r="E347" t="s">
        <v>27</v>
      </c>
      <c r="F347" t="s">
        <v>25</v>
      </c>
      <c r="G347" t="s">
        <v>26</v>
      </c>
      <c r="H347" t="s">
        <v>28</v>
      </c>
    </row>
    <row r="348" spans="1:8" ht="409.5">
      <c r="A348" t="s">
        <v>24</v>
      </c>
      <c r="B348" t="s">
        <v>648</v>
      </c>
      <c r="C348" t="s">
        <v>29</v>
      </c>
      <c r="D348" s="166" t="s">
        <v>756</v>
      </c>
      <c r="E348" t="s">
        <v>27</v>
      </c>
      <c r="F348" t="s">
        <v>25</v>
      </c>
      <c r="G348" t="s">
        <v>26</v>
      </c>
      <c r="H348" t="s">
        <v>28</v>
      </c>
    </row>
    <row r="349" spans="1:8" ht="409.5">
      <c r="A349" t="s">
        <v>24</v>
      </c>
      <c r="B349" t="s">
        <v>550</v>
      </c>
      <c r="C349" t="s">
        <v>29</v>
      </c>
      <c r="D349" s="166" t="s">
        <v>757</v>
      </c>
      <c r="E349" t="s">
        <v>27</v>
      </c>
      <c r="F349" t="s">
        <v>25</v>
      </c>
      <c r="G349" t="s">
        <v>26</v>
      </c>
      <c r="H349" t="s">
        <v>28</v>
      </c>
    </row>
    <row r="350" spans="1:8" ht="409.5">
      <c r="A350" t="s">
        <v>24</v>
      </c>
      <c r="B350" t="s">
        <v>437</v>
      </c>
      <c r="C350" t="s">
        <v>29</v>
      </c>
      <c r="D350" s="166" t="s">
        <v>758</v>
      </c>
      <c r="E350" t="s">
        <v>27</v>
      </c>
      <c r="F350" t="s">
        <v>25</v>
      </c>
      <c r="G350" t="s">
        <v>26</v>
      </c>
      <c r="H350" t="s">
        <v>28</v>
      </c>
    </row>
    <row r="351" spans="1:8" ht="409.5">
      <c r="A351" t="s">
        <v>24</v>
      </c>
      <c r="B351" t="s">
        <v>653</v>
      </c>
      <c r="C351" t="s">
        <v>29</v>
      </c>
      <c r="D351" s="166" t="s">
        <v>759</v>
      </c>
      <c r="E351" t="s">
        <v>27</v>
      </c>
      <c r="F351" t="s">
        <v>25</v>
      </c>
      <c r="G351" t="s">
        <v>26</v>
      </c>
      <c r="H351" t="s">
        <v>28</v>
      </c>
    </row>
    <row r="352" spans="1:8" ht="409.5">
      <c r="A352" t="s">
        <v>24</v>
      </c>
      <c r="B352" t="s">
        <v>556</v>
      </c>
      <c r="C352" t="s">
        <v>29</v>
      </c>
      <c r="D352" s="166" t="s">
        <v>311</v>
      </c>
      <c r="E352" t="s">
        <v>27</v>
      </c>
      <c r="F352" t="s">
        <v>25</v>
      </c>
      <c r="G352" t="s">
        <v>26</v>
      </c>
      <c r="H352" t="s">
        <v>28</v>
      </c>
    </row>
    <row r="353" spans="1:8" ht="409.5">
      <c r="A353" t="s">
        <v>24</v>
      </c>
      <c r="B353" t="s">
        <v>632</v>
      </c>
      <c r="C353" t="s">
        <v>29</v>
      </c>
      <c r="D353" s="166" t="s">
        <v>282</v>
      </c>
      <c r="E353" t="s">
        <v>27</v>
      </c>
      <c r="F353" t="s">
        <v>25</v>
      </c>
      <c r="G353" t="s">
        <v>26</v>
      </c>
      <c r="H353" t="s">
        <v>28</v>
      </c>
    </row>
    <row r="354" spans="1:8" ht="409.5">
      <c r="A354" t="s">
        <v>24</v>
      </c>
      <c r="B354" t="s">
        <v>157</v>
      </c>
      <c r="C354" t="s">
        <v>29</v>
      </c>
      <c r="D354" s="166" t="s">
        <v>252</v>
      </c>
      <c r="E354" t="s">
        <v>27</v>
      </c>
      <c r="F354" t="s">
        <v>25</v>
      </c>
      <c r="G354" t="s">
        <v>26</v>
      </c>
      <c r="H354" t="s">
        <v>28</v>
      </c>
    </row>
    <row r="355" spans="1:8" ht="409.5">
      <c r="A355" t="s">
        <v>24</v>
      </c>
      <c r="B355" t="s">
        <v>634</v>
      </c>
      <c r="C355" t="s">
        <v>29</v>
      </c>
      <c r="D355" s="166" t="s">
        <v>830</v>
      </c>
      <c r="E355" t="s">
        <v>27</v>
      </c>
      <c r="F355" t="s">
        <v>25</v>
      </c>
      <c r="G355" t="s">
        <v>26</v>
      </c>
      <c r="H355" t="s">
        <v>28</v>
      </c>
    </row>
    <row r="356" spans="1:8" ht="409.5">
      <c r="A356" t="s">
        <v>24</v>
      </c>
      <c r="B356" t="s">
        <v>641</v>
      </c>
      <c r="C356" t="s">
        <v>29</v>
      </c>
      <c r="D356" s="166" t="s">
        <v>288</v>
      </c>
      <c r="E356" t="s">
        <v>27</v>
      </c>
      <c r="F356" t="s">
        <v>25</v>
      </c>
      <c r="G356" t="s">
        <v>26</v>
      </c>
      <c r="H356" t="s">
        <v>28</v>
      </c>
    </row>
    <row r="357" spans="1:8" ht="409.5">
      <c r="A357" t="s">
        <v>24</v>
      </c>
      <c r="B357" t="s">
        <v>559</v>
      </c>
      <c r="C357" t="s">
        <v>29</v>
      </c>
      <c r="D357" s="166" t="s">
        <v>255</v>
      </c>
      <c r="E357" t="s">
        <v>27</v>
      </c>
      <c r="F357" t="s">
        <v>25</v>
      </c>
      <c r="G357" t="s">
        <v>26</v>
      </c>
      <c r="H357" t="s">
        <v>28</v>
      </c>
    </row>
    <row r="358" spans="1:8" ht="409.5">
      <c r="A358" t="s">
        <v>24</v>
      </c>
      <c r="B358" t="s">
        <v>562</v>
      </c>
      <c r="C358" t="s">
        <v>29</v>
      </c>
      <c r="D358" s="166" t="s">
        <v>760</v>
      </c>
      <c r="E358" t="s">
        <v>27</v>
      </c>
      <c r="F358" t="s">
        <v>25</v>
      </c>
      <c r="G358" t="s">
        <v>26</v>
      </c>
      <c r="H358" t="s">
        <v>28</v>
      </c>
    </row>
    <row r="359" spans="1:8" ht="409.5">
      <c r="A359" t="s">
        <v>24</v>
      </c>
      <c r="B359" t="s">
        <v>639</v>
      </c>
      <c r="C359" t="s">
        <v>29</v>
      </c>
      <c r="D359" s="166" t="s">
        <v>761</v>
      </c>
      <c r="E359" t="s">
        <v>27</v>
      </c>
      <c r="F359" t="s">
        <v>25</v>
      </c>
      <c r="G359" t="s">
        <v>26</v>
      </c>
      <c r="H359" t="s">
        <v>28</v>
      </c>
    </row>
    <row r="360" spans="1:8" ht="409.5">
      <c r="A360" t="s">
        <v>24</v>
      </c>
      <c r="B360" t="s">
        <v>661</v>
      </c>
      <c r="C360" t="s">
        <v>29</v>
      </c>
      <c r="D360" s="166" t="s">
        <v>762</v>
      </c>
      <c r="E360" t="s">
        <v>27</v>
      </c>
      <c r="F360" t="s">
        <v>25</v>
      </c>
      <c r="G360" t="s">
        <v>26</v>
      </c>
      <c r="H360" t="s">
        <v>28</v>
      </c>
    </row>
    <row r="361" spans="1:8" ht="409.5">
      <c r="A361" t="s">
        <v>24</v>
      </c>
      <c r="B361" t="s">
        <v>635</v>
      </c>
      <c r="C361" t="s">
        <v>29</v>
      </c>
      <c r="D361" s="166" t="s">
        <v>285</v>
      </c>
      <c r="E361" t="s">
        <v>27</v>
      </c>
      <c r="F361" t="s">
        <v>25</v>
      </c>
      <c r="G361" t="s">
        <v>26</v>
      </c>
      <c r="H361" t="s">
        <v>28</v>
      </c>
    </row>
    <row r="362" spans="1:8" ht="409.5">
      <c r="A362" t="s">
        <v>24</v>
      </c>
      <c r="B362" t="s">
        <v>659</v>
      </c>
      <c r="C362" t="s">
        <v>29</v>
      </c>
      <c r="D362" s="166" t="s">
        <v>305</v>
      </c>
      <c r="E362" t="s">
        <v>27</v>
      </c>
      <c r="F362" t="s">
        <v>25</v>
      </c>
      <c r="G362" t="s">
        <v>26</v>
      </c>
      <c r="H362" t="s">
        <v>28</v>
      </c>
    </row>
    <row r="363" spans="1:8" ht="409.5">
      <c r="A363" t="s">
        <v>24</v>
      </c>
      <c r="B363" t="s">
        <v>642</v>
      </c>
      <c r="C363" t="s">
        <v>29</v>
      </c>
      <c r="D363" s="166" t="s">
        <v>763</v>
      </c>
      <c r="E363" t="s">
        <v>27</v>
      </c>
      <c r="F363" t="s">
        <v>25</v>
      </c>
      <c r="G363" t="s">
        <v>26</v>
      </c>
      <c r="H363" t="s">
        <v>28</v>
      </c>
    </row>
    <row r="364" spans="1:8" ht="409.5">
      <c r="A364" t="s">
        <v>24</v>
      </c>
      <c r="B364" t="s">
        <v>515</v>
      </c>
      <c r="C364" t="s">
        <v>29</v>
      </c>
      <c r="D364" s="166" t="s">
        <v>338</v>
      </c>
      <c r="E364" t="s">
        <v>27</v>
      </c>
      <c r="F364" t="s">
        <v>25</v>
      </c>
      <c r="G364" t="s">
        <v>26</v>
      </c>
      <c r="H364" t="s">
        <v>28</v>
      </c>
    </row>
    <row r="365" spans="1:8" ht="409.5">
      <c r="A365" t="s">
        <v>24</v>
      </c>
      <c r="B365" t="s">
        <v>631</v>
      </c>
      <c r="C365" t="s">
        <v>29</v>
      </c>
      <c r="D365" s="166" t="s">
        <v>279</v>
      </c>
      <c r="E365" t="s">
        <v>27</v>
      </c>
      <c r="F365" t="s">
        <v>25</v>
      </c>
      <c r="G365" t="s">
        <v>26</v>
      </c>
      <c r="H365" t="s">
        <v>28</v>
      </c>
    </row>
    <row r="366" spans="1:8" ht="409.5">
      <c r="A366" t="s">
        <v>24</v>
      </c>
      <c r="B366" t="s">
        <v>549</v>
      </c>
      <c r="C366" t="s">
        <v>29</v>
      </c>
      <c r="D366" s="166" t="s">
        <v>267</v>
      </c>
      <c r="E366" t="s">
        <v>27</v>
      </c>
      <c r="F366" t="s">
        <v>25</v>
      </c>
      <c r="G366" t="s">
        <v>26</v>
      </c>
      <c r="H366" t="s">
        <v>28</v>
      </c>
    </row>
    <row r="367" spans="1:8" ht="409.5">
      <c r="A367" t="s">
        <v>24</v>
      </c>
      <c r="B367" t="s">
        <v>633</v>
      </c>
      <c r="C367" t="s">
        <v>29</v>
      </c>
      <c r="D367" s="166" t="s">
        <v>744</v>
      </c>
      <c r="E367" t="s">
        <v>27</v>
      </c>
      <c r="F367" t="s">
        <v>25</v>
      </c>
      <c r="G367" t="s">
        <v>26</v>
      </c>
      <c r="H367" t="s">
        <v>28</v>
      </c>
    </row>
    <row r="368" spans="1:8" ht="409.5">
      <c r="A368" t="s">
        <v>24</v>
      </c>
      <c r="B368" t="s">
        <v>435</v>
      </c>
      <c r="C368" t="s">
        <v>29</v>
      </c>
      <c r="D368" s="166" t="s">
        <v>831</v>
      </c>
      <c r="E368" t="s">
        <v>27</v>
      </c>
      <c r="F368" t="s">
        <v>25</v>
      </c>
      <c r="G368" t="s">
        <v>26</v>
      </c>
      <c r="H368" t="s">
        <v>28</v>
      </c>
    </row>
    <row r="369" spans="1:8" ht="409.5">
      <c r="A369" t="s">
        <v>24</v>
      </c>
      <c r="B369" t="s">
        <v>502</v>
      </c>
      <c r="C369" t="s">
        <v>29</v>
      </c>
      <c r="D369" s="166" t="s">
        <v>258</v>
      </c>
      <c r="E369" t="s">
        <v>27</v>
      </c>
      <c r="F369" t="s">
        <v>25</v>
      </c>
      <c r="G369" t="s">
        <v>26</v>
      </c>
      <c r="H369" t="s">
        <v>28</v>
      </c>
    </row>
    <row r="370" spans="1:8" ht="409.5">
      <c r="A370" t="s">
        <v>24</v>
      </c>
      <c r="B370" t="s">
        <v>651</v>
      </c>
      <c r="C370" t="s">
        <v>29</v>
      </c>
      <c r="D370" s="166" t="s">
        <v>300</v>
      </c>
      <c r="E370" t="s">
        <v>27</v>
      </c>
      <c r="F370" t="s">
        <v>25</v>
      </c>
      <c r="G370" t="s">
        <v>26</v>
      </c>
      <c r="H370" t="s">
        <v>28</v>
      </c>
    </row>
    <row r="371" spans="1:8" ht="409.5">
      <c r="A371" t="s">
        <v>24</v>
      </c>
      <c r="B371" t="s">
        <v>441</v>
      </c>
      <c r="C371" t="s">
        <v>29</v>
      </c>
      <c r="D371" s="166" t="s">
        <v>247</v>
      </c>
      <c r="E371" t="s">
        <v>27</v>
      </c>
      <c r="F371" t="s">
        <v>25</v>
      </c>
      <c r="G371" t="s">
        <v>26</v>
      </c>
      <c r="H371" t="s">
        <v>28</v>
      </c>
    </row>
    <row r="372" spans="1:8" ht="409.5">
      <c r="A372" t="s">
        <v>24</v>
      </c>
      <c r="B372" t="s">
        <v>426</v>
      </c>
      <c r="C372" t="s">
        <v>29</v>
      </c>
      <c r="D372" s="166" t="s">
        <v>230</v>
      </c>
      <c r="E372" t="s">
        <v>27</v>
      </c>
      <c r="F372" t="s">
        <v>25</v>
      </c>
      <c r="G372" t="s">
        <v>26</v>
      </c>
      <c r="H372" t="s">
        <v>28</v>
      </c>
    </row>
    <row r="373" spans="1:8" ht="409.5">
      <c r="A373" t="s">
        <v>24</v>
      </c>
      <c r="B373" t="s">
        <v>156</v>
      </c>
      <c r="C373" t="s">
        <v>29</v>
      </c>
      <c r="D373" s="166" t="s">
        <v>764</v>
      </c>
      <c r="E373" t="s">
        <v>27</v>
      </c>
      <c r="F373" t="s">
        <v>25</v>
      </c>
      <c r="G373" t="s">
        <v>26</v>
      </c>
      <c r="H373" t="s">
        <v>28</v>
      </c>
    </row>
    <row r="374" spans="1:8" ht="409.5">
      <c r="A374" t="s">
        <v>24</v>
      </c>
      <c r="B374" t="s">
        <v>510</v>
      </c>
      <c r="C374" t="s">
        <v>29</v>
      </c>
      <c r="D374" s="166" t="s">
        <v>765</v>
      </c>
      <c r="E374" t="s">
        <v>27</v>
      </c>
      <c r="F374" t="s">
        <v>25</v>
      </c>
      <c r="G374" t="s">
        <v>26</v>
      </c>
      <c r="H374" t="s">
        <v>28</v>
      </c>
    </row>
    <row r="375" spans="1:8" ht="409.5">
      <c r="A375" t="s">
        <v>24</v>
      </c>
      <c r="B375" t="s">
        <v>636</v>
      </c>
      <c r="C375" t="s">
        <v>29</v>
      </c>
      <c r="D375" s="166" t="s">
        <v>744</v>
      </c>
      <c r="E375" t="s">
        <v>27</v>
      </c>
      <c r="F375" t="s">
        <v>25</v>
      </c>
      <c r="G375" t="s">
        <v>26</v>
      </c>
      <c r="H375" t="s">
        <v>28</v>
      </c>
    </row>
    <row r="376" spans="1:8" ht="409.5">
      <c r="A376" t="s">
        <v>24</v>
      </c>
      <c r="B376" t="s">
        <v>649</v>
      </c>
      <c r="C376" t="s">
        <v>29</v>
      </c>
      <c r="D376" s="166" t="s">
        <v>294</v>
      </c>
      <c r="E376" t="s">
        <v>27</v>
      </c>
      <c r="F376" t="s">
        <v>25</v>
      </c>
      <c r="G376" t="s">
        <v>26</v>
      </c>
      <c r="H376" t="s">
        <v>28</v>
      </c>
    </row>
    <row r="377" spans="1:8" ht="409.5">
      <c r="A377" t="s">
        <v>24</v>
      </c>
      <c r="B377" t="s">
        <v>626</v>
      </c>
      <c r="C377" t="s">
        <v>29</v>
      </c>
      <c r="D377" s="166" t="s">
        <v>273</v>
      </c>
      <c r="E377" t="s">
        <v>27</v>
      </c>
      <c r="F377" t="s">
        <v>25</v>
      </c>
      <c r="G377" t="s">
        <v>26</v>
      </c>
      <c r="H377" t="s">
        <v>28</v>
      </c>
    </row>
    <row r="378" spans="1:8" ht="409.5">
      <c r="A378" t="s">
        <v>24</v>
      </c>
      <c r="B378" t="s">
        <v>851</v>
      </c>
      <c r="C378" t="s">
        <v>29</v>
      </c>
      <c r="D378" s="166" t="s">
        <v>852</v>
      </c>
      <c r="E378" t="s">
        <v>27</v>
      </c>
      <c r="F378" t="s">
        <v>25</v>
      </c>
      <c r="G378" t="s">
        <v>26</v>
      </c>
      <c r="H378" t="s">
        <v>28</v>
      </c>
    </row>
    <row r="379" spans="1:8" ht="409.5">
      <c r="A379" t="s">
        <v>24</v>
      </c>
      <c r="B379" t="s">
        <v>628</v>
      </c>
      <c r="C379" t="s">
        <v>29</v>
      </c>
      <c r="D379" s="166" t="s">
        <v>767</v>
      </c>
      <c r="E379" t="s">
        <v>27</v>
      </c>
      <c r="F379" t="s">
        <v>25</v>
      </c>
      <c r="G379" t="s">
        <v>26</v>
      </c>
      <c r="H379" t="s">
        <v>28</v>
      </c>
    </row>
    <row r="380" spans="1:8" ht="409.5">
      <c r="A380" t="s">
        <v>24</v>
      </c>
      <c r="B380" t="s">
        <v>658</v>
      </c>
      <c r="C380" t="s">
        <v>29</v>
      </c>
      <c r="D380" s="166" t="s">
        <v>744</v>
      </c>
      <c r="E380" t="s">
        <v>27</v>
      </c>
      <c r="F380" t="s">
        <v>25</v>
      </c>
      <c r="G380" t="s">
        <v>26</v>
      </c>
      <c r="H380" t="s">
        <v>28</v>
      </c>
    </row>
    <row r="381" spans="1:8" ht="409.5">
      <c r="A381" t="s">
        <v>24</v>
      </c>
      <c r="B381" t="s">
        <v>429</v>
      </c>
      <c r="C381" t="s">
        <v>29</v>
      </c>
      <c r="D381" s="166" t="s">
        <v>768</v>
      </c>
      <c r="E381" t="s">
        <v>27</v>
      </c>
      <c r="F381" t="s">
        <v>25</v>
      </c>
      <c r="G381" t="s">
        <v>26</v>
      </c>
      <c r="H381" t="s">
        <v>28</v>
      </c>
    </row>
    <row r="382" spans="1:8" ht="409.5">
      <c r="A382" t="s">
        <v>24</v>
      </c>
      <c r="B382" t="s">
        <v>642</v>
      </c>
      <c r="C382" t="s">
        <v>29</v>
      </c>
      <c r="D382" s="166" t="s">
        <v>769</v>
      </c>
      <c r="E382" t="s">
        <v>27</v>
      </c>
      <c r="F382" t="s">
        <v>25</v>
      </c>
      <c r="G382" t="s">
        <v>26</v>
      </c>
      <c r="H382" t="s">
        <v>28</v>
      </c>
    </row>
    <row r="383" spans="1:8" ht="409.5">
      <c r="A383" t="s">
        <v>24</v>
      </c>
      <c r="B383" t="s">
        <v>634</v>
      </c>
      <c r="C383" t="s">
        <v>29</v>
      </c>
      <c r="D383" s="166" t="s">
        <v>770</v>
      </c>
      <c r="E383" t="s">
        <v>27</v>
      </c>
      <c r="F383" t="s">
        <v>25</v>
      </c>
      <c r="G383" t="s">
        <v>26</v>
      </c>
      <c r="H383" t="s">
        <v>28</v>
      </c>
    </row>
    <row r="384" spans="1:8" ht="409.5">
      <c r="A384" t="s">
        <v>24</v>
      </c>
      <c r="B384" t="s">
        <v>853</v>
      </c>
      <c r="C384" t="s">
        <v>29</v>
      </c>
      <c r="D384" s="166" t="s">
        <v>854</v>
      </c>
      <c r="E384" t="s">
        <v>27</v>
      </c>
      <c r="F384" t="s">
        <v>25</v>
      </c>
      <c r="G384" t="s">
        <v>26</v>
      </c>
      <c r="H384" t="s">
        <v>28</v>
      </c>
    </row>
    <row r="385" spans="1:8" ht="409.5">
      <c r="A385" t="s">
        <v>24</v>
      </c>
      <c r="B385" t="s">
        <v>515</v>
      </c>
      <c r="C385" t="s">
        <v>29</v>
      </c>
      <c r="D385" s="166" t="s">
        <v>339</v>
      </c>
      <c r="E385" t="s">
        <v>27</v>
      </c>
      <c r="F385" t="s">
        <v>25</v>
      </c>
      <c r="G385" t="s">
        <v>26</v>
      </c>
      <c r="H385" t="s">
        <v>28</v>
      </c>
    </row>
    <row r="386" spans="1:8" ht="409.5">
      <c r="A386" t="s">
        <v>24</v>
      </c>
      <c r="B386" t="s">
        <v>652</v>
      </c>
      <c r="C386" t="s">
        <v>29</v>
      </c>
      <c r="D386" s="166" t="s">
        <v>302</v>
      </c>
      <c r="E386" t="s">
        <v>27</v>
      </c>
      <c r="F386" t="s">
        <v>25</v>
      </c>
      <c r="G386" t="s">
        <v>26</v>
      </c>
      <c r="H386" t="s">
        <v>28</v>
      </c>
    </row>
    <row r="387" spans="1:8" ht="409.5">
      <c r="A387" t="s">
        <v>24</v>
      </c>
      <c r="B387" t="s">
        <v>654</v>
      </c>
      <c r="C387" t="s">
        <v>29</v>
      </c>
      <c r="D387" s="166" t="s">
        <v>772</v>
      </c>
      <c r="E387" t="s">
        <v>27</v>
      </c>
      <c r="F387" t="s">
        <v>25</v>
      </c>
      <c r="G387" t="s">
        <v>26</v>
      </c>
      <c r="H387" t="s">
        <v>28</v>
      </c>
    </row>
    <row r="388" spans="1:8" ht="409.5">
      <c r="A388" t="s">
        <v>24</v>
      </c>
      <c r="B388" t="s">
        <v>439</v>
      </c>
      <c r="C388" t="s">
        <v>29</v>
      </c>
      <c r="D388" s="166" t="s">
        <v>243</v>
      </c>
      <c r="E388" t="s">
        <v>27</v>
      </c>
      <c r="F388" t="s">
        <v>25</v>
      </c>
      <c r="G388" t="s">
        <v>26</v>
      </c>
      <c r="H388" t="s">
        <v>28</v>
      </c>
    </row>
    <row r="389" spans="1:8" ht="409.5">
      <c r="A389" t="s">
        <v>24</v>
      </c>
      <c r="B389" t="s">
        <v>638</v>
      </c>
      <c r="C389" t="s">
        <v>29</v>
      </c>
      <c r="D389" s="166" t="s">
        <v>773</v>
      </c>
      <c r="E389" t="s">
        <v>27</v>
      </c>
      <c r="F389" t="s">
        <v>25</v>
      </c>
      <c r="G389" t="s">
        <v>26</v>
      </c>
      <c r="H389" t="s">
        <v>28</v>
      </c>
    </row>
    <row r="390" spans="1:8" ht="409.5">
      <c r="A390" t="s">
        <v>24</v>
      </c>
      <c r="B390" t="s">
        <v>629</v>
      </c>
      <c r="C390" t="s">
        <v>29</v>
      </c>
      <c r="D390" s="166" t="s">
        <v>774</v>
      </c>
      <c r="E390" t="s">
        <v>27</v>
      </c>
      <c r="F390" t="s">
        <v>25</v>
      </c>
      <c r="G390" t="s">
        <v>26</v>
      </c>
      <c r="H390" t="s">
        <v>28</v>
      </c>
    </row>
    <row r="391" spans="1:8" ht="409.5">
      <c r="A391" t="s">
        <v>24</v>
      </c>
      <c r="B391" t="s">
        <v>651</v>
      </c>
      <c r="C391" t="s">
        <v>29</v>
      </c>
      <c r="D391" s="166" t="s">
        <v>299</v>
      </c>
      <c r="E391" t="s">
        <v>27</v>
      </c>
      <c r="F391" t="s">
        <v>25</v>
      </c>
      <c r="G391" t="s">
        <v>26</v>
      </c>
      <c r="H391" t="s">
        <v>28</v>
      </c>
    </row>
    <row r="392" spans="1:8" ht="409.5">
      <c r="A392" t="s">
        <v>24</v>
      </c>
      <c r="B392" t="s">
        <v>55</v>
      </c>
      <c r="C392" t="s">
        <v>29</v>
      </c>
      <c r="D392" s="166" t="s">
        <v>775</v>
      </c>
      <c r="E392" t="s">
        <v>27</v>
      </c>
      <c r="F392" t="s">
        <v>25</v>
      </c>
      <c r="G392" t="s">
        <v>26</v>
      </c>
      <c r="H392" t="s">
        <v>28</v>
      </c>
    </row>
    <row r="393" spans="1:8" ht="409.5">
      <c r="A393" t="s">
        <v>24</v>
      </c>
      <c r="B393" t="s">
        <v>468</v>
      </c>
      <c r="C393" t="s">
        <v>29</v>
      </c>
      <c r="D393" s="166" t="s">
        <v>240</v>
      </c>
      <c r="E393" t="s">
        <v>27</v>
      </c>
      <c r="F393" t="s">
        <v>25</v>
      </c>
      <c r="G393" t="s">
        <v>26</v>
      </c>
      <c r="H393" t="s">
        <v>28</v>
      </c>
    </row>
    <row r="394" spans="1:8" ht="409.5">
      <c r="A394" t="s">
        <v>24</v>
      </c>
      <c r="B394" t="s">
        <v>545</v>
      </c>
      <c r="C394" t="s">
        <v>29</v>
      </c>
      <c r="D394" s="166" t="s">
        <v>775</v>
      </c>
      <c r="E394" t="s">
        <v>27</v>
      </c>
      <c r="F394" t="s">
        <v>25</v>
      </c>
      <c r="G394" t="s">
        <v>26</v>
      </c>
      <c r="H394" t="s">
        <v>28</v>
      </c>
    </row>
    <row r="395" spans="1:8" ht="409.5">
      <c r="A395" t="s">
        <v>24</v>
      </c>
      <c r="B395" t="s">
        <v>455</v>
      </c>
      <c r="C395" t="s">
        <v>29</v>
      </c>
      <c r="D395" s="166" t="s">
        <v>775</v>
      </c>
      <c r="E395" t="s">
        <v>27</v>
      </c>
      <c r="F395" t="s">
        <v>25</v>
      </c>
      <c r="G395" t="s">
        <v>26</v>
      </c>
      <c r="H395" t="s">
        <v>28</v>
      </c>
    </row>
    <row r="396" spans="1:8" ht="409.5">
      <c r="A396" t="s">
        <v>24</v>
      </c>
      <c r="B396" t="s">
        <v>647</v>
      </c>
      <c r="C396" t="s">
        <v>29</v>
      </c>
      <c r="D396" s="166" t="s">
        <v>776</v>
      </c>
      <c r="E396" t="s">
        <v>27</v>
      </c>
      <c r="F396" t="s">
        <v>25</v>
      </c>
      <c r="G396" t="s">
        <v>26</v>
      </c>
      <c r="H396" t="s">
        <v>28</v>
      </c>
    </row>
    <row r="397" spans="1:8" ht="409.5">
      <c r="A397" t="s">
        <v>24</v>
      </c>
      <c r="B397" t="s">
        <v>157</v>
      </c>
      <c r="C397" t="s">
        <v>29</v>
      </c>
      <c r="D397" s="166" t="s">
        <v>251</v>
      </c>
      <c r="E397" t="s">
        <v>27</v>
      </c>
      <c r="F397" t="s">
        <v>25</v>
      </c>
      <c r="G397" t="s">
        <v>26</v>
      </c>
      <c r="H397" t="s">
        <v>28</v>
      </c>
    </row>
    <row r="398" spans="1:8" ht="409.5">
      <c r="A398" t="s">
        <v>24</v>
      </c>
      <c r="B398" t="s">
        <v>345</v>
      </c>
      <c r="C398" t="s">
        <v>29</v>
      </c>
      <c r="D398" s="166" t="s">
        <v>777</v>
      </c>
      <c r="E398" t="s">
        <v>27</v>
      </c>
      <c r="F398" t="s">
        <v>25</v>
      </c>
      <c r="G398" t="s">
        <v>26</v>
      </c>
      <c r="H398" t="s">
        <v>28</v>
      </c>
    </row>
    <row r="399" spans="1:8" ht="409.5">
      <c r="A399" t="s">
        <v>24</v>
      </c>
      <c r="B399" t="s">
        <v>526</v>
      </c>
      <c r="C399" t="s">
        <v>29</v>
      </c>
      <c r="D399" s="166" t="s">
        <v>778</v>
      </c>
      <c r="E399" t="s">
        <v>27</v>
      </c>
      <c r="F399" t="s">
        <v>25</v>
      </c>
      <c r="G399" t="s">
        <v>26</v>
      </c>
      <c r="H399" t="s">
        <v>28</v>
      </c>
    </row>
    <row r="400" spans="1:8" ht="409.5">
      <c r="A400" t="s">
        <v>24</v>
      </c>
      <c r="B400" t="s">
        <v>650</v>
      </c>
      <c r="C400" t="s">
        <v>29</v>
      </c>
      <c r="D400" s="166" t="s">
        <v>296</v>
      </c>
      <c r="E400" t="s">
        <v>27</v>
      </c>
      <c r="F400" t="s">
        <v>25</v>
      </c>
      <c r="G400" t="s">
        <v>26</v>
      </c>
      <c r="H400" t="s">
        <v>28</v>
      </c>
    </row>
    <row r="401" spans="1:8" ht="409.5">
      <c r="A401" t="s">
        <v>24</v>
      </c>
      <c r="B401" t="s">
        <v>625</v>
      </c>
      <c r="C401" t="s">
        <v>29</v>
      </c>
      <c r="D401" s="166" t="s">
        <v>269</v>
      </c>
      <c r="E401" t="s">
        <v>27</v>
      </c>
      <c r="F401" t="s">
        <v>25</v>
      </c>
      <c r="G401" t="s">
        <v>26</v>
      </c>
      <c r="H401" t="s">
        <v>28</v>
      </c>
    </row>
    <row r="402" spans="1:8" ht="409.5">
      <c r="A402" t="s">
        <v>24</v>
      </c>
      <c r="B402" t="s">
        <v>555</v>
      </c>
      <c r="C402" t="s">
        <v>29</v>
      </c>
      <c r="D402" s="166" t="s">
        <v>815</v>
      </c>
      <c r="E402" t="s">
        <v>27</v>
      </c>
      <c r="F402" t="s">
        <v>25</v>
      </c>
      <c r="G402" t="s">
        <v>26</v>
      </c>
      <c r="H402" t="s">
        <v>28</v>
      </c>
    </row>
    <row r="403" spans="1:8" ht="409.5">
      <c r="A403" t="s">
        <v>24</v>
      </c>
      <c r="B403" t="s">
        <v>550</v>
      </c>
      <c r="C403" t="s">
        <v>29</v>
      </c>
      <c r="D403" s="166" t="s">
        <v>779</v>
      </c>
      <c r="E403" t="s">
        <v>27</v>
      </c>
      <c r="F403" t="s">
        <v>25</v>
      </c>
      <c r="G403" t="s">
        <v>26</v>
      </c>
      <c r="H403" t="s">
        <v>28</v>
      </c>
    </row>
    <row r="404" spans="1:8" ht="409.5">
      <c r="A404" t="s">
        <v>24</v>
      </c>
      <c r="B404" t="s">
        <v>633</v>
      </c>
      <c r="C404" t="s">
        <v>29</v>
      </c>
      <c r="D404" s="166" t="s">
        <v>775</v>
      </c>
      <c r="E404" t="s">
        <v>27</v>
      </c>
      <c r="F404" t="s">
        <v>25</v>
      </c>
      <c r="G404" t="s">
        <v>26</v>
      </c>
      <c r="H404" t="s">
        <v>28</v>
      </c>
    </row>
    <row r="405" spans="1:8" ht="409.5">
      <c r="A405" t="s">
        <v>24</v>
      </c>
      <c r="B405" t="s">
        <v>646</v>
      </c>
      <c r="C405" t="s">
        <v>29</v>
      </c>
      <c r="D405" s="166" t="s">
        <v>780</v>
      </c>
      <c r="E405" t="s">
        <v>27</v>
      </c>
      <c r="F405" t="s">
        <v>25</v>
      </c>
      <c r="G405" t="s">
        <v>26</v>
      </c>
      <c r="H405" t="s">
        <v>28</v>
      </c>
    </row>
    <row r="406" spans="1:8" ht="409.5">
      <c r="A406" t="s">
        <v>24</v>
      </c>
      <c r="B406" t="s">
        <v>483</v>
      </c>
      <c r="C406" t="s">
        <v>29</v>
      </c>
      <c r="D406" s="166" t="s">
        <v>237</v>
      </c>
      <c r="E406" t="s">
        <v>27</v>
      </c>
      <c r="F406" t="s">
        <v>25</v>
      </c>
      <c r="G406" t="s">
        <v>26</v>
      </c>
      <c r="H406" t="s">
        <v>28</v>
      </c>
    </row>
    <row r="407" spans="1:8" ht="409.5">
      <c r="A407" t="s">
        <v>24</v>
      </c>
      <c r="B407" t="s">
        <v>628</v>
      </c>
      <c r="C407" t="s">
        <v>29</v>
      </c>
      <c r="D407" s="166" t="s">
        <v>781</v>
      </c>
      <c r="E407" t="s">
        <v>27</v>
      </c>
      <c r="F407" t="s">
        <v>25</v>
      </c>
      <c r="G407" t="s">
        <v>26</v>
      </c>
      <c r="H407" t="s">
        <v>28</v>
      </c>
    </row>
    <row r="408" spans="1:8" ht="409.5">
      <c r="A408" t="s">
        <v>24</v>
      </c>
      <c r="B408" t="s">
        <v>631</v>
      </c>
      <c r="C408" t="s">
        <v>29</v>
      </c>
      <c r="D408" s="166" t="s">
        <v>278</v>
      </c>
      <c r="E408" t="s">
        <v>27</v>
      </c>
      <c r="F408" t="s">
        <v>25</v>
      </c>
      <c r="G408" t="s">
        <v>26</v>
      </c>
      <c r="H408" t="s">
        <v>28</v>
      </c>
    </row>
    <row r="409" spans="1:8" ht="409.5">
      <c r="A409" t="s">
        <v>24</v>
      </c>
      <c r="B409" t="s">
        <v>658</v>
      </c>
      <c r="C409" t="s">
        <v>29</v>
      </c>
      <c r="D409" s="166" t="s">
        <v>775</v>
      </c>
      <c r="E409" t="s">
        <v>27</v>
      </c>
      <c r="F409" t="s">
        <v>25</v>
      </c>
      <c r="G409" t="s">
        <v>26</v>
      </c>
      <c r="H409" t="s">
        <v>28</v>
      </c>
    </row>
    <row r="410" spans="1:8" ht="409.5">
      <c r="A410" t="s">
        <v>24</v>
      </c>
      <c r="B410" t="s">
        <v>491</v>
      </c>
      <c r="C410" t="s">
        <v>29</v>
      </c>
      <c r="D410" s="166" t="s">
        <v>782</v>
      </c>
      <c r="E410" t="s">
        <v>27</v>
      </c>
      <c r="F410" t="s">
        <v>25</v>
      </c>
      <c r="G410" t="s">
        <v>26</v>
      </c>
      <c r="H410" t="s">
        <v>28</v>
      </c>
    </row>
    <row r="411" spans="1:8" ht="409.5">
      <c r="A411" t="s">
        <v>24</v>
      </c>
      <c r="B411" t="s">
        <v>645</v>
      </c>
      <c r="C411" t="s">
        <v>29</v>
      </c>
      <c r="D411" s="166" t="s">
        <v>783</v>
      </c>
      <c r="E411" t="s">
        <v>27</v>
      </c>
      <c r="F411" t="s">
        <v>25</v>
      </c>
      <c r="G411" t="s">
        <v>26</v>
      </c>
      <c r="H411" t="s">
        <v>28</v>
      </c>
    </row>
    <row r="412" spans="1:8" ht="409.5">
      <c r="A412" t="s">
        <v>24</v>
      </c>
      <c r="B412" t="s">
        <v>557</v>
      </c>
      <c r="C412" t="s">
        <v>29</v>
      </c>
      <c r="D412" s="166" t="s">
        <v>784</v>
      </c>
      <c r="E412" t="s">
        <v>27</v>
      </c>
      <c r="F412" t="s">
        <v>25</v>
      </c>
      <c r="G412" t="s">
        <v>26</v>
      </c>
      <c r="H412" t="s">
        <v>28</v>
      </c>
    </row>
    <row r="413" spans="1:8" ht="409.5">
      <c r="A413" t="s">
        <v>24</v>
      </c>
      <c r="B413" t="s">
        <v>426</v>
      </c>
      <c r="C413" t="s">
        <v>29</v>
      </c>
      <c r="D413" s="166" t="s">
        <v>229</v>
      </c>
      <c r="E413" t="s">
        <v>27</v>
      </c>
      <c r="F413" t="s">
        <v>25</v>
      </c>
      <c r="G413" t="s">
        <v>26</v>
      </c>
      <c r="H413" t="s">
        <v>28</v>
      </c>
    </row>
    <row r="414" spans="1:8" ht="409.5">
      <c r="A414" t="s">
        <v>24</v>
      </c>
      <c r="B414" t="s">
        <v>69</v>
      </c>
      <c r="C414" t="s">
        <v>29</v>
      </c>
      <c r="D414" s="166" t="s">
        <v>263</v>
      </c>
      <c r="E414" t="s">
        <v>27</v>
      </c>
      <c r="F414" t="s">
        <v>25</v>
      </c>
      <c r="G414" t="s">
        <v>26</v>
      </c>
      <c r="H414" t="s">
        <v>28</v>
      </c>
    </row>
    <row r="415" spans="1:8" ht="409.5">
      <c r="A415" t="s">
        <v>24</v>
      </c>
      <c r="B415" t="s">
        <v>502</v>
      </c>
      <c r="C415" t="s">
        <v>29</v>
      </c>
      <c r="D415" s="166" t="s">
        <v>257</v>
      </c>
      <c r="E415" t="s">
        <v>27</v>
      </c>
      <c r="F415" t="s">
        <v>25</v>
      </c>
      <c r="G415" t="s">
        <v>26</v>
      </c>
      <c r="H415" t="s">
        <v>28</v>
      </c>
    </row>
    <row r="416" spans="1:8" ht="409.5">
      <c r="A416" t="s">
        <v>24</v>
      </c>
      <c r="B416" t="s">
        <v>559</v>
      </c>
      <c r="C416" t="s">
        <v>29</v>
      </c>
      <c r="D416" s="166" t="s">
        <v>254</v>
      </c>
      <c r="E416" t="s">
        <v>27</v>
      </c>
      <c r="F416" t="s">
        <v>25</v>
      </c>
      <c r="G416" t="s">
        <v>26</v>
      </c>
      <c r="H416" t="s">
        <v>28</v>
      </c>
    </row>
    <row r="417" spans="1:8" ht="409.5">
      <c r="A417" t="s">
        <v>24</v>
      </c>
      <c r="B417" t="s">
        <v>644</v>
      </c>
      <c r="C417" t="s">
        <v>29</v>
      </c>
      <c r="D417" s="166" t="s">
        <v>290</v>
      </c>
      <c r="E417" t="s">
        <v>27</v>
      </c>
      <c r="F417" t="s">
        <v>25</v>
      </c>
      <c r="G417" t="s">
        <v>26</v>
      </c>
      <c r="H417" t="s">
        <v>28</v>
      </c>
    </row>
    <row r="418" spans="1:8" ht="409.5">
      <c r="A418" t="s">
        <v>24</v>
      </c>
      <c r="B418" t="s">
        <v>653</v>
      </c>
      <c r="C418" t="s">
        <v>29</v>
      </c>
      <c r="D418" s="166" t="s">
        <v>785</v>
      </c>
      <c r="E418" t="s">
        <v>27</v>
      </c>
      <c r="F418" t="s">
        <v>25</v>
      </c>
      <c r="G418" t="s">
        <v>26</v>
      </c>
      <c r="H418" t="s">
        <v>28</v>
      </c>
    </row>
    <row r="419" spans="1:8" ht="409.5">
      <c r="A419" t="s">
        <v>24</v>
      </c>
      <c r="B419" t="s">
        <v>464</v>
      </c>
      <c r="C419" t="s">
        <v>29</v>
      </c>
      <c r="D419" s="166" t="s">
        <v>786</v>
      </c>
      <c r="E419" t="s">
        <v>27</v>
      </c>
      <c r="F419" t="s">
        <v>25</v>
      </c>
      <c r="G419" t="s">
        <v>26</v>
      </c>
      <c r="H419" t="s">
        <v>28</v>
      </c>
    </row>
    <row r="420" spans="1:8" ht="409.5">
      <c r="A420" t="s">
        <v>24</v>
      </c>
      <c r="B420" t="s">
        <v>639</v>
      </c>
      <c r="C420" t="s">
        <v>29</v>
      </c>
      <c r="D420" s="166" t="s">
        <v>787</v>
      </c>
      <c r="E420" t="s">
        <v>27</v>
      </c>
      <c r="F420" t="s">
        <v>25</v>
      </c>
      <c r="G420" t="s">
        <v>26</v>
      </c>
      <c r="H420" t="s">
        <v>28</v>
      </c>
    </row>
    <row r="421" spans="1:8" ht="409.5">
      <c r="A421" t="s">
        <v>24</v>
      </c>
      <c r="B421" t="s">
        <v>630</v>
      </c>
      <c r="C421" t="s">
        <v>29</v>
      </c>
      <c r="D421" s="166" t="s">
        <v>275</v>
      </c>
      <c r="E421" t="s">
        <v>27</v>
      </c>
      <c r="F421" t="s">
        <v>25</v>
      </c>
      <c r="G421" t="s">
        <v>26</v>
      </c>
      <c r="H421" t="s">
        <v>28</v>
      </c>
    </row>
    <row r="422" spans="1:8" ht="409.5">
      <c r="A422" t="s">
        <v>24</v>
      </c>
      <c r="B422" t="s">
        <v>626</v>
      </c>
      <c r="C422" t="s">
        <v>29</v>
      </c>
      <c r="D422" s="166" t="s">
        <v>272</v>
      </c>
      <c r="E422" t="s">
        <v>27</v>
      </c>
      <c r="F422" t="s">
        <v>25</v>
      </c>
      <c r="G422" t="s">
        <v>26</v>
      </c>
      <c r="H422" t="s">
        <v>28</v>
      </c>
    </row>
    <row r="423" spans="1:8" ht="409.5">
      <c r="A423" t="s">
        <v>24</v>
      </c>
      <c r="B423" t="s">
        <v>433</v>
      </c>
      <c r="C423" t="s">
        <v>29</v>
      </c>
      <c r="D423" s="166" t="s">
        <v>788</v>
      </c>
      <c r="E423" t="s">
        <v>27</v>
      </c>
      <c r="F423" t="s">
        <v>25</v>
      </c>
      <c r="G423" t="s">
        <v>26</v>
      </c>
      <c r="H423" t="s">
        <v>28</v>
      </c>
    </row>
    <row r="424" spans="1:8" ht="409.5">
      <c r="A424" t="s">
        <v>24</v>
      </c>
      <c r="B424" t="s">
        <v>643</v>
      </c>
      <c r="C424" t="s">
        <v>29</v>
      </c>
      <c r="D424" s="166" t="s">
        <v>789</v>
      </c>
      <c r="E424" t="s">
        <v>27</v>
      </c>
      <c r="F424" t="s">
        <v>25</v>
      </c>
      <c r="G424" t="s">
        <v>26</v>
      </c>
      <c r="H424" t="s">
        <v>28</v>
      </c>
    </row>
    <row r="425" spans="1:8" ht="409.5">
      <c r="A425" t="s">
        <v>24</v>
      </c>
      <c r="B425" t="s">
        <v>510</v>
      </c>
      <c r="C425" t="s">
        <v>29</v>
      </c>
      <c r="D425" s="166" t="s">
        <v>790</v>
      </c>
      <c r="E425" t="s">
        <v>27</v>
      </c>
      <c r="F425" t="s">
        <v>25</v>
      </c>
      <c r="G425" t="s">
        <v>26</v>
      </c>
      <c r="H425" t="s">
        <v>28</v>
      </c>
    </row>
    <row r="426" spans="1:8" ht="409.5">
      <c r="A426" t="s">
        <v>24</v>
      </c>
      <c r="B426" t="s">
        <v>549</v>
      </c>
      <c r="C426" t="s">
        <v>29</v>
      </c>
      <c r="D426" s="166" t="s">
        <v>266</v>
      </c>
      <c r="E426" t="s">
        <v>27</v>
      </c>
      <c r="F426" t="s">
        <v>25</v>
      </c>
      <c r="G426" t="s">
        <v>26</v>
      </c>
      <c r="H426" t="s">
        <v>28</v>
      </c>
    </row>
    <row r="427" spans="1:8" ht="409.5">
      <c r="A427" t="s">
        <v>24</v>
      </c>
      <c r="B427" t="s">
        <v>659</v>
      </c>
      <c r="C427" t="s">
        <v>29</v>
      </c>
      <c r="D427" s="166" t="s">
        <v>791</v>
      </c>
      <c r="E427" t="s">
        <v>27</v>
      </c>
      <c r="F427" t="s">
        <v>25</v>
      </c>
      <c r="G427" t="s">
        <v>26</v>
      </c>
      <c r="H427" t="s">
        <v>28</v>
      </c>
    </row>
    <row r="428" spans="1:8" ht="409.5">
      <c r="A428" t="s">
        <v>24</v>
      </c>
      <c r="B428" t="s">
        <v>656</v>
      </c>
      <c r="C428" t="s">
        <v>29</v>
      </c>
      <c r="D428" s="166" t="s">
        <v>775</v>
      </c>
      <c r="E428" t="s">
        <v>27</v>
      </c>
      <c r="F428" t="s">
        <v>25</v>
      </c>
      <c r="G428" t="s">
        <v>26</v>
      </c>
      <c r="H428" t="s">
        <v>28</v>
      </c>
    </row>
    <row r="429" spans="1:8" ht="409.5">
      <c r="A429" t="s">
        <v>24</v>
      </c>
      <c r="B429" t="s">
        <v>657</v>
      </c>
      <c r="C429" t="s">
        <v>29</v>
      </c>
      <c r="D429" s="166" t="s">
        <v>775</v>
      </c>
      <c r="E429" t="s">
        <v>27</v>
      </c>
      <c r="F429" t="s">
        <v>25</v>
      </c>
      <c r="G429" t="s">
        <v>26</v>
      </c>
      <c r="H429" t="s">
        <v>28</v>
      </c>
    </row>
    <row r="430" spans="1:8" ht="409.5">
      <c r="A430" t="s">
        <v>24</v>
      </c>
      <c r="B430" t="s">
        <v>435</v>
      </c>
      <c r="C430" t="s">
        <v>29</v>
      </c>
      <c r="D430" s="166" t="s">
        <v>792</v>
      </c>
      <c r="E430" t="s">
        <v>27</v>
      </c>
      <c r="F430" t="s">
        <v>25</v>
      </c>
      <c r="G430" t="s">
        <v>26</v>
      </c>
      <c r="H430" t="s">
        <v>28</v>
      </c>
    </row>
    <row r="431" spans="1:8" ht="409.5">
      <c r="A431" t="s">
        <v>24</v>
      </c>
      <c r="B431" t="s">
        <v>661</v>
      </c>
      <c r="C431" t="s">
        <v>29</v>
      </c>
      <c r="D431" s="166" t="s">
        <v>793</v>
      </c>
      <c r="E431" t="s">
        <v>27</v>
      </c>
      <c r="F431" t="s">
        <v>25</v>
      </c>
      <c r="G431" t="s">
        <v>26</v>
      </c>
      <c r="H431" t="s">
        <v>28</v>
      </c>
    </row>
    <row r="432" spans="1:8" ht="409.5">
      <c r="A432" t="s">
        <v>24</v>
      </c>
      <c r="B432" t="s">
        <v>635</v>
      </c>
      <c r="C432" t="s">
        <v>29</v>
      </c>
      <c r="D432" s="166" t="s">
        <v>284</v>
      </c>
      <c r="E432" t="s">
        <v>27</v>
      </c>
      <c r="F432" t="s">
        <v>25</v>
      </c>
      <c r="G432" t="s">
        <v>26</v>
      </c>
      <c r="H432" t="s">
        <v>28</v>
      </c>
    </row>
    <row r="433" spans="1:8" ht="409.5">
      <c r="A433" t="s">
        <v>24</v>
      </c>
      <c r="B433" t="s">
        <v>431</v>
      </c>
      <c r="C433" t="s">
        <v>29</v>
      </c>
      <c r="D433" s="166" t="s">
        <v>234</v>
      </c>
      <c r="E433" t="s">
        <v>27</v>
      </c>
      <c r="F433" t="s">
        <v>25</v>
      </c>
      <c r="G433" t="s">
        <v>26</v>
      </c>
      <c r="H433" t="s">
        <v>28</v>
      </c>
    </row>
    <row r="434" spans="1:8" ht="409.5">
      <c r="A434" t="s">
        <v>24</v>
      </c>
      <c r="B434" t="s">
        <v>637</v>
      </c>
      <c r="C434" t="s">
        <v>29</v>
      </c>
      <c r="D434" s="166" t="s">
        <v>775</v>
      </c>
      <c r="E434" t="s">
        <v>27</v>
      </c>
      <c r="F434" t="s">
        <v>25</v>
      </c>
      <c r="G434" t="s">
        <v>26</v>
      </c>
      <c r="H434" t="s">
        <v>28</v>
      </c>
    </row>
    <row r="435" spans="1:8" ht="409.5">
      <c r="A435" t="s">
        <v>24</v>
      </c>
      <c r="B435" t="s">
        <v>648</v>
      </c>
      <c r="C435" t="s">
        <v>29</v>
      </c>
      <c r="D435" s="166" t="s">
        <v>794</v>
      </c>
      <c r="E435" t="s">
        <v>27</v>
      </c>
      <c r="F435" t="s">
        <v>25</v>
      </c>
      <c r="G435" t="s">
        <v>26</v>
      </c>
      <c r="H435" t="s">
        <v>28</v>
      </c>
    </row>
    <row r="436" spans="1:8" ht="409.5">
      <c r="A436" t="s">
        <v>24</v>
      </c>
      <c r="B436" t="s">
        <v>437</v>
      </c>
      <c r="C436" t="s">
        <v>29</v>
      </c>
      <c r="D436" s="166" t="s">
        <v>795</v>
      </c>
      <c r="E436" t="s">
        <v>27</v>
      </c>
      <c r="F436" t="s">
        <v>25</v>
      </c>
      <c r="G436" t="s">
        <v>26</v>
      </c>
      <c r="H436" t="s">
        <v>28</v>
      </c>
    </row>
    <row r="437" spans="1:8" ht="409.5">
      <c r="A437" t="s">
        <v>24</v>
      </c>
      <c r="B437" t="s">
        <v>649</v>
      </c>
      <c r="C437" t="s">
        <v>29</v>
      </c>
      <c r="D437" s="166" t="s">
        <v>293</v>
      </c>
      <c r="E437" t="s">
        <v>27</v>
      </c>
      <c r="F437" t="s">
        <v>25</v>
      </c>
      <c r="G437" t="s">
        <v>26</v>
      </c>
      <c r="H437" t="s">
        <v>28</v>
      </c>
    </row>
    <row r="438" spans="1:8" ht="409.5">
      <c r="A438" t="s">
        <v>24</v>
      </c>
      <c r="B438" t="s">
        <v>442</v>
      </c>
      <c r="C438" t="s">
        <v>29</v>
      </c>
      <c r="D438" s="166" t="s">
        <v>796</v>
      </c>
      <c r="E438" t="s">
        <v>27</v>
      </c>
      <c r="F438" t="s">
        <v>25</v>
      </c>
      <c r="G438" t="s">
        <v>26</v>
      </c>
      <c r="H438" t="s">
        <v>28</v>
      </c>
    </row>
    <row r="439" spans="1:8" ht="409.5">
      <c r="A439" t="s">
        <v>24</v>
      </c>
      <c r="B439" t="s">
        <v>504</v>
      </c>
      <c r="C439" t="s">
        <v>29</v>
      </c>
      <c r="D439" s="166" t="s">
        <v>260</v>
      </c>
      <c r="E439" t="s">
        <v>27</v>
      </c>
      <c r="F439" t="s">
        <v>25</v>
      </c>
      <c r="G439" t="s">
        <v>26</v>
      </c>
      <c r="H439" t="s">
        <v>28</v>
      </c>
    </row>
    <row r="440" spans="1:8" ht="409.5">
      <c r="A440" t="s">
        <v>24</v>
      </c>
      <c r="B440" t="s">
        <v>660</v>
      </c>
      <c r="C440" t="s">
        <v>29</v>
      </c>
      <c r="D440" s="166" t="s">
        <v>797</v>
      </c>
      <c r="E440" t="s">
        <v>27</v>
      </c>
      <c r="F440" t="s">
        <v>25</v>
      </c>
      <c r="G440" t="s">
        <v>26</v>
      </c>
      <c r="H440" t="s">
        <v>28</v>
      </c>
    </row>
    <row r="441" spans="1:8" ht="409.5">
      <c r="A441" t="s">
        <v>24</v>
      </c>
      <c r="B441" t="s">
        <v>562</v>
      </c>
      <c r="C441" t="s">
        <v>29</v>
      </c>
      <c r="D441" s="166" t="s">
        <v>798</v>
      </c>
      <c r="E441" t="s">
        <v>27</v>
      </c>
      <c r="F441" t="s">
        <v>25</v>
      </c>
      <c r="G441" t="s">
        <v>26</v>
      </c>
      <c r="H441" t="s">
        <v>28</v>
      </c>
    </row>
    <row r="442" spans="1:8" ht="409.5">
      <c r="A442" t="s">
        <v>24</v>
      </c>
      <c r="B442" t="s">
        <v>627</v>
      </c>
      <c r="C442" t="s">
        <v>29</v>
      </c>
      <c r="D442" s="166" t="s">
        <v>799</v>
      </c>
      <c r="E442" t="s">
        <v>27</v>
      </c>
      <c r="F442" t="s">
        <v>25</v>
      </c>
      <c r="G442" t="s">
        <v>26</v>
      </c>
      <c r="H442" t="s">
        <v>28</v>
      </c>
    </row>
    <row r="443" spans="1:8" ht="409.5">
      <c r="A443" t="s">
        <v>24</v>
      </c>
      <c r="B443" t="s">
        <v>636</v>
      </c>
      <c r="C443" t="s">
        <v>29</v>
      </c>
      <c r="D443" s="166" t="s">
        <v>775</v>
      </c>
      <c r="E443" t="s">
        <v>27</v>
      </c>
      <c r="F443" t="s">
        <v>25</v>
      </c>
      <c r="G443" t="s">
        <v>26</v>
      </c>
      <c r="H443" t="s">
        <v>28</v>
      </c>
    </row>
    <row r="444" spans="1:8" ht="409.5">
      <c r="A444" t="s">
        <v>24</v>
      </c>
      <c r="B444" t="s">
        <v>655</v>
      </c>
      <c r="C444" t="s">
        <v>29</v>
      </c>
      <c r="D444" s="166" t="s">
        <v>775</v>
      </c>
      <c r="E444" t="s">
        <v>27</v>
      </c>
      <c r="F444" t="s">
        <v>25</v>
      </c>
      <c r="G444" t="s">
        <v>26</v>
      </c>
      <c r="H444" t="s">
        <v>28</v>
      </c>
    </row>
    <row r="445" spans="1:8" ht="409.5">
      <c r="A445" t="s">
        <v>24</v>
      </c>
      <c r="B445" t="s">
        <v>640</v>
      </c>
      <c r="C445" t="s">
        <v>29</v>
      </c>
      <c r="D445" s="166" t="s">
        <v>775</v>
      </c>
      <c r="E445" t="s">
        <v>27</v>
      </c>
      <c r="F445" t="s">
        <v>25</v>
      </c>
      <c r="G445" t="s">
        <v>26</v>
      </c>
      <c r="H445" t="s">
        <v>28</v>
      </c>
    </row>
    <row r="446" spans="1:8" ht="409.5">
      <c r="A446" t="s">
        <v>24</v>
      </c>
      <c r="B446" t="s">
        <v>156</v>
      </c>
      <c r="C446" t="s">
        <v>29</v>
      </c>
      <c r="D446" s="166" t="s">
        <v>800</v>
      </c>
      <c r="E446" t="s">
        <v>27</v>
      </c>
      <c r="F446" t="s">
        <v>25</v>
      </c>
      <c r="G446" t="s">
        <v>26</v>
      </c>
      <c r="H446" t="s">
        <v>28</v>
      </c>
    </row>
    <row r="447" spans="1:8" ht="409.5">
      <c r="A447" t="s">
        <v>24</v>
      </c>
      <c r="B447" t="s">
        <v>556</v>
      </c>
      <c r="C447" t="s">
        <v>29</v>
      </c>
      <c r="D447" s="166" t="s">
        <v>310</v>
      </c>
      <c r="E447" t="s">
        <v>27</v>
      </c>
      <c r="F447" t="s">
        <v>25</v>
      </c>
      <c r="G447" t="s">
        <v>26</v>
      </c>
      <c r="H447" t="s">
        <v>28</v>
      </c>
    </row>
    <row r="448" spans="1:8" ht="409.5">
      <c r="A448" t="s">
        <v>24</v>
      </c>
      <c r="B448" t="s">
        <v>632</v>
      </c>
      <c r="C448" t="s">
        <v>29</v>
      </c>
      <c r="D448" s="166" t="s">
        <v>281</v>
      </c>
      <c r="E448" t="s">
        <v>27</v>
      </c>
      <c r="F448" t="s">
        <v>25</v>
      </c>
      <c r="G448" t="s">
        <v>26</v>
      </c>
      <c r="H448" t="s">
        <v>28</v>
      </c>
    </row>
    <row r="449" spans="1:8" ht="409.5">
      <c r="A449" t="s">
        <v>24</v>
      </c>
      <c r="B449" t="s">
        <v>480</v>
      </c>
      <c r="C449" t="s">
        <v>29</v>
      </c>
      <c r="D449" s="166" t="s">
        <v>816</v>
      </c>
      <c r="E449" t="s">
        <v>27</v>
      </c>
      <c r="F449" t="s">
        <v>25</v>
      </c>
      <c r="G449" t="s">
        <v>26</v>
      </c>
      <c r="H449" t="s">
        <v>28</v>
      </c>
    </row>
    <row r="450" spans="1:8" ht="409.5">
      <c r="A450" t="s">
        <v>24</v>
      </c>
      <c r="B450" t="s">
        <v>641</v>
      </c>
      <c r="C450" t="s">
        <v>29</v>
      </c>
      <c r="D450" s="166" t="s">
        <v>287</v>
      </c>
      <c r="E450" t="s">
        <v>27</v>
      </c>
      <c r="F450" t="s">
        <v>25</v>
      </c>
      <c r="G450" t="s">
        <v>26</v>
      </c>
      <c r="H450" t="s">
        <v>28</v>
      </c>
    </row>
    <row r="451" spans="1:8" ht="409.5">
      <c r="A451" t="s">
        <v>24</v>
      </c>
      <c r="B451" t="s">
        <v>466</v>
      </c>
      <c r="C451" t="s">
        <v>29</v>
      </c>
      <c r="D451" s="166" t="s">
        <v>309</v>
      </c>
      <c r="E451" t="s">
        <v>27</v>
      </c>
      <c r="F451" t="s">
        <v>25</v>
      </c>
      <c r="G451" t="s">
        <v>26</v>
      </c>
      <c r="H451" t="s">
        <v>28</v>
      </c>
    </row>
    <row r="452" spans="1:8" ht="409.5">
      <c r="A452" t="s">
        <v>24</v>
      </c>
      <c r="B452" t="s">
        <v>474</v>
      </c>
      <c r="C452" t="s">
        <v>29</v>
      </c>
      <c r="D452" s="166" t="s">
        <v>239</v>
      </c>
      <c r="E452" t="s">
        <v>27</v>
      </c>
      <c r="F452" t="s">
        <v>25</v>
      </c>
      <c r="G452" t="s">
        <v>26</v>
      </c>
      <c r="H452" t="s">
        <v>28</v>
      </c>
    </row>
    <row r="453" spans="1:8" ht="409.5">
      <c r="A453" t="s">
        <v>24</v>
      </c>
      <c r="B453" t="s">
        <v>440</v>
      </c>
      <c r="C453" t="s">
        <v>29</v>
      </c>
      <c r="D453" s="166" t="s">
        <v>245</v>
      </c>
      <c r="E453" t="s">
        <v>27</v>
      </c>
      <c r="F453" t="s">
        <v>25</v>
      </c>
      <c r="G453" t="s">
        <v>26</v>
      </c>
      <c r="H453" t="s">
        <v>28</v>
      </c>
    </row>
    <row r="454" spans="1:8" ht="409.5">
      <c r="A454" t="s">
        <v>24</v>
      </c>
      <c r="B454" t="s">
        <v>441</v>
      </c>
      <c r="C454" t="s">
        <v>29</v>
      </c>
      <c r="D454" s="166" t="s">
        <v>246</v>
      </c>
      <c r="E454" t="s">
        <v>27</v>
      </c>
      <c r="F454" t="s">
        <v>25</v>
      </c>
      <c r="G454" t="s">
        <v>26</v>
      </c>
      <c r="H454" t="s">
        <v>28</v>
      </c>
    </row>
    <row r="455" spans="1:8" ht="409.5">
      <c r="A455" t="s">
        <v>24</v>
      </c>
      <c r="B455" t="s">
        <v>505</v>
      </c>
      <c r="C455" t="s">
        <v>29</v>
      </c>
      <c r="D455" s="166" t="s">
        <v>333</v>
      </c>
      <c r="E455" t="s">
        <v>27</v>
      </c>
      <c r="F455" t="s">
        <v>25</v>
      </c>
      <c r="G455" t="s">
        <v>26</v>
      </c>
      <c r="H455" t="s">
        <v>28</v>
      </c>
    </row>
    <row r="456" spans="1:8" ht="409.5">
      <c r="A456" t="s">
        <v>24</v>
      </c>
      <c r="B456" t="s">
        <v>856</v>
      </c>
      <c r="C456" t="s">
        <v>157</v>
      </c>
      <c r="D456" s="166" t="s">
        <v>857</v>
      </c>
      <c r="E456" t="s">
        <v>27</v>
      </c>
      <c r="F456" t="s">
        <v>25</v>
      </c>
      <c r="G456" t="s">
        <v>26</v>
      </c>
      <c r="H456" t="s">
        <v>58</v>
      </c>
    </row>
    <row r="457" spans="1:8" ht="409.5">
      <c r="A457" t="s">
        <v>24</v>
      </c>
      <c r="B457" t="s">
        <v>853</v>
      </c>
      <c r="C457" t="s">
        <v>157</v>
      </c>
      <c r="D457" s="166" t="s">
        <v>860</v>
      </c>
      <c r="E457" t="s">
        <v>27</v>
      </c>
      <c r="F457" t="s">
        <v>25</v>
      </c>
      <c r="G457" t="s">
        <v>26</v>
      </c>
      <c r="H457" t="s">
        <v>58</v>
      </c>
    </row>
    <row r="458" spans="1:8" ht="409.5">
      <c r="A458" t="s">
        <v>24</v>
      </c>
      <c r="B458" t="s">
        <v>863</v>
      </c>
      <c r="C458" t="s">
        <v>157</v>
      </c>
      <c r="D458" s="166" t="s">
        <v>864</v>
      </c>
      <c r="E458" t="s">
        <v>27</v>
      </c>
      <c r="F458" t="s">
        <v>25</v>
      </c>
      <c r="G458" t="s">
        <v>26</v>
      </c>
      <c r="H458" t="s">
        <v>58</v>
      </c>
    </row>
    <row r="459" spans="1:8" ht="409.5">
      <c r="A459" t="s">
        <v>24</v>
      </c>
      <c r="B459" t="s">
        <v>851</v>
      </c>
      <c r="C459" t="s">
        <v>157</v>
      </c>
      <c r="D459" s="166" t="s">
        <v>867</v>
      </c>
      <c r="E459" t="s">
        <v>27</v>
      </c>
      <c r="F459" t="s">
        <v>25</v>
      </c>
      <c r="G459" t="s">
        <v>26</v>
      </c>
      <c r="H459" t="s">
        <v>58</v>
      </c>
    </row>
    <row r="460" spans="1:8" ht="409.5">
      <c r="A460" t="s">
        <v>24</v>
      </c>
      <c r="B460" t="s">
        <v>624</v>
      </c>
      <c r="C460" t="s">
        <v>29</v>
      </c>
      <c r="D460" s="166" t="s">
        <v>735</v>
      </c>
      <c r="E460" t="s">
        <v>27</v>
      </c>
      <c r="F460" t="s">
        <v>25</v>
      </c>
      <c r="G460" t="s">
        <v>26</v>
      </c>
      <c r="H460" t="s">
        <v>28</v>
      </c>
    </row>
    <row r="461" spans="1:8" ht="409.5">
      <c r="A461" t="s">
        <v>24</v>
      </c>
      <c r="B461" t="s">
        <v>861</v>
      </c>
      <c r="C461" t="s">
        <v>29</v>
      </c>
      <c r="D461" s="166" t="s">
        <v>868</v>
      </c>
      <c r="E461" t="s">
        <v>27</v>
      </c>
      <c r="F461" t="s">
        <v>25</v>
      </c>
      <c r="G461" t="s">
        <v>26</v>
      </c>
      <c r="H461" t="s">
        <v>28</v>
      </c>
    </row>
    <row r="462" spans="1:8" ht="409.5">
      <c r="A462" t="s">
        <v>24</v>
      </c>
      <c r="B462" t="s">
        <v>858</v>
      </c>
      <c r="C462" t="s">
        <v>29</v>
      </c>
      <c r="D462" s="166" t="s">
        <v>869</v>
      </c>
      <c r="E462" t="s">
        <v>27</v>
      </c>
      <c r="F462" t="s">
        <v>25</v>
      </c>
      <c r="G462" t="s">
        <v>26</v>
      </c>
      <c r="H462" t="s">
        <v>28</v>
      </c>
    </row>
    <row r="463" spans="1:8" ht="409.5">
      <c r="A463" t="s">
        <v>24</v>
      </c>
      <c r="B463" t="s">
        <v>865</v>
      </c>
      <c r="C463" t="s">
        <v>29</v>
      </c>
      <c r="D463" s="166" t="s">
        <v>870</v>
      </c>
      <c r="E463" t="s">
        <v>27</v>
      </c>
      <c r="F463" t="s">
        <v>25</v>
      </c>
      <c r="G463" t="s">
        <v>26</v>
      </c>
      <c r="H463" t="s">
        <v>28</v>
      </c>
    </row>
    <row r="464" spans="1:8" ht="409.5">
      <c r="A464" t="s">
        <v>24</v>
      </c>
      <c r="B464" t="s">
        <v>662</v>
      </c>
      <c r="C464" t="s">
        <v>29</v>
      </c>
      <c r="D464" s="166" t="s">
        <v>766</v>
      </c>
      <c r="E464" t="s">
        <v>27</v>
      </c>
      <c r="F464" t="s">
        <v>25</v>
      </c>
      <c r="G464" t="s">
        <v>26</v>
      </c>
      <c r="H464" t="s">
        <v>28</v>
      </c>
    </row>
    <row r="465" spans="1:8" ht="409.5">
      <c r="A465" t="s">
        <v>24</v>
      </c>
      <c r="B465" t="s">
        <v>856</v>
      </c>
      <c r="C465" t="s">
        <v>29</v>
      </c>
      <c r="D465" s="166" t="s">
        <v>871</v>
      </c>
      <c r="E465" t="s">
        <v>27</v>
      </c>
      <c r="F465" t="s">
        <v>25</v>
      </c>
      <c r="G465" t="s">
        <v>26</v>
      </c>
      <c r="H465" t="s">
        <v>28</v>
      </c>
    </row>
    <row r="466" spans="1:8" ht="409.5">
      <c r="A466" t="s">
        <v>24</v>
      </c>
      <c r="B466" t="s">
        <v>853</v>
      </c>
      <c r="C466" t="s">
        <v>29</v>
      </c>
      <c r="D466" s="166" t="s">
        <v>872</v>
      </c>
      <c r="E466" t="s">
        <v>27</v>
      </c>
      <c r="F466" t="s">
        <v>25</v>
      </c>
      <c r="G466" t="s">
        <v>26</v>
      </c>
      <c r="H466" t="s">
        <v>28</v>
      </c>
    </row>
    <row r="467" spans="1:8" ht="409.5">
      <c r="A467" t="s">
        <v>24</v>
      </c>
      <c r="B467" t="s">
        <v>863</v>
      </c>
      <c r="C467" t="s">
        <v>29</v>
      </c>
      <c r="D467" s="166" t="s">
        <v>873</v>
      </c>
      <c r="E467" t="s">
        <v>27</v>
      </c>
      <c r="F467" t="s">
        <v>25</v>
      </c>
      <c r="G467" t="s">
        <v>26</v>
      </c>
      <c r="H467" t="s">
        <v>28</v>
      </c>
    </row>
    <row r="468" spans="1:8" ht="409.5">
      <c r="A468" t="s">
        <v>24</v>
      </c>
      <c r="B468" t="s">
        <v>662</v>
      </c>
      <c r="C468" t="s">
        <v>29</v>
      </c>
      <c r="D468" s="166" t="s">
        <v>771</v>
      </c>
      <c r="E468" t="s">
        <v>27</v>
      </c>
      <c r="F468" t="s">
        <v>25</v>
      </c>
      <c r="G468" t="s">
        <v>26</v>
      </c>
      <c r="H468" t="s">
        <v>28</v>
      </c>
    </row>
    <row r="469" spans="1:8" ht="409.5">
      <c r="A469" t="s">
        <v>24</v>
      </c>
      <c r="B469" t="s">
        <v>856</v>
      </c>
      <c r="C469" t="s">
        <v>29</v>
      </c>
      <c r="D469" s="166" t="s">
        <v>874</v>
      </c>
      <c r="E469" t="s">
        <v>27</v>
      </c>
      <c r="F469" t="s">
        <v>25</v>
      </c>
      <c r="G469" t="s">
        <v>26</v>
      </c>
      <c r="H469" t="s">
        <v>28</v>
      </c>
    </row>
    <row r="470" spans="1:8" ht="409.5">
      <c r="A470" t="s">
        <v>24</v>
      </c>
      <c r="B470" t="s">
        <v>851</v>
      </c>
      <c r="C470" t="s">
        <v>29</v>
      </c>
      <c r="D470" s="166" t="s">
        <v>875</v>
      </c>
      <c r="E470" t="s">
        <v>27</v>
      </c>
      <c r="F470" t="s">
        <v>25</v>
      </c>
      <c r="G470" t="s">
        <v>26</v>
      </c>
      <c r="H470" t="s">
        <v>28</v>
      </c>
    </row>
    <row r="471" spans="1:8" ht="409.5">
      <c r="A471" t="s">
        <v>24</v>
      </c>
      <c r="B471" t="s">
        <v>863</v>
      </c>
      <c r="C471" t="s">
        <v>29</v>
      </c>
      <c r="D471" s="166" t="s">
        <v>876</v>
      </c>
      <c r="E471" t="s">
        <v>27</v>
      </c>
      <c r="F471" t="s">
        <v>25</v>
      </c>
      <c r="G471" t="s">
        <v>26</v>
      </c>
      <c r="H471" t="s">
        <v>28</v>
      </c>
    </row>
    <row r="472" spans="1:8" ht="405">
      <c r="A472" t="s">
        <v>24</v>
      </c>
      <c r="B472" t="s">
        <v>33</v>
      </c>
      <c r="C472" t="s">
        <v>157</v>
      </c>
      <c r="D472" s="166" t="s">
        <v>162</v>
      </c>
      <c r="E472" t="s">
        <v>27</v>
      </c>
      <c r="F472" t="s">
        <v>25</v>
      </c>
      <c r="G472" t="s">
        <v>26</v>
      </c>
      <c r="H472" t="s">
        <v>58</v>
      </c>
    </row>
    <row r="473" spans="1:8" ht="405">
      <c r="A473" t="s">
        <v>24</v>
      </c>
      <c r="B473" t="s">
        <v>423</v>
      </c>
      <c r="C473" t="s">
        <v>157</v>
      </c>
      <c r="D473" s="166" t="s">
        <v>164</v>
      </c>
      <c r="E473" t="s">
        <v>27</v>
      </c>
      <c r="F473" t="s">
        <v>25</v>
      </c>
      <c r="G473" t="s">
        <v>26</v>
      </c>
      <c r="H473" t="s">
        <v>58</v>
      </c>
    </row>
    <row r="474" spans="1:8" ht="405">
      <c r="A474" t="s">
        <v>24</v>
      </c>
      <c r="B474" t="s">
        <v>461</v>
      </c>
      <c r="C474" t="s">
        <v>157</v>
      </c>
      <c r="D474" s="166" t="s">
        <v>171</v>
      </c>
      <c r="E474" t="s">
        <v>27</v>
      </c>
      <c r="F474" t="s">
        <v>25</v>
      </c>
      <c r="G474" t="s">
        <v>26</v>
      </c>
      <c r="H474" t="s">
        <v>58</v>
      </c>
    </row>
    <row r="475" spans="1:8" ht="405">
      <c r="A475" t="s">
        <v>24</v>
      </c>
      <c r="B475" t="s">
        <v>428</v>
      </c>
      <c r="C475" t="s">
        <v>157</v>
      </c>
      <c r="D475" s="166" t="s">
        <v>168</v>
      </c>
      <c r="E475" t="s">
        <v>27</v>
      </c>
      <c r="F475" t="s">
        <v>25</v>
      </c>
      <c r="G475" t="s">
        <v>26</v>
      </c>
      <c r="H475" t="s">
        <v>58</v>
      </c>
    </row>
    <row r="476" spans="1:8" ht="405">
      <c r="A476" t="s">
        <v>24</v>
      </c>
      <c r="B476" t="s">
        <v>39</v>
      </c>
      <c r="C476" t="s">
        <v>157</v>
      </c>
      <c r="D476" s="166" t="s">
        <v>807</v>
      </c>
      <c r="E476" t="s">
        <v>27</v>
      </c>
      <c r="F476" t="s">
        <v>25</v>
      </c>
      <c r="G476" t="s">
        <v>26</v>
      </c>
      <c r="H476" t="s">
        <v>58</v>
      </c>
    </row>
    <row r="477" spans="1:8" ht="405">
      <c r="A477" t="s">
        <v>24</v>
      </c>
      <c r="B477" t="s">
        <v>490</v>
      </c>
      <c r="C477" t="s">
        <v>157</v>
      </c>
      <c r="D477" s="166" t="s">
        <v>877</v>
      </c>
      <c r="E477" t="s">
        <v>27</v>
      </c>
      <c r="F477" t="s">
        <v>25</v>
      </c>
      <c r="G477" t="s">
        <v>26</v>
      </c>
      <c r="H477" t="s">
        <v>58</v>
      </c>
    </row>
    <row r="478" spans="1:8" ht="405">
      <c r="A478" t="s">
        <v>24</v>
      </c>
      <c r="B478" t="s">
        <v>554</v>
      </c>
      <c r="C478" t="s">
        <v>157</v>
      </c>
      <c r="D478" s="166" t="s">
        <v>808</v>
      </c>
      <c r="E478" t="s">
        <v>27</v>
      </c>
      <c r="F478" t="s">
        <v>25</v>
      </c>
      <c r="G478" t="s">
        <v>26</v>
      </c>
      <c r="H478" t="s">
        <v>58</v>
      </c>
    </row>
    <row r="479" spans="1:8" ht="405">
      <c r="A479" t="s">
        <v>24</v>
      </c>
      <c r="B479" t="s">
        <v>430</v>
      </c>
      <c r="C479" t="s">
        <v>157</v>
      </c>
      <c r="D479" s="166" t="s">
        <v>169</v>
      </c>
      <c r="E479" t="s">
        <v>27</v>
      </c>
      <c r="F479" t="s">
        <v>25</v>
      </c>
      <c r="G479" t="s">
        <v>26</v>
      </c>
      <c r="H479" t="s">
        <v>58</v>
      </c>
    </row>
    <row r="480" spans="1:8" ht="405">
      <c r="A480" t="s">
        <v>24</v>
      </c>
      <c r="B480" t="s">
        <v>551</v>
      </c>
      <c r="C480" t="s">
        <v>157</v>
      </c>
      <c r="D480" s="166" t="s">
        <v>349</v>
      </c>
      <c r="E480" t="s">
        <v>27</v>
      </c>
      <c r="F480" t="s">
        <v>25</v>
      </c>
      <c r="G480" t="s">
        <v>26</v>
      </c>
      <c r="H480" t="s">
        <v>58</v>
      </c>
    </row>
    <row r="481" spans="1:8" ht="405">
      <c r="A481" t="s">
        <v>24</v>
      </c>
      <c r="B481" t="s">
        <v>450</v>
      </c>
      <c r="C481" t="s">
        <v>157</v>
      </c>
      <c r="D481" s="166" t="s">
        <v>666</v>
      </c>
      <c r="E481" t="s">
        <v>27</v>
      </c>
      <c r="F481" t="s">
        <v>25</v>
      </c>
      <c r="G481" t="s">
        <v>26</v>
      </c>
      <c r="H481" t="s">
        <v>58</v>
      </c>
    </row>
    <row r="482" spans="1:8" ht="405">
      <c r="A482" t="s">
        <v>24</v>
      </c>
      <c r="B482" t="s">
        <v>436</v>
      </c>
      <c r="C482" t="s">
        <v>157</v>
      </c>
      <c r="D482" s="166" t="s">
        <v>665</v>
      </c>
      <c r="E482" t="s">
        <v>27</v>
      </c>
      <c r="F482" t="s">
        <v>25</v>
      </c>
      <c r="G482" t="s">
        <v>26</v>
      </c>
      <c r="H482" t="s">
        <v>58</v>
      </c>
    </row>
    <row r="483" spans="1:8" ht="405">
      <c r="A483" t="s">
        <v>24</v>
      </c>
      <c r="B483" t="s">
        <v>443</v>
      </c>
      <c r="C483" t="s">
        <v>157</v>
      </c>
      <c r="D483" s="166" t="s">
        <v>879</v>
      </c>
      <c r="E483" t="s">
        <v>27</v>
      </c>
      <c r="F483" t="s">
        <v>25</v>
      </c>
      <c r="G483" t="s">
        <v>26</v>
      </c>
      <c r="H483" t="s">
        <v>58</v>
      </c>
    </row>
    <row r="484" spans="1:8" ht="405">
      <c r="A484" t="s">
        <v>24</v>
      </c>
      <c r="B484" t="s">
        <v>434</v>
      </c>
      <c r="C484" t="s">
        <v>157</v>
      </c>
      <c r="D484" s="166" t="s">
        <v>822</v>
      </c>
      <c r="E484" t="s">
        <v>27</v>
      </c>
      <c r="F484" t="s">
        <v>25</v>
      </c>
      <c r="G484" t="s">
        <v>26</v>
      </c>
      <c r="H484" t="s">
        <v>58</v>
      </c>
    </row>
    <row r="485" spans="1:8" ht="405">
      <c r="A485" t="s">
        <v>24</v>
      </c>
      <c r="B485" t="s">
        <v>432</v>
      </c>
      <c r="C485" t="s">
        <v>157</v>
      </c>
      <c r="D485" s="166" t="s">
        <v>821</v>
      </c>
      <c r="E485" t="s">
        <v>27</v>
      </c>
      <c r="F485" t="s">
        <v>25</v>
      </c>
      <c r="G485" t="s">
        <v>26</v>
      </c>
      <c r="H485" t="s">
        <v>58</v>
      </c>
    </row>
    <row r="486" spans="1:8" ht="390">
      <c r="A486" t="s">
        <v>24</v>
      </c>
      <c r="B486" t="s">
        <v>488</v>
      </c>
      <c r="C486" t="s">
        <v>157</v>
      </c>
      <c r="D486" s="166" t="s">
        <v>664</v>
      </c>
      <c r="E486" t="s">
        <v>27</v>
      </c>
      <c r="F486" t="s">
        <v>25</v>
      </c>
      <c r="G486" t="s">
        <v>26</v>
      </c>
      <c r="H486" t="s">
        <v>58</v>
      </c>
    </row>
    <row r="487" spans="1:8" ht="405">
      <c r="A487" t="s">
        <v>24</v>
      </c>
      <c r="B487" t="s">
        <v>477</v>
      </c>
      <c r="C487" t="s">
        <v>157</v>
      </c>
      <c r="D487" s="166" t="s">
        <v>175</v>
      </c>
      <c r="E487" t="s">
        <v>27</v>
      </c>
      <c r="F487" t="s">
        <v>25</v>
      </c>
      <c r="G487" t="s">
        <v>26</v>
      </c>
      <c r="H487" t="s">
        <v>58</v>
      </c>
    </row>
    <row r="488" spans="1:8" ht="405">
      <c r="A488" t="s">
        <v>24</v>
      </c>
      <c r="B488" t="s">
        <v>466</v>
      </c>
      <c r="C488" t="s">
        <v>157</v>
      </c>
      <c r="D488" s="166" t="s">
        <v>878</v>
      </c>
      <c r="E488" t="s">
        <v>27</v>
      </c>
      <c r="F488" t="s">
        <v>25</v>
      </c>
      <c r="G488" t="s">
        <v>26</v>
      </c>
      <c r="H488" t="s">
        <v>58</v>
      </c>
    </row>
    <row r="489" spans="1:8" ht="390">
      <c r="A489" t="s">
        <v>24</v>
      </c>
      <c r="B489" t="s">
        <v>438</v>
      </c>
      <c r="C489" t="s">
        <v>157</v>
      </c>
      <c r="D489" s="166" t="s">
        <v>664</v>
      </c>
      <c r="E489" t="s">
        <v>27</v>
      </c>
      <c r="F489" t="s">
        <v>25</v>
      </c>
      <c r="G489" t="s">
        <v>26</v>
      </c>
      <c r="H489" t="s">
        <v>58</v>
      </c>
    </row>
    <row r="490" spans="1:8" ht="405">
      <c r="A490" t="s">
        <v>24</v>
      </c>
      <c r="B490" t="s">
        <v>474</v>
      </c>
      <c r="C490" t="s">
        <v>157</v>
      </c>
      <c r="D490" s="166" t="s">
        <v>173</v>
      </c>
      <c r="E490" t="s">
        <v>27</v>
      </c>
      <c r="F490" t="s">
        <v>25</v>
      </c>
      <c r="G490" t="s">
        <v>26</v>
      </c>
      <c r="H490" t="s">
        <v>58</v>
      </c>
    </row>
    <row r="491" spans="1:8" ht="405">
      <c r="A491" t="s">
        <v>24</v>
      </c>
      <c r="B491" t="s">
        <v>425</v>
      </c>
      <c r="C491" t="s">
        <v>157</v>
      </c>
      <c r="D491" s="166" t="s">
        <v>166</v>
      </c>
      <c r="E491" t="s">
        <v>27</v>
      </c>
      <c r="F491" t="s">
        <v>25</v>
      </c>
      <c r="G491" t="s">
        <v>26</v>
      </c>
      <c r="H491" t="s">
        <v>58</v>
      </c>
    </row>
    <row r="492" spans="1:8" ht="405">
      <c r="A492" t="s">
        <v>24</v>
      </c>
      <c r="B492" t="s">
        <v>518</v>
      </c>
      <c r="C492" t="s">
        <v>157</v>
      </c>
      <c r="D492" s="166" t="s">
        <v>179</v>
      </c>
      <c r="E492" t="s">
        <v>27</v>
      </c>
      <c r="F492" t="s">
        <v>25</v>
      </c>
      <c r="G492" t="s">
        <v>26</v>
      </c>
      <c r="H492" t="s">
        <v>58</v>
      </c>
    </row>
    <row r="493" spans="1:8" ht="405">
      <c r="A493" t="s">
        <v>24</v>
      </c>
      <c r="B493" t="s">
        <v>544</v>
      </c>
      <c r="C493" t="s">
        <v>157</v>
      </c>
      <c r="D493" s="166" t="s">
        <v>190</v>
      </c>
      <c r="E493" t="s">
        <v>27</v>
      </c>
      <c r="F493" t="s">
        <v>25</v>
      </c>
      <c r="G493" t="s">
        <v>26</v>
      </c>
      <c r="H493" t="s">
        <v>58</v>
      </c>
    </row>
    <row r="494" spans="1:8" ht="405">
      <c r="A494" t="s">
        <v>24</v>
      </c>
      <c r="B494" t="s">
        <v>114</v>
      </c>
      <c r="C494" t="s">
        <v>157</v>
      </c>
      <c r="D494" s="166" t="s">
        <v>668</v>
      </c>
      <c r="E494" t="s">
        <v>27</v>
      </c>
      <c r="F494" t="s">
        <v>25</v>
      </c>
      <c r="G494" t="s">
        <v>26</v>
      </c>
      <c r="H494" t="s">
        <v>58</v>
      </c>
    </row>
    <row r="495" spans="1:8" ht="390">
      <c r="A495" t="s">
        <v>24</v>
      </c>
      <c r="B495" t="s">
        <v>563</v>
      </c>
      <c r="C495" t="s">
        <v>157</v>
      </c>
      <c r="D495" s="166" t="s">
        <v>664</v>
      </c>
      <c r="E495" t="s">
        <v>27</v>
      </c>
      <c r="F495" t="s">
        <v>25</v>
      </c>
      <c r="G495" t="s">
        <v>26</v>
      </c>
      <c r="H495" t="s">
        <v>58</v>
      </c>
    </row>
    <row r="496" spans="1:8" ht="405">
      <c r="A496" t="s">
        <v>24</v>
      </c>
      <c r="B496" t="s">
        <v>588</v>
      </c>
      <c r="C496" t="s">
        <v>157</v>
      </c>
      <c r="D496" s="166" t="s">
        <v>194</v>
      </c>
      <c r="E496" t="s">
        <v>27</v>
      </c>
      <c r="F496" t="s">
        <v>25</v>
      </c>
      <c r="G496" t="s">
        <v>26</v>
      </c>
      <c r="H496" t="s">
        <v>58</v>
      </c>
    </row>
    <row r="497" spans="1:8" ht="405">
      <c r="A497" t="s">
        <v>24</v>
      </c>
      <c r="B497" t="s">
        <v>597</v>
      </c>
      <c r="C497" t="s">
        <v>157</v>
      </c>
      <c r="D497" s="166" t="s">
        <v>202</v>
      </c>
      <c r="E497" t="s">
        <v>27</v>
      </c>
      <c r="F497" t="s">
        <v>25</v>
      </c>
      <c r="G497" t="s">
        <v>26</v>
      </c>
      <c r="H497" t="s">
        <v>58</v>
      </c>
    </row>
    <row r="498" spans="1:8" ht="405">
      <c r="A498" t="s">
        <v>24</v>
      </c>
      <c r="B498" t="s">
        <v>561</v>
      </c>
      <c r="C498" t="s">
        <v>157</v>
      </c>
      <c r="D498" s="166" t="s">
        <v>670</v>
      </c>
      <c r="E498" t="s">
        <v>27</v>
      </c>
      <c r="F498" t="s">
        <v>25</v>
      </c>
      <c r="G498" t="s">
        <v>26</v>
      </c>
      <c r="H498" t="s">
        <v>58</v>
      </c>
    </row>
    <row r="499" spans="1:8" ht="405">
      <c r="A499" t="s">
        <v>24</v>
      </c>
      <c r="B499" t="s">
        <v>501</v>
      </c>
      <c r="C499" t="s">
        <v>157</v>
      </c>
      <c r="D499" s="166" t="s">
        <v>184</v>
      </c>
      <c r="E499" t="s">
        <v>27</v>
      </c>
      <c r="F499" t="s">
        <v>25</v>
      </c>
      <c r="G499" t="s">
        <v>26</v>
      </c>
      <c r="H499" t="s">
        <v>58</v>
      </c>
    </row>
    <row r="500" spans="1:8" ht="405">
      <c r="A500" t="s">
        <v>24</v>
      </c>
      <c r="B500" t="s">
        <v>500</v>
      </c>
      <c r="C500" t="s">
        <v>157</v>
      </c>
      <c r="D500" s="166" t="s">
        <v>180</v>
      </c>
      <c r="E500" t="s">
        <v>27</v>
      </c>
      <c r="F500" t="s">
        <v>25</v>
      </c>
      <c r="G500" t="s">
        <v>26</v>
      </c>
      <c r="H500" t="s">
        <v>58</v>
      </c>
    </row>
    <row r="501" spans="1:8" ht="405">
      <c r="A501" t="s">
        <v>24</v>
      </c>
      <c r="B501" t="s">
        <v>95</v>
      </c>
      <c r="C501" t="s">
        <v>157</v>
      </c>
      <c r="D501" s="166" t="s">
        <v>188</v>
      </c>
      <c r="E501" t="s">
        <v>27</v>
      </c>
      <c r="F501" t="s">
        <v>25</v>
      </c>
      <c r="G501" t="s">
        <v>26</v>
      </c>
      <c r="H501" t="s">
        <v>58</v>
      </c>
    </row>
    <row r="502" spans="1:8" ht="405">
      <c r="A502" t="s">
        <v>24</v>
      </c>
      <c r="B502" t="s">
        <v>507</v>
      </c>
      <c r="C502" t="s">
        <v>157</v>
      </c>
      <c r="D502" s="166" t="s">
        <v>330</v>
      </c>
      <c r="E502" t="s">
        <v>27</v>
      </c>
      <c r="F502" t="s">
        <v>25</v>
      </c>
      <c r="G502" t="s">
        <v>26</v>
      </c>
      <c r="H502" t="s">
        <v>58</v>
      </c>
    </row>
    <row r="503" spans="1:8" ht="405">
      <c r="A503" t="s">
        <v>24</v>
      </c>
      <c r="B503" t="s">
        <v>346</v>
      </c>
      <c r="C503" t="s">
        <v>157</v>
      </c>
      <c r="D503" s="166" t="s">
        <v>663</v>
      </c>
      <c r="E503" t="s">
        <v>27</v>
      </c>
      <c r="F503" t="s">
        <v>25</v>
      </c>
      <c r="G503" t="s">
        <v>26</v>
      </c>
      <c r="H503" t="s">
        <v>58</v>
      </c>
    </row>
    <row r="504" spans="1:8" ht="405">
      <c r="A504" t="s">
        <v>24</v>
      </c>
      <c r="B504" t="s">
        <v>523</v>
      </c>
      <c r="C504" t="s">
        <v>157</v>
      </c>
      <c r="D504" s="166" t="s">
        <v>669</v>
      </c>
      <c r="E504" t="s">
        <v>27</v>
      </c>
      <c r="F504" t="s">
        <v>25</v>
      </c>
      <c r="G504" t="s">
        <v>26</v>
      </c>
      <c r="H504" t="s">
        <v>58</v>
      </c>
    </row>
    <row r="505" spans="1:8" ht="405">
      <c r="A505" t="s">
        <v>24</v>
      </c>
      <c r="B505" t="s">
        <v>503</v>
      </c>
      <c r="C505" t="s">
        <v>157</v>
      </c>
      <c r="D505" s="166" t="s">
        <v>186</v>
      </c>
      <c r="E505" t="s">
        <v>27</v>
      </c>
      <c r="F505" t="s">
        <v>25</v>
      </c>
      <c r="G505" t="s">
        <v>26</v>
      </c>
      <c r="H505" t="s">
        <v>58</v>
      </c>
    </row>
    <row r="506" spans="1:8" ht="405">
      <c r="A506" t="s">
        <v>24</v>
      </c>
      <c r="B506" t="s">
        <v>560</v>
      </c>
      <c r="C506" t="s">
        <v>157</v>
      </c>
      <c r="D506" s="166" t="s">
        <v>340</v>
      </c>
      <c r="E506" t="s">
        <v>27</v>
      </c>
      <c r="F506" t="s">
        <v>25</v>
      </c>
      <c r="G506" t="s">
        <v>26</v>
      </c>
      <c r="H506" t="s">
        <v>58</v>
      </c>
    </row>
    <row r="507" spans="1:8" ht="405">
      <c r="A507" t="s">
        <v>24</v>
      </c>
      <c r="B507" t="s">
        <v>558</v>
      </c>
      <c r="C507" t="s">
        <v>157</v>
      </c>
      <c r="D507" s="166" t="s">
        <v>182</v>
      </c>
      <c r="E507" t="s">
        <v>27</v>
      </c>
      <c r="F507" t="s">
        <v>25</v>
      </c>
      <c r="G507" t="s">
        <v>26</v>
      </c>
      <c r="H507" t="s">
        <v>58</v>
      </c>
    </row>
    <row r="508" spans="1:8" ht="405">
      <c r="A508" t="s">
        <v>24</v>
      </c>
      <c r="B508" t="s">
        <v>471</v>
      </c>
      <c r="C508" t="s">
        <v>157</v>
      </c>
      <c r="D508" s="166" t="s">
        <v>667</v>
      </c>
      <c r="E508" t="s">
        <v>27</v>
      </c>
      <c r="F508" t="s">
        <v>25</v>
      </c>
      <c r="G508" t="s">
        <v>26</v>
      </c>
      <c r="H508" t="s">
        <v>58</v>
      </c>
    </row>
    <row r="509" spans="1:8" ht="405">
      <c r="A509" t="s">
        <v>24</v>
      </c>
      <c r="B509" t="s">
        <v>548</v>
      </c>
      <c r="C509" t="s">
        <v>157</v>
      </c>
      <c r="D509" s="166" t="s">
        <v>192</v>
      </c>
      <c r="E509" t="s">
        <v>27</v>
      </c>
      <c r="F509" t="s">
        <v>25</v>
      </c>
      <c r="G509" t="s">
        <v>26</v>
      </c>
      <c r="H509" t="s">
        <v>58</v>
      </c>
    </row>
    <row r="510" spans="1:8" ht="405">
      <c r="A510" t="s">
        <v>24</v>
      </c>
      <c r="B510" t="s">
        <v>440</v>
      </c>
      <c r="C510" t="s">
        <v>157</v>
      </c>
      <c r="D510" s="166" t="s">
        <v>177</v>
      </c>
      <c r="E510" t="s">
        <v>27</v>
      </c>
      <c r="F510" t="s">
        <v>25</v>
      </c>
      <c r="G510" t="s">
        <v>26</v>
      </c>
      <c r="H510" t="s">
        <v>58</v>
      </c>
    </row>
    <row r="511" spans="1:8" ht="405">
      <c r="A511" t="s">
        <v>24</v>
      </c>
      <c r="B511" t="s">
        <v>593</v>
      </c>
      <c r="C511" t="s">
        <v>157</v>
      </c>
      <c r="D511" s="166" t="s">
        <v>198</v>
      </c>
      <c r="E511" t="s">
        <v>27</v>
      </c>
      <c r="F511" t="s">
        <v>25</v>
      </c>
      <c r="G511" t="s">
        <v>26</v>
      </c>
      <c r="H511" t="s">
        <v>58</v>
      </c>
    </row>
    <row r="512" spans="1:8" ht="405">
      <c r="A512" t="s">
        <v>24</v>
      </c>
      <c r="B512" t="s">
        <v>607</v>
      </c>
      <c r="C512" t="s">
        <v>157</v>
      </c>
      <c r="D512" s="166" t="s">
        <v>678</v>
      </c>
      <c r="E512" t="s">
        <v>27</v>
      </c>
      <c r="F512" t="s">
        <v>25</v>
      </c>
      <c r="G512" t="s">
        <v>26</v>
      </c>
      <c r="H512" t="s">
        <v>58</v>
      </c>
    </row>
    <row r="513" spans="1:8" ht="405">
      <c r="A513" t="s">
        <v>24</v>
      </c>
      <c r="B513" t="s">
        <v>624</v>
      </c>
      <c r="C513" t="s">
        <v>157</v>
      </c>
      <c r="D513" s="166" t="s">
        <v>686</v>
      </c>
      <c r="E513" t="s">
        <v>27</v>
      </c>
      <c r="F513" t="s">
        <v>25</v>
      </c>
      <c r="G513" t="s">
        <v>26</v>
      </c>
      <c r="H513" t="s">
        <v>58</v>
      </c>
    </row>
    <row r="514" spans="1:8" ht="405">
      <c r="A514" t="s">
        <v>24</v>
      </c>
      <c r="B514" t="s">
        <v>592</v>
      </c>
      <c r="C514" t="s">
        <v>157</v>
      </c>
      <c r="D514" s="166" t="s">
        <v>196</v>
      </c>
      <c r="E514" t="s">
        <v>27</v>
      </c>
      <c r="F514" t="s">
        <v>25</v>
      </c>
      <c r="G514" t="s">
        <v>26</v>
      </c>
      <c r="H514" t="s">
        <v>58</v>
      </c>
    </row>
    <row r="515" spans="1:8" ht="405">
      <c r="A515" t="s">
        <v>24</v>
      </c>
      <c r="B515" t="s">
        <v>601</v>
      </c>
      <c r="C515" t="s">
        <v>157</v>
      </c>
      <c r="D515" s="166" t="s">
        <v>675</v>
      </c>
      <c r="E515" t="s">
        <v>27</v>
      </c>
      <c r="F515" t="s">
        <v>25</v>
      </c>
      <c r="G515" t="s">
        <v>26</v>
      </c>
      <c r="H515" t="s">
        <v>58</v>
      </c>
    </row>
    <row r="516" spans="1:8" ht="405">
      <c r="A516" t="s">
        <v>24</v>
      </c>
      <c r="B516" t="s">
        <v>591</v>
      </c>
      <c r="C516" t="s">
        <v>157</v>
      </c>
      <c r="D516" s="166" t="s">
        <v>673</v>
      </c>
      <c r="E516" t="s">
        <v>27</v>
      </c>
      <c r="F516" t="s">
        <v>25</v>
      </c>
      <c r="G516" t="s">
        <v>26</v>
      </c>
      <c r="H516" t="s">
        <v>58</v>
      </c>
    </row>
    <row r="517" spans="1:8" ht="390">
      <c r="A517" t="s">
        <v>24</v>
      </c>
      <c r="B517" t="s">
        <v>599</v>
      </c>
      <c r="C517" t="s">
        <v>157</v>
      </c>
      <c r="D517" s="166" t="s">
        <v>664</v>
      </c>
      <c r="E517" t="s">
        <v>27</v>
      </c>
      <c r="F517" t="s">
        <v>25</v>
      </c>
      <c r="G517" t="s">
        <v>26</v>
      </c>
      <c r="H517" t="s">
        <v>58</v>
      </c>
    </row>
    <row r="518" spans="1:8" ht="405">
      <c r="A518" t="s">
        <v>24</v>
      </c>
      <c r="B518" t="s">
        <v>609</v>
      </c>
      <c r="C518" t="s">
        <v>157</v>
      </c>
      <c r="D518" s="166" t="s">
        <v>680</v>
      </c>
      <c r="E518" t="s">
        <v>27</v>
      </c>
      <c r="F518" t="s">
        <v>25</v>
      </c>
      <c r="G518" t="s">
        <v>26</v>
      </c>
      <c r="H518" t="s">
        <v>58</v>
      </c>
    </row>
    <row r="519" spans="1:8" ht="405">
      <c r="A519" t="s">
        <v>24</v>
      </c>
      <c r="B519" t="s">
        <v>600</v>
      </c>
      <c r="C519" t="s">
        <v>157</v>
      </c>
      <c r="D519" s="166" t="s">
        <v>674</v>
      </c>
      <c r="E519" t="s">
        <v>27</v>
      </c>
      <c r="F519" t="s">
        <v>25</v>
      </c>
      <c r="G519" t="s">
        <v>26</v>
      </c>
      <c r="H519" t="s">
        <v>58</v>
      </c>
    </row>
    <row r="520" spans="1:8" ht="405">
      <c r="A520" t="s">
        <v>24</v>
      </c>
      <c r="B520" t="s">
        <v>610</v>
      </c>
      <c r="C520" t="s">
        <v>157</v>
      </c>
      <c r="D520" s="166" t="s">
        <v>681</v>
      </c>
      <c r="E520" t="s">
        <v>27</v>
      </c>
      <c r="F520" t="s">
        <v>25</v>
      </c>
      <c r="G520" t="s">
        <v>26</v>
      </c>
      <c r="H520" t="s">
        <v>58</v>
      </c>
    </row>
    <row r="521" spans="1:8" ht="405">
      <c r="A521" t="s">
        <v>24</v>
      </c>
      <c r="B521" t="s">
        <v>603</v>
      </c>
      <c r="C521" t="s">
        <v>157</v>
      </c>
      <c r="D521" s="166" t="s">
        <v>204</v>
      </c>
      <c r="E521" t="s">
        <v>27</v>
      </c>
      <c r="F521" t="s">
        <v>25</v>
      </c>
      <c r="G521" t="s">
        <v>26</v>
      </c>
      <c r="H521" t="s">
        <v>58</v>
      </c>
    </row>
    <row r="522" spans="1:8" ht="405">
      <c r="A522" t="s">
        <v>24</v>
      </c>
      <c r="B522" t="s">
        <v>611</v>
      </c>
      <c r="C522" t="s">
        <v>157</v>
      </c>
      <c r="D522" s="166" t="s">
        <v>208</v>
      </c>
      <c r="E522" t="s">
        <v>27</v>
      </c>
      <c r="F522" t="s">
        <v>25</v>
      </c>
      <c r="G522" t="s">
        <v>26</v>
      </c>
      <c r="H522" t="s">
        <v>58</v>
      </c>
    </row>
    <row r="523" spans="1:8" ht="405">
      <c r="A523" t="s">
        <v>24</v>
      </c>
      <c r="B523" t="s">
        <v>612</v>
      </c>
      <c r="C523" t="s">
        <v>157</v>
      </c>
      <c r="D523" s="166" t="s">
        <v>210</v>
      </c>
      <c r="E523" t="s">
        <v>27</v>
      </c>
      <c r="F523" t="s">
        <v>25</v>
      </c>
      <c r="G523" t="s">
        <v>26</v>
      </c>
      <c r="H523" t="s">
        <v>58</v>
      </c>
    </row>
    <row r="524" spans="1:8" ht="405">
      <c r="A524" t="s">
        <v>24</v>
      </c>
      <c r="B524" t="s">
        <v>594</v>
      </c>
      <c r="C524" t="s">
        <v>157</v>
      </c>
      <c r="D524" s="166" t="s">
        <v>200</v>
      </c>
      <c r="E524" t="s">
        <v>27</v>
      </c>
      <c r="F524" t="s">
        <v>25</v>
      </c>
      <c r="G524" t="s">
        <v>26</v>
      </c>
      <c r="H524" t="s">
        <v>58</v>
      </c>
    </row>
    <row r="525" spans="1:8" ht="390">
      <c r="A525" t="s">
        <v>24</v>
      </c>
      <c r="B525" t="s">
        <v>602</v>
      </c>
      <c r="C525" t="s">
        <v>157</v>
      </c>
      <c r="D525" s="166" t="s">
        <v>664</v>
      </c>
      <c r="E525" t="s">
        <v>27</v>
      </c>
      <c r="F525" t="s">
        <v>25</v>
      </c>
      <c r="G525" t="s">
        <v>26</v>
      </c>
      <c r="H525" t="s">
        <v>58</v>
      </c>
    </row>
    <row r="526" spans="1:8" ht="390">
      <c r="A526" t="s">
        <v>24</v>
      </c>
      <c r="B526" t="s">
        <v>595</v>
      </c>
      <c r="C526" t="s">
        <v>157</v>
      </c>
      <c r="D526" s="166" t="s">
        <v>664</v>
      </c>
      <c r="E526" t="s">
        <v>27</v>
      </c>
      <c r="F526" t="s">
        <v>25</v>
      </c>
      <c r="G526" t="s">
        <v>26</v>
      </c>
      <c r="H526" t="s">
        <v>58</v>
      </c>
    </row>
    <row r="527" spans="1:8" ht="405">
      <c r="A527" t="s">
        <v>24</v>
      </c>
      <c r="B527" t="s">
        <v>596</v>
      </c>
      <c r="C527" t="s">
        <v>157</v>
      </c>
      <c r="D527" s="166" t="s">
        <v>823</v>
      </c>
      <c r="E527" t="s">
        <v>27</v>
      </c>
      <c r="F527" t="s">
        <v>25</v>
      </c>
      <c r="G527" t="s">
        <v>26</v>
      </c>
      <c r="H527" t="s">
        <v>58</v>
      </c>
    </row>
    <row r="528" spans="1:8" ht="405">
      <c r="A528" t="s">
        <v>24</v>
      </c>
      <c r="B528" t="s">
        <v>613</v>
      </c>
      <c r="C528" t="s">
        <v>157</v>
      </c>
      <c r="D528" s="166" t="s">
        <v>212</v>
      </c>
      <c r="E528" t="s">
        <v>27</v>
      </c>
      <c r="F528" t="s">
        <v>25</v>
      </c>
      <c r="G528" t="s">
        <v>26</v>
      </c>
      <c r="H528" t="s">
        <v>58</v>
      </c>
    </row>
    <row r="529" spans="1:8" ht="405">
      <c r="A529" t="s">
        <v>24</v>
      </c>
      <c r="B529" t="s">
        <v>590</v>
      </c>
      <c r="C529" t="s">
        <v>157</v>
      </c>
      <c r="D529" s="166" t="s">
        <v>672</v>
      </c>
      <c r="E529" t="s">
        <v>27</v>
      </c>
      <c r="F529" t="s">
        <v>25</v>
      </c>
      <c r="G529" t="s">
        <v>26</v>
      </c>
      <c r="H529" t="s">
        <v>58</v>
      </c>
    </row>
    <row r="530" spans="1:8" ht="405">
      <c r="A530" t="s">
        <v>24</v>
      </c>
      <c r="B530" t="s">
        <v>604</v>
      </c>
      <c r="C530" t="s">
        <v>157</v>
      </c>
      <c r="D530" s="166" t="s">
        <v>676</v>
      </c>
      <c r="E530" t="s">
        <v>27</v>
      </c>
      <c r="F530" t="s">
        <v>25</v>
      </c>
      <c r="G530" t="s">
        <v>26</v>
      </c>
      <c r="H530" t="s">
        <v>58</v>
      </c>
    </row>
    <row r="531" spans="1:8" ht="405">
      <c r="A531" t="s">
        <v>24</v>
      </c>
      <c r="B531" t="s">
        <v>605</v>
      </c>
      <c r="C531" t="s">
        <v>157</v>
      </c>
      <c r="D531" s="166" t="s">
        <v>677</v>
      </c>
      <c r="E531" t="s">
        <v>27</v>
      </c>
      <c r="F531" t="s">
        <v>25</v>
      </c>
      <c r="G531" t="s">
        <v>26</v>
      </c>
      <c r="H531" t="s">
        <v>58</v>
      </c>
    </row>
    <row r="532" spans="1:8" ht="405">
      <c r="A532" t="s">
        <v>24</v>
      </c>
      <c r="B532" t="s">
        <v>608</v>
      </c>
      <c r="C532" t="s">
        <v>157</v>
      </c>
      <c r="D532" s="166" t="s">
        <v>679</v>
      </c>
      <c r="E532" t="s">
        <v>27</v>
      </c>
      <c r="F532" t="s">
        <v>25</v>
      </c>
      <c r="G532" t="s">
        <v>26</v>
      </c>
      <c r="H532" t="s">
        <v>58</v>
      </c>
    </row>
    <row r="533" spans="1:8" ht="405">
      <c r="A533" t="s">
        <v>24</v>
      </c>
      <c r="B533" t="s">
        <v>606</v>
      </c>
      <c r="C533" t="s">
        <v>157</v>
      </c>
      <c r="D533" s="166" t="s">
        <v>206</v>
      </c>
      <c r="E533" t="s">
        <v>27</v>
      </c>
      <c r="F533" t="s">
        <v>25</v>
      </c>
      <c r="G533" t="s">
        <v>26</v>
      </c>
      <c r="H533" t="s">
        <v>58</v>
      </c>
    </row>
    <row r="534" spans="1:8" ht="390">
      <c r="A534" t="s">
        <v>24</v>
      </c>
      <c r="B534" t="s">
        <v>598</v>
      </c>
      <c r="C534" t="s">
        <v>157</v>
      </c>
      <c r="D534" s="166" t="s">
        <v>664</v>
      </c>
      <c r="E534" t="s">
        <v>27</v>
      </c>
      <c r="F534" t="s">
        <v>25</v>
      </c>
      <c r="G534" t="s">
        <v>26</v>
      </c>
      <c r="H534" t="s">
        <v>58</v>
      </c>
    </row>
    <row r="535" spans="1:8" ht="405">
      <c r="A535" t="s">
        <v>24</v>
      </c>
      <c r="B535" t="s">
        <v>589</v>
      </c>
      <c r="C535" t="s">
        <v>157</v>
      </c>
      <c r="D535" s="166" t="s">
        <v>671</v>
      </c>
      <c r="E535" t="s">
        <v>27</v>
      </c>
      <c r="F535" t="s">
        <v>25</v>
      </c>
      <c r="G535" t="s">
        <v>26</v>
      </c>
      <c r="H535" t="s">
        <v>58</v>
      </c>
    </row>
    <row r="536" spans="1:8" ht="405">
      <c r="A536" t="s">
        <v>24</v>
      </c>
      <c r="B536" t="s">
        <v>858</v>
      </c>
      <c r="C536" t="s">
        <v>157</v>
      </c>
      <c r="D536" s="166" t="s">
        <v>859</v>
      </c>
      <c r="E536" t="s">
        <v>27</v>
      </c>
      <c r="F536" t="s">
        <v>25</v>
      </c>
      <c r="G536" t="s">
        <v>26</v>
      </c>
      <c r="H536" t="s">
        <v>58</v>
      </c>
    </row>
    <row r="537" spans="1:8" ht="390">
      <c r="A537" t="s">
        <v>24</v>
      </c>
      <c r="B537" t="s">
        <v>618</v>
      </c>
      <c r="C537" t="s">
        <v>157</v>
      </c>
      <c r="D537" s="166" t="s">
        <v>664</v>
      </c>
      <c r="E537" t="s">
        <v>27</v>
      </c>
      <c r="F537" t="s">
        <v>25</v>
      </c>
      <c r="G537" t="s">
        <v>26</v>
      </c>
      <c r="H537" t="s">
        <v>58</v>
      </c>
    </row>
    <row r="538" spans="1:8" ht="405">
      <c r="A538" t="s">
        <v>24</v>
      </c>
      <c r="B538" t="s">
        <v>849</v>
      </c>
      <c r="C538" t="s">
        <v>157</v>
      </c>
      <c r="D538" s="166" t="s">
        <v>855</v>
      </c>
      <c r="E538" t="s">
        <v>27</v>
      </c>
      <c r="F538" t="s">
        <v>25</v>
      </c>
      <c r="G538" t="s">
        <v>26</v>
      </c>
      <c r="H538" t="s">
        <v>58</v>
      </c>
    </row>
    <row r="539" spans="1:8" ht="405">
      <c r="A539" t="s">
        <v>24</v>
      </c>
      <c r="B539" t="s">
        <v>622</v>
      </c>
      <c r="C539" t="s">
        <v>157</v>
      </c>
      <c r="D539" s="166" t="s">
        <v>684</v>
      </c>
      <c r="E539" t="s">
        <v>27</v>
      </c>
      <c r="F539" t="s">
        <v>25</v>
      </c>
      <c r="G539" t="s">
        <v>26</v>
      </c>
      <c r="H539" t="s">
        <v>58</v>
      </c>
    </row>
    <row r="540" spans="1:8" ht="405">
      <c r="A540" t="s">
        <v>24</v>
      </c>
      <c r="B540" t="s">
        <v>615</v>
      </c>
      <c r="C540" t="s">
        <v>157</v>
      </c>
      <c r="D540" s="166" t="s">
        <v>682</v>
      </c>
      <c r="E540" t="s">
        <v>27</v>
      </c>
      <c r="F540" t="s">
        <v>25</v>
      </c>
      <c r="G540" t="s">
        <v>26</v>
      </c>
      <c r="H540" t="s">
        <v>58</v>
      </c>
    </row>
    <row r="541" spans="1:8" ht="405">
      <c r="A541" t="s">
        <v>24</v>
      </c>
      <c r="B541" t="s">
        <v>623</v>
      </c>
      <c r="C541" t="s">
        <v>157</v>
      </c>
      <c r="D541" s="166" t="s">
        <v>685</v>
      </c>
      <c r="E541" t="s">
        <v>27</v>
      </c>
      <c r="F541" t="s">
        <v>25</v>
      </c>
      <c r="G541" t="s">
        <v>26</v>
      </c>
      <c r="H541" t="s">
        <v>58</v>
      </c>
    </row>
    <row r="542" spans="1:8" ht="390">
      <c r="A542" t="s">
        <v>24</v>
      </c>
      <c r="B542" t="s">
        <v>617</v>
      </c>
      <c r="C542" t="s">
        <v>157</v>
      </c>
      <c r="D542" s="166" t="s">
        <v>664</v>
      </c>
      <c r="E542" t="s">
        <v>27</v>
      </c>
      <c r="F542" t="s">
        <v>25</v>
      </c>
      <c r="G542" t="s">
        <v>26</v>
      </c>
      <c r="H542" t="s">
        <v>58</v>
      </c>
    </row>
    <row r="543" spans="1:8" ht="405">
      <c r="A543" t="s">
        <v>24</v>
      </c>
      <c r="B543" t="s">
        <v>19</v>
      </c>
      <c r="C543" t="s">
        <v>157</v>
      </c>
      <c r="D543" s="166" t="s">
        <v>158</v>
      </c>
      <c r="E543" t="s">
        <v>27</v>
      </c>
      <c r="F543" t="s">
        <v>25</v>
      </c>
      <c r="G543" t="s">
        <v>26</v>
      </c>
      <c r="H543" t="s">
        <v>58</v>
      </c>
    </row>
    <row r="544" spans="1:8" ht="405">
      <c r="A544" t="s">
        <v>24</v>
      </c>
      <c r="B544" t="s">
        <v>861</v>
      </c>
      <c r="C544" t="s">
        <v>157</v>
      </c>
      <c r="D544" s="166" t="s">
        <v>862</v>
      </c>
      <c r="E544" t="s">
        <v>27</v>
      </c>
      <c r="F544" t="s">
        <v>25</v>
      </c>
      <c r="G544" t="s">
        <v>26</v>
      </c>
      <c r="H544" t="s">
        <v>58</v>
      </c>
    </row>
    <row r="545" spans="1:8" ht="405">
      <c r="A545" t="s">
        <v>24</v>
      </c>
      <c r="B545" t="s">
        <v>621</v>
      </c>
      <c r="C545" t="s">
        <v>157</v>
      </c>
      <c r="D545" s="166" t="s">
        <v>216</v>
      </c>
      <c r="E545" t="s">
        <v>27</v>
      </c>
      <c r="F545" t="s">
        <v>25</v>
      </c>
      <c r="G545" t="s">
        <v>26</v>
      </c>
      <c r="H545" t="s">
        <v>58</v>
      </c>
    </row>
    <row r="546" spans="1:8" ht="390">
      <c r="A546" t="s">
        <v>24</v>
      </c>
      <c r="B546" t="s">
        <v>619</v>
      </c>
      <c r="C546" t="s">
        <v>157</v>
      </c>
      <c r="D546" s="166" t="s">
        <v>664</v>
      </c>
      <c r="E546" t="s">
        <v>27</v>
      </c>
      <c r="F546" t="s">
        <v>25</v>
      </c>
      <c r="G546" t="s">
        <v>26</v>
      </c>
      <c r="H546" t="s">
        <v>58</v>
      </c>
    </row>
    <row r="547" spans="1:8" ht="390">
      <c r="A547" t="s">
        <v>24</v>
      </c>
      <c r="B547" t="s">
        <v>620</v>
      </c>
      <c r="C547" t="s">
        <v>157</v>
      </c>
      <c r="D547" s="166" t="s">
        <v>664</v>
      </c>
      <c r="E547" t="s">
        <v>27</v>
      </c>
      <c r="F547" t="s">
        <v>25</v>
      </c>
      <c r="G547" t="s">
        <v>26</v>
      </c>
      <c r="H547" t="s">
        <v>58</v>
      </c>
    </row>
    <row r="548" spans="1:8" ht="405">
      <c r="A548" t="s">
        <v>24</v>
      </c>
      <c r="B548" t="s">
        <v>616</v>
      </c>
      <c r="C548" t="s">
        <v>157</v>
      </c>
      <c r="D548" s="166" t="s">
        <v>683</v>
      </c>
      <c r="E548" t="s">
        <v>27</v>
      </c>
      <c r="F548" t="s">
        <v>25</v>
      </c>
      <c r="G548" t="s">
        <v>26</v>
      </c>
      <c r="H548" t="s">
        <v>58</v>
      </c>
    </row>
    <row r="549" spans="1:8" ht="405">
      <c r="A549" t="s">
        <v>24</v>
      </c>
      <c r="B549" t="s">
        <v>614</v>
      </c>
      <c r="C549" t="s">
        <v>157</v>
      </c>
      <c r="D549" s="166" t="s">
        <v>214</v>
      </c>
      <c r="E549" t="s">
        <v>27</v>
      </c>
      <c r="F549" t="s">
        <v>25</v>
      </c>
      <c r="G549" t="s">
        <v>26</v>
      </c>
      <c r="H549" t="s">
        <v>58</v>
      </c>
    </row>
    <row r="550" spans="1:8" ht="405">
      <c r="A550" t="s">
        <v>24</v>
      </c>
      <c r="B550" t="s">
        <v>865</v>
      </c>
      <c r="C550" t="s">
        <v>157</v>
      </c>
      <c r="D550" s="166" t="s">
        <v>866</v>
      </c>
      <c r="E550" t="s">
        <v>27</v>
      </c>
      <c r="F550" t="s">
        <v>25</v>
      </c>
      <c r="G550" t="s">
        <v>26</v>
      </c>
      <c r="H550" t="s">
        <v>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FO103"/>
  <sheetViews>
    <sheetView workbookViewId="0">
      <selection activeCell="O30" sqref="O30"/>
    </sheetView>
  </sheetViews>
  <sheetFormatPr defaultRowHeight="15"/>
  <cols>
    <col min="1" max="1" width="38.7109375" style="135" customWidth="1"/>
    <col min="2" max="2" width="10.140625" bestFit="1" customWidth="1"/>
    <col min="26" max="26" width="10.140625" bestFit="1" customWidth="1"/>
  </cols>
  <sheetData>
    <row r="1" spans="1:171" ht="15.75">
      <c r="A1" s="133" t="s">
        <v>154</v>
      </c>
      <c r="B1" s="2">
        <f ca="1">TODAY()</f>
        <v>44277</v>
      </c>
      <c r="C1" s="89" t="str">
        <f ca="1">TEXT(EDATE(B1,-1),"МММ гггг")</f>
        <v>фев 2021</v>
      </c>
      <c r="D1" s="89" t="str">
        <f t="shared" ref="D1:Z1" ca="1" si="0">TEXT(EDATE(C1,-1),"МММ гггг")</f>
        <v>янв 2021</v>
      </c>
      <c r="E1" s="89" t="str">
        <f t="shared" ca="1" si="0"/>
        <v>дек 2020</v>
      </c>
      <c r="F1" s="89" t="str">
        <f t="shared" ca="1" si="0"/>
        <v>ноя 2020</v>
      </c>
      <c r="G1" s="89" t="str">
        <f t="shared" ca="1" si="0"/>
        <v>окт 2020</v>
      </c>
      <c r="H1" s="89" t="str">
        <f t="shared" ca="1" si="0"/>
        <v>сен 2020</v>
      </c>
      <c r="I1" s="89" t="str">
        <f t="shared" ca="1" si="0"/>
        <v>авг 2020</v>
      </c>
      <c r="J1" s="89" t="str">
        <f t="shared" ca="1" si="0"/>
        <v>июл 2020</v>
      </c>
      <c r="K1" s="89" t="str">
        <f t="shared" ca="1" si="0"/>
        <v>июн 2020</v>
      </c>
      <c r="L1" s="89" t="str">
        <f t="shared" ca="1" si="0"/>
        <v>май 2020</v>
      </c>
      <c r="M1" s="89" t="str">
        <f t="shared" ca="1" si="0"/>
        <v>апр 2020</v>
      </c>
      <c r="N1" s="89" t="str">
        <f t="shared" ca="1" si="0"/>
        <v>мар 2020</v>
      </c>
      <c r="O1" s="89" t="str">
        <f t="shared" ca="1" si="0"/>
        <v>фев 2020</v>
      </c>
      <c r="P1" s="89" t="str">
        <f t="shared" ca="1" si="0"/>
        <v>янв 2020</v>
      </c>
      <c r="Q1" s="89" t="str">
        <f t="shared" ca="1" si="0"/>
        <v>дек 2019</v>
      </c>
      <c r="R1" s="89" t="str">
        <f t="shared" ca="1" si="0"/>
        <v>ноя 2019</v>
      </c>
      <c r="S1" s="89" t="str">
        <f t="shared" ca="1" si="0"/>
        <v>окт 2019</v>
      </c>
      <c r="T1" s="89" t="str">
        <f t="shared" ca="1" si="0"/>
        <v>сен 2019</v>
      </c>
      <c r="U1" s="89" t="str">
        <f t="shared" ca="1" si="0"/>
        <v>авг 2019</v>
      </c>
      <c r="V1" s="89" t="str">
        <f t="shared" ca="1" si="0"/>
        <v>июл 2019</v>
      </c>
      <c r="W1" s="89" t="str">
        <f t="shared" ca="1" si="0"/>
        <v>июн 2019</v>
      </c>
      <c r="X1" s="89" t="str">
        <f t="shared" ca="1" si="0"/>
        <v>май 2019</v>
      </c>
      <c r="Y1" s="89" t="str">
        <f t="shared" ca="1" si="0"/>
        <v>апр 2019</v>
      </c>
      <c r="Z1" s="91" t="str">
        <f t="shared" ca="1" si="0"/>
        <v>мар 2019</v>
      </c>
      <c r="AA1" s="90"/>
      <c r="AB1" s="90"/>
      <c r="AC1" s="90"/>
      <c r="AD1" s="90"/>
      <c r="AE1" s="90"/>
      <c r="AF1" s="90"/>
      <c r="AG1" s="90"/>
      <c r="AH1" s="90"/>
      <c r="AI1" s="90"/>
      <c r="AJ1" s="90"/>
      <c r="AK1" s="90"/>
      <c r="AL1" s="90"/>
      <c r="AM1" s="90"/>
      <c r="AN1" s="90"/>
      <c r="AO1" s="90"/>
      <c r="AP1" s="90"/>
      <c r="AQ1" s="90"/>
      <c r="AR1" s="90"/>
      <c r="AS1" s="90"/>
      <c r="AT1" s="90"/>
      <c r="AU1" s="90"/>
      <c r="AV1" s="90"/>
      <c r="AW1" s="90"/>
      <c r="AX1" s="90"/>
      <c r="AY1" s="90"/>
      <c r="AZ1" s="90"/>
      <c r="BA1" s="90"/>
      <c r="BB1" s="90"/>
      <c r="BC1" s="90"/>
      <c r="BD1" s="90"/>
      <c r="BE1" s="90"/>
      <c r="BF1" s="90"/>
      <c r="BG1" s="90"/>
      <c r="BH1" s="90"/>
      <c r="BI1" s="90"/>
      <c r="BJ1" s="90"/>
      <c r="BK1" s="90"/>
      <c r="BL1" s="90"/>
      <c r="BM1" s="90"/>
      <c r="BN1" s="90"/>
      <c r="BO1" s="90"/>
      <c r="BP1" s="90"/>
      <c r="BQ1" s="90"/>
      <c r="BR1" s="90"/>
      <c r="BS1" s="90"/>
      <c r="BT1" s="90"/>
      <c r="BU1" s="90"/>
      <c r="BV1" s="90"/>
      <c r="BW1" s="90"/>
      <c r="BX1" s="90"/>
      <c r="BY1" s="90"/>
      <c r="BZ1" s="90"/>
      <c r="CA1" s="90"/>
      <c r="CB1" s="90"/>
      <c r="CC1" s="90"/>
      <c r="CD1" s="90"/>
      <c r="CE1" s="90"/>
      <c r="CF1" s="90"/>
      <c r="CG1" s="90"/>
      <c r="CH1" s="90"/>
      <c r="CI1" s="90"/>
      <c r="CJ1" s="90"/>
      <c r="CK1" s="90"/>
      <c r="CL1" s="90"/>
      <c r="CM1" s="90"/>
      <c r="CN1" s="90"/>
      <c r="CO1" s="90"/>
      <c r="CP1" s="90"/>
      <c r="CQ1" s="90"/>
      <c r="CR1" s="90"/>
      <c r="CS1" s="90"/>
      <c r="CT1" s="90"/>
      <c r="CU1" s="90"/>
      <c r="CV1" s="90"/>
      <c r="CW1" s="90"/>
      <c r="CX1" s="90"/>
      <c r="CY1" s="90"/>
      <c r="CZ1" s="90"/>
      <c r="DA1" s="90"/>
      <c r="DB1" s="90"/>
      <c r="DC1" s="90"/>
      <c r="DD1" s="90"/>
      <c r="DE1" s="90"/>
      <c r="DF1" s="90"/>
      <c r="DG1" s="90"/>
      <c r="DH1" s="90"/>
      <c r="DI1" s="90"/>
      <c r="DJ1" s="90"/>
      <c r="DK1" s="90"/>
      <c r="DL1" s="90"/>
      <c r="DM1" s="90"/>
      <c r="DN1" s="90"/>
      <c r="DO1" s="90"/>
      <c r="DP1" s="90"/>
      <c r="DQ1" s="90"/>
      <c r="DR1" s="90"/>
      <c r="DS1" s="90"/>
      <c r="DT1" s="90"/>
      <c r="DU1" s="90"/>
      <c r="DV1" s="90"/>
      <c r="DW1" s="90"/>
      <c r="DX1" s="90"/>
      <c r="DY1" s="90"/>
      <c r="DZ1" s="90"/>
      <c r="EA1" s="90"/>
      <c r="EB1" s="90"/>
      <c r="EC1" s="90"/>
      <c r="ED1" s="90"/>
      <c r="EE1" s="90"/>
      <c r="EF1" s="90"/>
      <c r="EG1" s="90"/>
      <c r="EH1" s="90"/>
      <c r="EI1" s="90"/>
      <c r="EJ1" s="90"/>
      <c r="EK1" s="90"/>
      <c r="EL1" s="90"/>
      <c r="EM1" s="90"/>
      <c r="EN1" s="90"/>
      <c r="EO1" s="90"/>
      <c r="EP1" s="90"/>
      <c r="EQ1" s="90"/>
      <c r="ER1" s="90"/>
      <c r="ES1" s="90"/>
      <c r="ET1" s="90"/>
      <c r="EU1" s="90"/>
      <c r="EV1" s="90"/>
      <c r="EW1" s="90"/>
      <c r="EX1" s="90"/>
      <c r="EY1" s="90"/>
      <c r="EZ1" s="90"/>
      <c r="FA1" s="90"/>
      <c r="FB1" s="90"/>
      <c r="FC1" s="90"/>
      <c r="FD1" s="90"/>
      <c r="FE1" s="90"/>
      <c r="FF1" s="90"/>
      <c r="FG1" s="90"/>
      <c r="FH1" s="90"/>
      <c r="FI1" s="90"/>
      <c r="FJ1" s="90"/>
      <c r="FK1" s="90"/>
      <c r="FL1" s="90"/>
      <c r="FM1" s="90"/>
      <c r="FN1" s="90"/>
      <c r="FO1" s="90"/>
    </row>
    <row r="2" spans="1:171">
      <c r="A2" s="134" t="s">
        <v>351</v>
      </c>
      <c r="B2" s="3">
        <v>1192484</v>
      </c>
      <c r="C2" s="4">
        <v>993976</v>
      </c>
      <c r="D2" s="4">
        <v>517173</v>
      </c>
      <c r="E2" s="4">
        <v>739979</v>
      </c>
      <c r="F2" s="4">
        <v>719704</v>
      </c>
      <c r="G2" s="4">
        <v>1312856</v>
      </c>
      <c r="H2" s="4">
        <v>1654374</v>
      </c>
      <c r="I2" s="4">
        <v>1795572</v>
      </c>
      <c r="J2" s="4">
        <v>2323966</v>
      </c>
      <c r="K2" s="4">
        <v>2408563</v>
      </c>
      <c r="L2" s="4">
        <v>1891688</v>
      </c>
      <c r="M2" s="4">
        <v>2324193</v>
      </c>
      <c r="N2" s="4">
        <v>2018131</v>
      </c>
      <c r="O2" s="4">
        <v>959189</v>
      </c>
      <c r="P2" s="4">
        <v>444453</v>
      </c>
      <c r="Q2" s="4">
        <v>539849</v>
      </c>
      <c r="R2" s="4">
        <v>980793</v>
      </c>
      <c r="S2" s="4">
        <v>1486007</v>
      </c>
      <c r="T2" s="4">
        <v>1845832</v>
      </c>
      <c r="U2" s="4">
        <v>2190086</v>
      </c>
      <c r="V2" s="4">
        <v>1962422</v>
      </c>
      <c r="W2" s="4">
        <v>2046175</v>
      </c>
      <c r="X2" s="4">
        <v>2427362</v>
      </c>
      <c r="Y2" s="4">
        <v>1941101</v>
      </c>
      <c r="Z2">
        <v>348758</v>
      </c>
    </row>
    <row r="3" spans="1:171">
      <c r="A3" s="134" t="s">
        <v>352</v>
      </c>
      <c r="B3" s="3">
        <v>1192405</v>
      </c>
      <c r="C3" s="4">
        <v>987666</v>
      </c>
      <c r="D3" s="4">
        <v>517346</v>
      </c>
      <c r="E3" s="4">
        <v>942131</v>
      </c>
      <c r="F3" s="4">
        <v>959827</v>
      </c>
      <c r="G3" s="4">
        <v>1787055</v>
      </c>
      <c r="H3" s="4">
        <v>2283328</v>
      </c>
      <c r="I3" s="4">
        <v>2423710</v>
      </c>
      <c r="J3" s="4">
        <v>2502521</v>
      </c>
      <c r="K3" s="4">
        <v>2451263</v>
      </c>
      <c r="L3" s="4">
        <v>1994726</v>
      </c>
      <c r="M3" s="4">
        <v>2358260</v>
      </c>
      <c r="N3" s="4">
        <v>2036115</v>
      </c>
      <c r="O3" s="4">
        <v>1076754</v>
      </c>
      <c r="P3" s="4">
        <v>525016</v>
      </c>
      <c r="Q3" s="4">
        <v>572250</v>
      </c>
      <c r="R3" s="4">
        <v>1037581</v>
      </c>
      <c r="S3" s="4">
        <v>1631827</v>
      </c>
      <c r="T3" s="4">
        <v>2076021</v>
      </c>
      <c r="U3" s="4">
        <v>2466070</v>
      </c>
      <c r="V3" s="4">
        <v>2210178</v>
      </c>
      <c r="W3" s="4">
        <v>2479420</v>
      </c>
      <c r="X3" s="4">
        <v>2414401</v>
      </c>
      <c r="Y3" s="4">
        <v>1881934</v>
      </c>
      <c r="Z3">
        <v>342372</v>
      </c>
    </row>
    <row r="4" spans="1:171">
      <c r="A4" s="134" t="s">
        <v>353</v>
      </c>
      <c r="B4" s="3">
        <v>1180966</v>
      </c>
      <c r="C4" s="4">
        <v>985799</v>
      </c>
      <c r="D4" s="4">
        <v>486545</v>
      </c>
      <c r="E4" s="4">
        <v>874904</v>
      </c>
      <c r="F4" s="4">
        <v>884771</v>
      </c>
      <c r="G4" s="4">
        <v>1662864</v>
      </c>
      <c r="H4" s="4">
        <v>2172746</v>
      </c>
      <c r="I4" s="4">
        <v>2431766</v>
      </c>
      <c r="J4" s="4">
        <v>2586596</v>
      </c>
      <c r="K4" s="4">
        <v>2523933</v>
      </c>
      <c r="L4" s="4">
        <v>2022789</v>
      </c>
      <c r="M4" s="4">
        <v>2353437</v>
      </c>
      <c r="N4" s="4">
        <v>2018805</v>
      </c>
      <c r="O4" s="4">
        <v>1062656</v>
      </c>
      <c r="P4" s="4">
        <v>510688</v>
      </c>
      <c r="Q4" s="4">
        <v>574626</v>
      </c>
      <c r="R4" s="4">
        <v>1028468</v>
      </c>
      <c r="S4" s="4">
        <v>1638292</v>
      </c>
      <c r="T4" s="4">
        <v>2089998</v>
      </c>
      <c r="U4" s="4">
        <v>2400929</v>
      </c>
      <c r="V4" s="4">
        <v>2146970</v>
      </c>
      <c r="W4" s="4">
        <v>2368596</v>
      </c>
      <c r="X4" s="4">
        <v>1256132</v>
      </c>
      <c r="Y4" s="4">
        <v>452401</v>
      </c>
      <c r="Z4">
        <v>81893</v>
      </c>
    </row>
    <row r="5" spans="1:171">
      <c r="A5" s="134" t="s">
        <v>412</v>
      </c>
      <c r="B5" s="3">
        <v>1197830</v>
      </c>
      <c r="C5" s="4">
        <v>991223</v>
      </c>
      <c r="D5" s="4">
        <v>517530</v>
      </c>
      <c r="E5" s="4">
        <v>882656</v>
      </c>
      <c r="F5" s="4">
        <v>885587</v>
      </c>
      <c r="G5" s="4">
        <v>1696475</v>
      </c>
      <c r="H5" s="4">
        <v>1737594</v>
      </c>
      <c r="I5" s="4">
        <v>1717690</v>
      </c>
      <c r="J5" s="4">
        <v>1837114</v>
      </c>
      <c r="K5" s="4">
        <v>2438024</v>
      </c>
      <c r="L5" s="4">
        <v>1910728</v>
      </c>
      <c r="M5" s="4">
        <v>2338171</v>
      </c>
      <c r="N5" s="4">
        <v>1920249</v>
      </c>
      <c r="O5" s="4">
        <v>1003594</v>
      </c>
      <c r="P5" s="4">
        <v>497310</v>
      </c>
      <c r="Q5" s="4">
        <v>538106</v>
      </c>
      <c r="R5" s="4">
        <v>982461</v>
      </c>
      <c r="S5" s="4">
        <v>1563149</v>
      </c>
      <c r="T5" s="4">
        <v>1987145</v>
      </c>
      <c r="U5" s="4">
        <v>2158004</v>
      </c>
      <c r="V5" s="4">
        <v>2015461</v>
      </c>
      <c r="W5" s="4">
        <v>2310400</v>
      </c>
      <c r="X5" s="4">
        <v>2223244</v>
      </c>
      <c r="Y5" s="4">
        <v>1794385</v>
      </c>
      <c r="Z5">
        <v>342659</v>
      </c>
    </row>
    <row r="6" spans="1:171">
      <c r="A6" s="134" t="s">
        <v>354</v>
      </c>
      <c r="B6" s="3">
        <v>939755</v>
      </c>
      <c r="C6" s="4">
        <v>376426</v>
      </c>
      <c r="D6" s="4">
        <v>316230</v>
      </c>
      <c r="E6" s="4">
        <v>315641</v>
      </c>
      <c r="F6" s="4">
        <v>432197</v>
      </c>
      <c r="G6" s="4">
        <v>1001789</v>
      </c>
      <c r="H6" s="4">
        <v>1110391</v>
      </c>
      <c r="I6" s="4">
        <v>1066374</v>
      </c>
      <c r="J6" s="4">
        <v>1250945</v>
      </c>
      <c r="K6" s="4">
        <v>1239506</v>
      </c>
      <c r="L6" s="4">
        <v>1210828</v>
      </c>
      <c r="M6" s="4">
        <v>1486278</v>
      </c>
      <c r="N6" s="4">
        <v>1399534</v>
      </c>
      <c r="O6" s="4">
        <v>884886</v>
      </c>
      <c r="P6" s="4">
        <v>324055</v>
      </c>
      <c r="Q6" s="4">
        <v>151086</v>
      </c>
      <c r="R6" s="4">
        <v>707902</v>
      </c>
      <c r="S6" s="4">
        <v>1073039</v>
      </c>
      <c r="T6" s="4">
        <v>1311337</v>
      </c>
      <c r="U6" s="4">
        <v>1364791</v>
      </c>
      <c r="V6" s="4">
        <v>1439386</v>
      </c>
      <c r="W6" s="4">
        <v>1345368</v>
      </c>
      <c r="X6" s="4">
        <v>1572111</v>
      </c>
      <c r="Y6" s="4">
        <v>1511283</v>
      </c>
      <c r="Z6">
        <v>433646</v>
      </c>
    </row>
    <row r="7" spans="1:171">
      <c r="A7" s="134" t="s">
        <v>355</v>
      </c>
      <c r="B7" s="3">
        <v>401425</v>
      </c>
      <c r="C7" s="4">
        <v>408513</v>
      </c>
      <c r="D7" s="4">
        <v>212077</v>
      </c>
      <c r="E7" s="4">
        <v>107457</v>
      </c>
      <c r="F7" s="4">
        <v>21998</v>
      </c>
      <c r="G7" s="4">
        <v>220881</v>
      </c>
      <c r="H7" s="4">
        <v>453188</v>
      </c>
      <c r="I7" s="4">
        <v>625987</v>
      </c>
      <c r="J7" s="4">
        <v>661892</v>
      </c>
      <c r="K7" s="4">
        <v>819738</v>
      </c>
      <c r="L7" s="4">
        <v>877593</v>
      </c>
      <c r="M7" s="4">
        <v>845053</v>
      </c>
      <c r="N7" s="4">
        <v>632706</v>
      </c>
      <c r="O7" s="4">
        <v>715674</v>
      </c>
      <c r="P7" s="4">
        <v>149138</v>
      </c>
      <c r="Q7" s="4">
        <v>30024</v>
      </c>
      <c r="R7" s="4">
        <v>85423</v>
      </c>
      <c r="S7" s="4">
        <v>199253</v>
      </c>
      <c r="T7" s="4">
        <v>324383</v>
      </c>
      <c r="U7" s="4">
        <v>518090</v>
      </c>
      <c r="V7" s="4">
        <v>553981</v>
      </c>
      <c r="W7" s="4">
        <v>774938</v>
      </c>
      <c r="X7" s="4">
        <v>877422</v>
      </c>
      <c r="Y7" s="4">
        <v>800054</v>
      </c>
      <c r="Z7">
        <v>801237</v>
      </c>
      <c r="AA7">
        <v>237466</v>
      </c>
    </row>
    <row r="8" spans="1:171">
      <c r="A8" s="134" t="s">
        <v>356</v>
      </c>
      <c r="B8" s="3">
        <v>373077</v>
      </c>
      <c r="C8" s="4">
        <v>379733</v>
      </c>
      <c r="D8" s="4">
        <v>200945</v>
      </c>
      <c r="E8" s="4">
        <v>87123</v>
      </c>
      <c r="F8" s="4">
        <v>15270</v>
      </c>
      <c r="G8" s="4">
        <v>204714</v>
      </c>
      <c r="H8" s="4">
        <v>431972</v>
      </c>
      <c r="I8" s="4">
        <v>621994</v>
      </c>
      <c r="J8" s="4">
        <v>664447</v>
      </c>
      <c r="K8" s="4">
        <v>833806</v>
      </c>
      <c r="L8" s="4">
        <v>875617</v>
      </c>
      <c r="M8" s="4">
        <v>840743</v>
      </c>
      <c r="N8" s="4">
        <v>615409</v>
      </c>
      <c r="O8" s="4">
        <v>683908</v>
      </c>
      <c r="P8" s="4">
        <v>130267</v>
      </c>
      <c r="Q8" s="4">
        <v>11942</v>
      </c>
      <c r="R8" s="4">
        <v>74143</v>
      </c>
      <c r="S8" s="4">
        <v>183119</v>
      </c>
      <c r="T8" s="4">
        <v>312782</v>
      </c>
      <c r="U8" s="4">
        <v>505350</v>
      </c>
      <c r="V8" s="4">
        <v>558597</v>
      </c>
      <c r="W8" s="4">
        <v>742125</v>
      </c>
      <c r="X8" s="4">
        <v>878680</v>
      </c>
      <c r="Y8" s="4">
        <v>798442</v>
      </c>
      <c r="Z8">
        <v>786276</v>
      </c>
      <c r="AA8">
        <v>229971</v>
      </c>
    </row>
    <row r="9" spans="1:171" s="32" customFormat="1">
      <c r="A9" s="134" t="s">
        <v>357</v>
      </c>
      <c r="B9" s="3">
        <v>369583</v>
      </c>
      <c r="C9" s="4">
        <v>376332</v>
      </c>
      <c r="D9" s="4">
        <v>201428</v>
      </c>
      <c r="E9" s="4">
        <v>75726</v>
      </c>
      <c r="F9" s="4">
        <v>13544</v>
      </c>
      <c r="G9" s="4">
        <v>199799</v>
      </c>
      <c r="H9" s="4">
        <v>434376</v>
      </c>
      <c r="I9" s="4">
        <v>630552</v>
      </c>
      <c r="J9" s="4">
        <v>672436</v>
      </c>
      <c r="K9" s="4">
        <v>841353</v>
      </c>
      <c r="L9" s="4">
        <v>885234</v>
      </c>
      <c r="M9" s="4">
        <v>847545</v>
      </c>
      <c r="N9" s="4">
        <v>616054</v>
      </c>
      <c r="O9" s="4">
        <v>687715</v>
      </c>
      <c r="P9" s="4">
        <v>130543</v>
      </c>
      <c r="Q9" s="4">
        <v>8434</v>
      </c>
      <c r="R9" s="4">
        <v>59743</v>
      </c>
      <c r="S9" s="4">
        <v>184256</v>
      </c>
      <c r="T9" s="4">
        <v>312214</v>
      </c>
      <c r="U9" s="4">
        <v>508589</v>
      </c>
      <c r="V9" s="4">
        <v>563363</v>
      </c>
      <c r="W9" s="4">
        <v>782633</v>
      </c>
      <c r="X9" s="4">
        <v>887569</v>
      </c>
      <c r="Y9" s="4">
        <v>805932</v>
      </c>
      <c r="Z9" s="32">
        <v>793203</v>
      </c>
      <c r="AA9" s="32">
        <v>232276</v>
      </c>
    </row>
    <row r="10" spans="1:171">
      <c r="A10" s="134" t="s">
        <v>358</v>
      </c>
      <c r="B10" s="3">
        <v>720851</v>
      </c>
      <c r="C10" s="4">
        <v>531794</v>
      </c>
      <c r="D10" s="4">
        <v>285639</v>
      </c>
      <c r="E10" s="4">
        <v>277056</v>
      </c>
      <c r="F10" s="4">
        <v>379053</v>
      </c>
      <c r="G10" s="4">
        <v>842954</v>
      </c>
      <c r="H10" s="4">
        <v>1204603</v>
      </c>
      <c r="I10" s="4">
        <v>1360250</v>
      </c>
      <c r="J10" s="4">
        <v>1449282</v>
      </c>
      <c r="K10" s="4">
        <v>1546001</v>
      </c>
      <c r="L10" s="4">
        <v>1481160</v>
      </c>
      <c r="M10" s="4">
        <v>1070767</v>
      </c>
      <c r="N10" s="4">
        <v>1238999</v>
      </c>
      <c r="O10" s="4">
        <v>545455</v>
      </c>
      <c r="P10" s="4">
        <v>262487</v>
      </c>
      <c r="Q10" s="4">
        <v>289310</v>
      </c>
      <c r="R10" s="4">
        <v>470356</v>
      </c>
      <c r="S10" s="4">
        <v>671424</v>
      </c>
      <c r="T10" s="4">
        <v>905414</v>
      </c>
      <c r="U10" s="4">
        <v>1235139</v>
      </c>
      <c r="V10" s="4">
        <v>1441390</v>
      </c>
      <c r="W10" s="4">
        <v>1583917</v>
      </c>
      <c r="X10" s="4">
        <v>1549390</v>
      </c>
      <c r="Y10" s="4">
        <v>1268797</v>
      </c>
      <c r="Z10">
        <v>370356</v>
      </c>
    </row>
    <row r="11" spans="1:171">
      <c r="A11" s="134" t="s">
        <v>359</v>
      </c>
      <c r="B11" s="3">
        <v>800535</v>
      </c>
      <c r="C11" s="4">
        <v>602513</v>
      </c>
      <c r="D11" s="4">
        <v>326195</v>
      </c>
      <c r="E11" s="4">
        <v>337013</v>
      </c>
      <c r="F11" s="4">
        <v>424251</v>
      </c>
      <c r="G11" s="4">
        <v>971282</v>
      </c>
      <c r="H11" s="4">
        <v>1336506</v>
      </c>
      <c r="I11" s="4">
        <v>1497440</v>
      </c>
      <c r="J11" s="4">
        <v>1628931</v>
      </c>
      <c r="K11" s="4">
        <v>1723965</v>
      </c>
      <c r="L11" s="4">
        <v>1664795</v>
      </c>
      <c r="M11" s="4">
        <v>1214093</v>
      </c>
      <c r="N11" s="4">
        <v>1388255</v>
      </c>
      <c r="O11" s="4">
        <v>613680</v>
      </c>
      <c r="P11" s="4">
        <v>289968</v>
      </c>
      <c r="Q11" s="4">
        <v>323837</v>
      </c>
      <c r="R11" s="4">
        <v>525340</v>
      </c>
      <c r="S11" s="4">
        <v>761861</v>
      </c>
      <c r="T11" s="4">
        <v>1033239</v>
      </c>
      <c r="U11" s="4">
        <v>1354294</v>
      </c>
      <c r="V11" s="4">
        <v>1630517</v>
      </c>
      <c r="W11" s="4">
        <v>1755845</v>
      </c>
      <c r="X11" s="4">
        <v>1725293</v>
      </c>
      <c r="Y11" s="4">
        <v>1409926</v>
      </c>
      <c r="Z11">
        <v>451434</v>
      </c>
    </row>
    <row r="12" spans="1:171" s="32" customFormat="1">
      <c r="A12" s="134" t="s">
        <v>360</v>
      </c>
      <c r="B12" s="3">
        <v>800535</v>
      </c>
      <c r="C12" s="4">
        <v>688998</v>
      </c>
      <c r="D12" s="4">
        <v>589764</v>
      </c>
      <c r="E12" s="4">
        <v>151760</v>
      </c>
      <c r="F12" s="4">
        <v>248837</v>
      </c>
      <c r="G12" s="4">
        <v>350078</v>
      </c>
      <c r="H12" s="4">
        <v>926479</v>
      </c>
      <c r="I12" s="4">
        <v>1381335</v>
      </c>
      <c r="J12" s="4">
        <v>1462847</v>
      </c>
      <c r="K12" s="4">
        <v>1573831</v>
      </c>
      <c r="L12" s="4">
        <v>1576900</v>
      </c>
      <c r="M12" s="4">
        <v>1205535</v>
      </c>
      <c r="N12" s="4">
        <v>1384360</v>
      </c>
      <c r="O12" s="4">
        <v>1179080</v>
      </c>
      <c r="P12" s="4">
        <v>491339</v>
      </c>
      <c r="Q12" s="4">
        <v>204889</v>
      </c>
      <c r="R12" s="4">
        <v>112062</v>
      </c>
      <c r="S12" s="4">
        <v>501380</v>
      </c>
      <c r="T12" s="4">
        <v>988984</v>
      </c>
      <c r="U12" s="4">
        <v>1349080</v>
      </c>
      <c r="V12" s="4">
        <v>1622679</v>
      </c>
      <c r="W12" s="4">
        <v>1238842</v>
      </c>
      <c r="X12" s="4">
        <v>1517927</v>
      </c>
      <c r="Y12" s="4">
        <v>1399134</v>
      </c>
      <c r="Z12" s="32">
        <v>1073241</v>
      </c>
      <c r="AA12" s="32">
        <v>284354</v>
      </c>
    </row>
    <row r="13" spans="1:171">
      <c r="A13" s="134" t="s">
        <v>361</v>
      </c>
      <c r="B13" s="3">
        <v>790949</v>
      </c>
      <c r="C13" s="4">
        <v>803308</v>
      </c>
      <c r="D13" s="4">
        <v>440997</v>
      </c>
      <c r="E13" s="4">
        <v>242112</v>
      </c>
      <c r="F13" s="4">
        <v>270375</v>
      </c>
      <c r="G13" s="4">
        <v>451575</v>
      </c>
      <c r="H13" s="4">
        <v>901941</v>
      </c>
      <c r="I13" s="4">
        <v>1243900</v>
      </c>
      <c r="J13" s="4">
        <v>1427807</v>
      </c>
      <c r="K13" s="4">
        <v>1709408</v>
      </c>
      <c r="L13" s="4">
        <v>1656392</v>
      </c>
      <c r="M13" s="4">
        <v>1648658</v>
      </c>
      <c r="N13" s="4">
        <v>1347245</v>
      </c>
      <c r="O13" s="4">
        <v>1266663</v>
      </c>
      <c r="P13" s="4">
        <v>510146</v>
      </c>
      <c r="Q13" s="4">
        <v>133383</v>
      </c>
      <c r="R13" s="4">
        <v>193868</v>
      </c>
      <c r="S13" s="4">
        <v>300787</v>
      </c>
      <c r="T13" s="4">
        <v>635307</v>
      </c>
      <c r="U13" s="4">
        <v>1036533</v>
      </c>
      <c r="V13" s="4">
        <v>1105627</v>
      </c>
      <c r="W13" s="4">
        <v>1548698</v>
      </c>
      <c r="X13" s="4">
        <v>1717582</v>
      </c>
      <c r="Y13" s="4">
        <v>1560173</v>
      </c>
      <c r="Z13">
        <v>1545764</v>
      </c>
      <c r="AA13">
        <v>367210</v>
      </c>
    </row>
    <row r="14" spans="1:171">
      <c r="A14" s="134" t="s">
        <v>362</v>
      </c>
      <c r="B14" s="3">
        <v>846303</v>
      </c>
      <c r="C14" s="4">
        <v>850962</v>
      </c>
      <c r="D14" s="4">
        <v>586406</v>
      </c>
      <c r="E14" s="4">
        <v>336201</v>
      </c>
      <c r="F14" s="4">
        <v>412101</v>
      </c>
      <c r="G14" s="4">
        <v>644245</v>
      </c>
      <c r="H14" s="4">
        <v>1108414</v>
      </c>
      <c r="I14" s="4">
        <v>1406589</v>
      </c>
      <c r="J14" s="4">
        <v>1475921</v>
      </c>
      <c r="K14" s="4">
        <v>1854486</v>
      </c>
      <c r="L14" s="4">
        <v>1701873</v>
      </c>
      <c r="M14" s="4">
        <v>1765312</v>
      </c>
      <c r="N14" s="4">
        <v>1372092</v>
      </c>
      <c r="O14" s="4">
        <v>1466993</v>
      </c>
      <c r="P14" s="4">
        <v>625929</v>
      </c>
      <c r="Q14" s="4">
        <v>121835</v>
      </c>
      <c r="R14" s="4">
        <v>248330</v>
      </c>
      <c r="S14" s="4">
        <v>394271</v>
      </c>
      <c r="T14" s="4">
        <v>899262</v>
      </c>
      <c r="U14" s="4">
        <v>1126136</v>
      </c>
      <c r="V14" s="4">
        <v>1405273</v>
      </c>
      <c r="W14" s="4">
        <v>1659262</v>
      </c>
      <c r="X14" s="4">
        <v>1801095</v>
      </c>
      <c r="Y14" s="4">
        <v>1535527</v>
      </c>
      <c r="Z14">
        <v>214466</v>
      </c>
      <c r="AA14">
        <v>0</v>
      </c>
    </row>
    <row r="15" spans="1:171">
      <c r="A15" s="134" t="s">
        <v>543</v>
      </c>
      <c r="B15" s="3">
        <v>2273306</v>
      </c>
      <c r="C15" s="4">
        <v>1830246</v>
      </c>
      <c r="D15" s="4">
        <v>401587</v>
      </c>
      <c r="E15" s="4">
        <v>766266</v>
      </c>
      <c r="F15" s="4"/>
      <c r="G15" s="4"/>
      <c r="H15" s="4"/>
      <c r="I15" s="4"/>
      <c r="J15" s="4"/>
      <c r="K15" s="4"/>
      <c r="L15" s="4"/>
      <c r="M15" s="4"/>
      <c r="N15" s="4"/>
      <c r="O15" s="4"/>
      <c r="P15" s="4"/>
      <c r="Q15" s="4"/>
      <c r="R15" s="4"/>
      <c r="S15" s="4"/>
      <c r="T15" s="4"/>
      <c r="U15" s="4"/>
      <c r="V15" s="4"/>
      <c r="W15" s="4"/>
      <c r="X15" s="4"/>
      <c r="Y15" s="4"/>
    </row>
    <row r="16" spans="1:171">
      <c r="A16" s="134" t="s">
        <v>532</v>
      </c>
      <c r="B16" s="3"/>
      <c r="C16" s="226" t="s">
        <v>899</v>
      </c>
      <c r="D16" s="4"/>
      <c r="E16" s="4"/>
      <c r="F16" s="4"/>
      <c r="G16" s="4"/>
      <c r="H16" s="4"/>
      <c r="I16" s="4"/>
      <c r="J16" s="4"/>
      <c r="K16" s="4"/>
      <c r="L16" s="4"/>
      <c r="M16" s="4"/>
      <c r="N16" s="4"/>
      <c r="O16" s="4"/>
      <c r="P16" s="4"/>
      <c r="Q16" s="4"/>
      <c r="R16" s="4"/>
      <c r="S16" s="4"/>
      <c r="T16" s="4"/>
      <c r="U16" s="4"/>
      <c r="V16" s="4"/>
      <c r="W16" s="4"/>
      <c r="X16" s="4"/>
      <c r="Y16" s="4"/>
    </row>
    <row r="17" spans="1:26">
      <c r="A17" s="134" t="s">
        <v>531</v>
      </c>
      <c r="B17" s="3"/>
      <c r="C17" s="226" t="s">
        <v>899</v>
      </c>
      <c r="D17" s="4"/>
      <c r="E17" s="4"/>
      <c r="F17" s="4"/>
      <c r="G17" s="4"/>
      <c r="H17" s="4"/>
      <c r="I17" s="4"/>
      <c r="J17" s="4"/>
      <c r="K17" s="4"/>
      <c r="L17" s="4"/>
      <c r="M17" s="4"/>
      <c r="N17" s="4"/>
      <c r="O17" s="4"/>
      <c r="P17" s="4"/>
      <c r="Q17" s="4"/>
      <c r="R17" s="4"/>
      <c r="S17" s="4"/>
      <c r="T17" s="4"/>
      <c r="U17" s="4"/>
      <c r="V17" s="4"/>
      <c r="W17" s="4"/>
      <c r="X17" s="4"/>
      <c r="Y17" s="4"/>
    </row>
    <row r="18" spans="1:26">
      <c r="A18" s="134" t="s">
        <v>363</v>
      </c>
      <c r="B18" s="3">
        <v>401628</v>
      </c>
      <c r="C18" s="4">
        <v>321284</v>
      </c>
      <c r="D18" s="4">
        <v>86328</v>
      </c>
      <c r="E18" s="4">
        <v>37346</v>
      </c>
      <c r="F18" s="4">
        <v>258777</v>
      </c>
      <c r="G18" s="4">
        <v>581342</v>
      </c>
      <c r="H18" s="4">
        <v>696732</v>
      </c>
      <c r="I18" s="4">
        <v>738221</v>
      </c>
      <c r="J18" s="4">
        <v>838911</v>
      </c>
      <c r="K18" s="4">
        <v>870841</v>
      </c>
      <c r="L18" s="4">
        <v>871325</v>
      </c>
      <c r="M18" s="4">
        <v>615038</v>
      </c>
      <c r="N18" s="4">
        <v>724441</v>
      </c>
      <c r="O18" s="4">
        <v>358375</v>
      </c>
      <c r="P18" s="4">
        <v>142054</v>
      </c>
      <c r="Q18" s="4">
        <v>156225</v>
      </c>
      <c r="R18" s="4">
        <v>299567</v>
      </c>
      <c r="S18" s="4">
        <v>455823</v>
      </c>
      <c r="T18" s="4">
        <v>528670</v>
      </c>
      <c r="U18" s="4">
        <v>724990</v>
      </c>
      <c r="V18" s="4">
        <v>818191</v>
      </c>
      <c r="W18" s="4">
        <v>883733</v>
      </c>
      <c r="X18" s="4">
        <v>923573</v>
      </c>
      <c r="Y18" s="4">
        <v>754291</v>
      </c>
      <c r="Z18">
        <v>218772</v>
      </c>
    </row>
    <row r="19" spans="1:26">
      <c r="A19" s="134" t="s">
        <v>364</v>
      </c>
      <c r="B19" s="3">
        <v>2312023</v>
      </c>
      <c r="C19" s="4">
        <v>1933938</v>
      </c>
      <c r="D19" s="4">
        <v>683569</v>
      </c>
      <c r="E19" s="4">
        <v>190088</v>
      </c>
      <c r="F19" s="4">
        <v>1446601</v>
      </c>
      <c r="G19" s="4">
        <v>3100433</v>
      </c>
      <c r="H19" s="4">
        <v>3554667</v>
      </c>
      <c r="I19" s="4">
        <v>3915216</v>
      </c>
      <c r="J19" s="4">
        <v>4319080</v>
      </c>
      <c r="K19" s="4">
        <v>3958910</v>
      </c>
      <c r="L19" s="4">
        <v>3770057</v>
      </c>
      <c r="M19" s="4">
        <v>1697182</v>
      </c>
      <c r="N19" s="4">
        <v>2761374</v>
      </c>
      <c r="O19" s="4">
        <v>1132407</v>
      </c>
      <c r="P19" s="4">
        <v>463969</v>
      </c>
      <c r="Q19" s="4">
        <v>336847</v>
      </c>
      <c r="R19" s="4"/>
      <c r="S19" s="4"/>
      <c r="T19" s="4"/>
      <c r="U19" s="4"/>
      <c r="V19" s="4"/>
      <c r="W19" s="4"/>
      <c r="X19" s="4"/>
      <c r="Y19" s="4"/>
    </row>
    <row r="20" spans="1:26" s="32" customFormat="1">
      <c r="A20" s="134" t="s">
        <v>365</v>
      </c>
      <c r="B20" s="3">
        <v>839627</v>
      </c>
      <c r="C20" s="4">
        <v>635428</v>
      </c>
      <c r="D20" s="4">
        <v>368209</v>
      </c>
      <c r="E20" s="4">
        <v>354918</v>
      </c>
      <c r="F20" s="4">
        <v>599425</v>
      </c>
      <c r="G20" s="4">
        <v>1102447</v>
      </c>
      <c r="H20" s="4">
        <v>1378783</v>
      </c>
      <c r="I20" s="4">
        <v>1299920</v>
      </c>
      <c r="J20" s="4">
        <v>1828916</v>
      </c>
      <c r="K20" s="4">
        <v>1686378</v>
      </c>
      <c r="L20" s="4">
        <v>1786579</v>
      </c>
      <c r="M20" s="4">
        <v>1349619</v>
      </c>
      <c r="N20" s="4">
        <v>1445167</v>
      </c>
      <c r="O20" s="4">
        <v>604872</v>
      </c>
      <c r="P20" s="4">
        <v>102721</v>
      </c>
      <c r="Q20" s="4">
        <v>171410</v>
      </c>
      <c r="R20" s="4">
        <v>302481</v>
      </c>
      <c r="S20" s="4">
        <v>923343</v>
      </c>
      <c r="T20" s="4">
        <v>1063379</v>
      </c>
      <c r="U20" s="4">
        <v>1313625</v>
      </c>
      <c r="V20" s="4">
        <v>1650969</v>
      </c>
      <c r="W20" s="4"/>
      <c r="X20" s="4"/>
      <c r="Y20" s="4"/>
    </row>
    <row r="21" spans="1:26" s="32" customFormat="1">
      <c r="A21" s="134" t="s">
        <v>366</v>
      </c>
      <c r="B21" s="3">
        <v>1291792</v>
      </c>
      <c r="C21" s="4">
        <v>953203</v>
      </c>
      <c r="D21" s="4">
        <v>617845</v>
      </c>
      <c r="E21" s="4">
        <v>705811</v>
      </c>
      <c r="F21" s="4">
        <v>938241</v>
      </c>
      <c r="G21" s="4">
        <v>1665105</v>
      </c>
      <c r="H21" s="4">
        <v>2127560</v>
      </c>
      <c r="I21" s="4">
        <v>1999128</v>
      </c>
      <c r="J21" s="4">
        <v>2786005</v>
      </c>
      <c r="K21" s="4">
        <v>2535867</v>
      </c>
      <c r="L21" s="4">
        <v>2683860</v>
      </c>
      <c r="M21" s="4">
        <v>2017369</v>
      </c>
      <c r="N21" s="4">
        <v>2141494</v>
      </c>
      <c r="O21" s="4">
        <v>937123</v>
      </c>
      <c r="P21" s="4">
        <v>172609</v>
      </c>
      <c r="Q21" s="4">
        <v>286952</v>
      </c>
      <c r="R21" s="4">
        <v>460050</v>
      </c>
      <c r="S21" s="4">
        <v>1374402</v>
      </c>
      <c r="T21" s="4">
        <v>1718072</v>
      </c>
      <c r="U21" s="4">
        <v>2076071</v>
      </c>
      <c r="V21" s="4">
        <v>2530948</v>
      </c>
      <c r="W21" s="4"/>
      <c r="X21" s="4"/>
      <c r="Y21" s="4"/>
    </row>
    <row r="22" spans="1:26" s="32" customFormat="1">
      <c r="A22" s="134" t="s">
        <v>367</v>
      </c>
      <c r="B22" s="3">
        <v>870006</v>
      </c>
      <c r="C22" s="4">
        <v>646607</v>
      </c>
      <c r="D22" s="4">
        <v>483572</v>
      </c>
      <c r="E22" s="4">
        <v>476366</v>
      </c>
      <c r="F22" s="4">
        <v>703439</v>
      </c>
      <c r="G22" s="4">
        <v>882353</v>
      </c>
      <c r="H22" s="4">
        <v>1313959</v>
      </c>
      <c r="I22" s="4">
        <v>1484378</v>
      </c>
      <c r="J22" s="4">
        <v>1533218</v>
      </c>
      <c r="K22" s="4">
        <v>1360768</v>
      </c>
      <c r="L22" s="4">
        <v>1619081</v>
      </c>
      <c r="M22" s="4">
        <v>1576478</v>
      </c>
      <c r="N22" s="4">
        <v>1230325</v>
      </c>
      <c r="O22" s="4">
        <v>578317</v>
      </c>
      <c r="P22" s="4">
        <v>322539</v>
      </c>
      <c r="Q22" s="4">
        <v>220322</v>
      </c>
      <c r="R22" s="4">
        <v>279221</v>
      </c>
      <c r="S22" s="4">
        <v>860496</v>
      </c>
      <c r="T22" s="4">
        <v>924828</v>
      </c>
      <c r="U22" s="4">
        <v>1251170</v>
      </c>
      <c r="V22" s="4">
        <v>1380732</v>
      </c>
      <c r="W22" s="4">
        <v>1393666</v>
      </c>
      <c r="X22" s="4">
        <v>1599956</v>
      </c>
      <c r="Y22" s="4">
        <v>1500495</v>
      </c>
    </row>
    <row r="23" spans="1:26" s="32" customFormat="1">
      <c r="A23" s="134" t="s">
        <v>368</v>
      </c>
      <c r="B23" s="3">
        <v>1306042</v>
      </c>
      <c r="C23" s="4">
        <v>911677</v>
      </c>
      <c r="D23" s="4">
        <v>578572</v>
      </c>
      <c r="E23" s="4">
        <v>510424</v>
      </c>
      <c r="F23" s="4">
        <v>1027026</v>
      </c>
      <c r="G23" s="4">
        <v>1237159</v>
      </c>
      <c r="H23" s="4">
        <v>1282958</v>
      </c>
      <c r="I23" s="4">
        <v>1581993</v>
      </c>
      <c r="J23" s="4">
        <v>1523569</v>
      </c>
      <c r="K23" s="4">
        <v>1477409</v>
      </c>
      <c r="L23" s="4">
        <v>2315080</v>
      </c>
      <c r="M23" s="4">
        <v>2158894</v>
      </c>
      <c r="N23" s="4">
        <v>1693855</v>
      </c>
      <c r="O23" s="4">
        <v>923012</v>
      </c>
      <c r="P23" s="4">
        <v>499821</v>
      </c>
      <c r="Q23" s="4">
        <v>71092</v>
      </c>
      <c r="R23" s="4"/>
      <c r="S23" s="4"/>
      <c r="T23" s="4"/>
      <c r="U23" s="4"/>
      <c r="V23" s="4"/>
      <c r="W23" s="4"/>
      <c r="X23" s="4"/>
      <c r="Y23" s="4"/>
    </row>
    <row r="24" spans="1:26" s="32" customFormat="1">
      <c r="A24" s="134" t="s">
        <v>369</v>
      </c>
      <c r="B24" s="3">
        <v>497963</v>
      </c>
      <c r="C24" s="4">
        <v>340566</v>
      </c>
      <c r="D24" s="4">
        <v>33589</v>
      </c>
      <c r="E24" s="4">
        <v>20260</v>
      </c>
      <c r="F24" s="4">
        <v>180280</v>
      </c>
      <c r="G24" s="4">
        <v>801690</v>
      </c>
      <c r="H24" s="4">
        <v>1159122</v>
      </c>
      <c r="I24" s="4">
        <v>1208680</v>
      </c>
      <c r="J24" s="4">
        <v>1512671</v>
      </c>
      <c r="K24" s="4">
        <v>1558039</v>
      </c>
      <c r="L24" s="4">
        <v>1298061</v>
      </c>
      <c r="M24" s="4">
        <v>957845</v>
      </c>
      <c r="N24" s="4">
        <v>1195037</v>
      </c>
      <c r="O24" s="4">
        <v>229811</v>
      </c>
      <c r="P24" s="4">
        <v>19817</v>
      </c>
      <c r="Q24" s="4">
        <v>56783</v>
      </c>
      <c r="R24" s="4">
        <v>237229</v>
      </c>
      <c r="S24" s="4">
        <v>582303</v>
      </c>
      <c r="T24" s="4">
        <v>735457</v>
      </c>
      <c r="U24" s="4">
        <v>883102</v>
      </c>
      <c r="V24" s="4">
        <v>1248426</v>
      </c>
      <c r="W24" s="4">
        <v>1531816</v>
      </c>
      <c r="X24" s="4">
        <v>1466388</v>
      </c>
      <c r="Y24" s="4">
        <v>1365106</v>
      </c>
      <c r="Z24" s="32">
        <v>323444</v>
      </c>
    </row>
    <row r="25" spans="1:26" s="32" customFormat="1">
      <c r="A25" s="134" t="s">
        <v>411</v>
      </c>
      <c r="B25" s="3">
        <v>558616</v>
      </c>
      <c r="C25" s="4">
        <v>472113</v>
      </c>
      <c r="D25" s="4">
        <v>314117</v>
      </c>
      <c r="E25" s="4">
        <v>193815</v>
      </c>
      <c r="F25" s="4">
        <v>443275</v>
      </c>
      <c r="G25" s="4">
        <v>604793</v>
      </c>
      <c r="H25" s="4">
        <v>643725</v>
      </c>
      <c r="I25" s="4">
        <v>760859</v>
      </c>
      <c r="J25" s="4">
        <v>808749</v>
      </c>
      <c r="K25" s="4">
        <v>774953</v>
      </c>
      <c r="L25" s="4">
        <v>889027</v>
      </c>
      <c r="M25" s="4">
        <v>932960</v>
      </c>
      <c r="N25" s="4">
        <v>859791</v>
      </c>
      <c r="O25" s="4">
        <v>587483</v>
      </c>
      <c r="P25" s="4">
        <v>376148</v>
      </c>
      <c r="Q25" s="4">
        <v>91762</v>
      </c>
      <c r="R25" s="4">
        <v>139221</v>
      </c>
      <c r="S25" s="4">
        <v>589837</v>
      </c>
      <c r="T25" s="4">
        <v>677010</v>
      </c>
      <c r="U25" s="4">
        <v>827532</v>
      </c>
      <c r="V25" s="4">
        <v>825429</v>
      </c>
      <c r="W25" s="4">
        <v>826473</v>
      </c>
      <c r="X25" s="4">
        <v>917037</v>
      </c>
      <c r="Y25" s="4">
        <v>919680</v>
      </c>
      <c r="Z25" s="32">
        <v>305940</v>
      </c>
    </row>
    <row r="26" spans="1:26" s="32" customFormat="1">
      <c r="A26" s="134" t="s">
        <v>370</v>
      </c>
      <c r="B26" s="3">
        <v>568484</v>
      </c>
      <c r="C26" s="4">
        <v>467253</v>
      </c>
      <c r="D26" s="4">
        <v>317220</v>
      </c>
      <c r="E26" s="4">
        <v>223499</v>
      </c>
      <c r="F26" s="4">
        <v>433948</v>
      </c>
      <c r="G26" s="4">
        <v>579689</v>
      </c>
      <c r="H26" s="4">
        <v>658779</v>
      </c>
      <c r="I26" s="4">
        <v>781799</v>
      </c>
      <c r="J26" s="4">
        <v>817748</v>
      </c>
      <c r="K26" s="4">
        <v>782090</v>
      </c>
      <c r="L26" s="4">
        <v>906374</v>
      </c>
      <c r="M26" s="4">
        <v>958735</v>
      </c>
      <c r="N26" s="4">
        <v>875861</v>
      </c>
      <c r="O26" s="4">
        <v>598821</v>
      </c>
      <c r="P26" s="4">
        <v>392372</v>
      </c>
      <c r="Q26" s="4">
        <v>100115</v>
      </c>
      <c r="R26" s="4">
        <v>145823</v>
      </c>
      <c r="S26" s="4">
        <v>578295</v>
      </c>
      <c r="T26" s="4">
        <v>695269</v>
      </c>
      <c r="U26" s="4">
        <v>834084</v>
      </c>
      <c r="V26" s="4">
        <v>819377</v>
      </c>
      <c r="W26" s="4">
        <v>824198</v>
      </c>
      <c r="X26" s="4">
        <v>867847</v>
      </c>
      <c r="Y26" s="4">
        <v>913910</v>
      </c>
      <c r="Z26" s="32">
        <v>302846</v>
      </c>
    </row>
    <row r="27" spans="1:26" s="32" customFormat="1">
      <c r="A27" s="134" t="s">
        <v>371</v>
      </c>
      <c r="B27" s="3">
        <v>1114694</v>
      </c>
      <c r="C27" s="4">
        <v>584534</v>
      </c>
      <c r="D27" s="4">
        <v>501247</v>
      </c>
      <c r="E27" s="4">
        <v>844606</v>
      </c>
      <c r="F27" s="4">
        <v>913425</v>
      </c>
      <c r="G27" s="4">
        <v>1996944</v>
      </c>
      <c r="H27" s="4">
        <v>2252169</v>
      </c>
      <c r="I27" s="4">
        <v>2087701</v>
      </c>
      <c r="J27" s="4">
        <v>2196910</v>
      </c>
      <c r="K27" s="4">
        <v>2343608</v>
      </c>
      <c r="L27" s="4">
        <v>2226179</v>
      </c>
      <c r="M27" s="4">
        <v>2332847</v>
      </c>
      <c r="N27" s="4">
        <v>2090407</v>
      </c>
      <c r="O27" s="4">
        <v>1157235</v>
      </c>
      <c r="P27" s="4">
        <v>552165</v>
      </c>
      <c r="Q27" s="4">
        <v>592575</v>
      </c>
      <c r="R27" s="4"/>
      <c r="S27" s="4"/>
      <c r="T27" s="4"/>
      <c r="U27" s="4"/>
      <c r="V27" s="4"/>
      <c r="W27" s="4"/>
      <c r="X27" s="4"/>
      <c r="Y27" s="4"/>
    </row>
    <row r="28" spans="1:26" s="32" customFormat="1">
      <c r="A28" s="134" t="s">
        <v>372</v>
      </c>
      <c r="B28" s="3">
        <v>1105892</v>
      </c>
      <c r="C28" s="4">
        <v>657072</v>
      </c>
      <c r="D28" s="4">
        <v>500430</v>
      </c>
      <c r="E28" s="4">
        <v>868732</v>
      </c>
      <c r="F28" s="4">
        <v>946855</v>
      </c>
      <c r="G28" s="4">
        <v>1933110</v>
      </c>
      <c r="H28" s="4">
        <v>2246911</v>
      </c>
      <c r="I28" s="4">
        <v>2083040</v>
      </c>
      <c r="J28" s="4">
        <v>2148362</v>
      </c>
      <c r="K28" s="4">
        <v>2286589</v>
      </c>
      <c r="L28" s="4">
        <v>2176001</v>
      </c>
      <c r="M28" s="4">
        <v>2005792</v>
      </c>
      <c r="N28" s="4">
        <v>1864490</v>
      </c>
      <c r="O28" s="4">
        <v>1153757</v>
      </c>
      <c r="P28" s="4">
        <v>557629</v>
      </c>
      <c r="Q28" s="4">
        <v>614838</v>
      </c>
      <c r="R28" s="4"/>
      <c r="S28" s="4"/>
      <c r="T28" s="4"/>
      <c r="U28" s="4"/>
      <c r="V28" s="4"/>
      <c r="W28" s="4"/>
      <c r="X28" s="4"/>
      <c r="Y28" s="4"/>
    </row>
    <row r="29" spans="1:26" s="32" customFormat="1">
      <c r="A29" s="134" t="s">
        <v>373</v>
      </c>
      <c r="B29" s="3">
        <v>574144</v>
      </c>
      <c r="C29" s="4">
        <v>342134</v>
      </c>
      <c r="D29" s="4">
        <v>26680</v>
      </c>
      <c r="E29" s="4">
        <v>21237</v>
      </c>
      <c r="F29" s="4">
        <v>254335</v>
      </c>
      <c r="G29" s="4">
        <v>527280</v>
      </c>
      <c r="H29" s="4">
        <v>740961</v>
      </c>
      <c r="I29" s="4">
        <v>1202419</v>
      </c>
      <c r="J29" s="4">
        <v>1313270</v>
      </c>
      <c r="K29" s="4">
        <v>1256941</v>
      </c>
      <c r="L29" s="4">
        <v>1686374</v>
      </c>
      <c r="M29" s="4">
        <v>1570977</v>
      </c>
      <c r="N29" s="4">
        <v>1151960</v>
      </c>
      <c r="O29" s="4">
        <v>487203</v>
      </c>
      <c r="P29" s="4">
        <v>84445</v>
      </c>
      <c r="Q29" s="4">
        <v>7524</v>
      </c>
      <c r="R29" s="4">
        <v>86577</v>
      </c>
      <c r="S29" s="4">
        <v>885174</v>
      </c>
      <c r="T29" s="4">
        <v>1033408</v>
      </c>
      <c r="U29" s="4">
        <v>1473721</v>
      </c>
      <c r="V29" s="4">
        <v>1173909</v>
      </c>
      <c r="W29" s="4">
        <v>1160051</v>
      </c>
      <c r="X29" s="4">
        <v>1411231</v>
      </c>
      <c r="Y29" s="4">
        <v>1125270</v>
      </c>
      <c r="Z29" s="32">
        <v>462450</v>
      </c>
    </row>
    <row r="30" spans="1:26" s="32" customFormat="1">
      <c r="A30" s="134" t="s">
        <v>374</v>
      </c>
      <c r="B30" s="3">
        <v>404145</v>
      </c>
      <c r="C30" s="4">
        <v>315468</v>
      </c>
      <c r="D30" s="4">
        <v>22689</v>
      </c>
      <c r="E30" s="4">
        <v>47049</v>
      </c>
      <c r="F30" s="4">
        <v>288439</v>
      </c>
      <c r="G30" s="4">
        <v>535593</v>
      </c>
      <c r="H30" s="4">
        <v>779634</v>
      </c>
      <c r="I30" s="4">
        <v>1349940</v>
      </c>
      <c r="J30" s="4">
        <v>1481702</v>
      </c>
      <c r="K30" s="4">
        <v>1389650</v>
      </c>
      <c r="L30" s="4">
        <v>1657781</v>
      </c>
      <c r="M30" s="4">
        <v>1557139</v>
      </c>
      <c r="N30" s="4">
        <v>1193740</v>
      </c>
      <c r="O30" s="4">
        <v>507037</v>
      </c>
      <c r="P30" s="4">
        <v>124455</v>
      </c>
      <c r="Q30" s="4">
        <v>10624</v>
      </c>
      <c r="R30" s="4">
        <v>93810</v>
      </c>
      <c r="S30" s="4">
        <v>881753</v>
      </c>
      <c r="T30" s="4">
        <v>1029922</v>
      </c>
      <c r="U30" s="4">
        <v>1438884</v>
      </c>
      <c r="V30" s="4">
        <v>1290228</v>
      </c>
      <c r="W30" s="4">
        <v>1122137</v>
      </c>
      <c r="X30" s="4">
        <v>1225929</v>
      </c>
      <c r="Y30" s="4">
        <v>994522</v>
      </c>
      <c r="Z30" s="32">
        <v>386369</v>
      </c>
    </row>
    <row r="31" spans="1:26" s="32" customFormat="1" ht="15" customHeight="1">
      <c r="A31" s="134" t="s">
        <v>375</v>
      </c>
      <c r="B31" s="3">
        <v>234788</v>
      </c>
      <c r="C31" s="4">
        <v>135345</v>
      </c>
      <c r="D31" s="4">
        <v>62964</v>
      </c>
      <c r="E31" s="4">
        <v>81428</v>
      </c>
      <c r="F31" s="4">
        <v>191091</v>
      </c>
      <c r="G31" s="4">
        <v>246845</v>
      </c>
      <c r="H31" s="4">
        <v>373899</v>
      </c>
      <c r="I31" s="4">
        <v>657652</v>
      </c>
      <c r="J31" s="4">
        <v>715243</v>
      </c>
      <c r="K31" s="4">
        <v>664998</v>
      </c>
      <c r="L31" s="4">
        <v>761597</v>
      </c>
      <c r="M31" s="4">
        <v>708814</v>
      </c>
      <c r="N31" s="4">
        <v>545153</v>
      </c>
      <c r="O31" s="4">
        <v>258497</v>
      </c>
      <c r="P31" s="4">
        <v>128260</v>
      </c>
      <c r="Q31" s="4">
        <v>27595</v>
      </c>
      <c r="R31" s="4">
        <v>54287</v>
      </c>
      <c r="S31" s="4">
        <v>411519</v>
      </c>
      <c r="T31" s="4">
        <v>475490</v>
      </c>
      <c r="U31" s="4">
        <v>687017</v>
      </c>
      <c r="V31" s="4">
        <v>535535</v>
      </c>
      <c r="W31" s="4">
        <v>673557</v>
      </c>
      <c r="X31" s="4">
        <v>727457</v>
      </c>
      <c r="Y31" s="4">
        <v>522432</v>
      </c>
    </row>
    <row r="32" spans="1:26" s="32" customFormat="1">
      <c r="A32" s="134" t="s">
        <v>376</v>
      </c>
      <c r="B32" s="3">
        <v>1149976</v>
      </c>
      <c r="C32" s="4">
        <v>1058552</v>
      </c>
      <c r="D32" s="4">
        <v>394793</v>
      </c>
      <c r="E32" s="4">
        <v>832394</v>
      </c>
      <c r="F32" s="4">
        <v>768736</v>
      </c>
      <c r="G32" s="4">
        <v>1633273</v>
      </c>
      <c r="H32" s="4">
        <v>2341033</v>
      </c>
      <c r="I32" s="4">
        <v>2417355</v>
      </c>
      <c r="J32" s="4">
        <v>2565408</v>
      </c>
      <c r="K32" s="4">
        <v>2398810</v>
      </c>
      <c r="L32" s="4">
        <v>1986451</v>
      </c>
      <c r="M32" s="4">
        <v>2369316</v>
      </c>
      <c r="N32" s="4">
        <v>1919317</v>
      </c>
      <c r="O32" s="4">
        <v>745474</v>
      </c>
      <c r="P32" s="4">
        <v>450736</v>
      </c>
      <c r="Q32" s="4">
        <v>429358</v>
      </c>
      <c r="R32" s="4"/>
      <c r="S32" s="4"/>
      <c r="T32" s="4"/>
      <c r="U32" s="4"/>
      <c r="V32" s="4"/>
      <c r="W32" s="4"/>
      <c r="X32" s="4"/>
      <c r="Y32" s="4"/>
    </row>
    <row r="33" spans="1:27" s="32" customFormat="1">
      <c r="A33" s="134" t="s">
        <v>377</v>
      </c>
      <c r="B33" s="3">
        <v>2792264</v>
      </c>
      <c r="C33" s="4">
        <v>2321476</v>
      </c>
      <c r="D33" s="4">
        <v>1017485</v>
      </c>
      <c r="E33" s="4">
        <v>1789030</v>
      </c>
      <c r="F33" s="4"/>
      <c r="G33" s="4"/>
      <c r="H33" s="4"/>
      <c r="I33" s="4"/>
      <c r="J33" s="4"/>
      <c r="K33" s="4"/>
      <c r="L33" s="4"/>
      <c r="M33" s="4"/>
      <c r="N33" s="4"/>
      <c r="O33" s="4"/>
      <c r="P33" s="4"/>
      <c r="Q33" s="4"/>
      <c r="R33" s="4"/>
      <c r="S33" s="4"/>
      <c r="T33" s="4"/>
      <c r="U33" s="4"/>
      <c r="V33" s="4"/>
      <c r="W33" s="4"/>
      <c r="X33" s="4"/>
      <c r="Y33" s="4"/>
    </row>
    <row r="34" spans="1:27" s="32" customFormat="1">
      <c r="A34" s="134" t="s">
        <v>378</v>
      </c>
      <c r="B34" s="3">
        <v>1113240</v>
      </c>
      <c r="C34" s="4">
        <v>971705</v>
      </c>
      <c r="D34" s="4">
        <v>571081</v>
      </c>
      <c r="E34" s="4">
        <v>968760</v>
      </c>
      <c r="F34" s="4">
        <v>983461</v>
      </c>
      <c r="G34" s="4">
        <v>2078177</v>
      </c>
      <c r="H34" s="4">
        <v>2332475</v>
      </c>
      <c r="I34" s="4">
        <v>2462365</v>
      </c>
      <c r="J34" s="4">
        <v>2529429</v>
      </c>
      <c r="K34" s="4">
        <v>2543450</v>
      </c>
      <c r="L34" s="4">
        <v>2044847</v>
      </c>
      <c r="M34" s="4">
        <v>1769774</v>
      </c>
      <c r="N34" s="4">
        <v>1185564</v>
      </c>
      <c r="O34" s="4">
        <v>709198</v>
      </c>
      <c r="P34" s="4">
        <v>363617</v>
      </c>
      <c r="Q34" s="4">
        <v>354829</v>
      </c>
      <c r="R34" s="4">
        <v>671627</v>
      </c>
      <c r="S34" s="4">
        <v>1477894</v>
      </c>
      <c r="T34" s="4">
        <v>1482616</v>
      </c>
      <c r="U34" s="4">
        <v>2073734</v>
      </c>
      <c r="V34" s="4">
        <v>1390327</v>
      </c>
      <c r="W34" s="4">
        <v>2201495</v>
      </c>
      <c r="X34" s="4">
        <v>2397035</v>
      </c>
      <c r="Y34" s="4">
        <v>2059150</v>
      </c>
      <c r="Z34" s="32">
        <v>619989</v>
      </c>
    </row>
    <row r="35" spans="1:27" s="32" customFormat="1">
      <c r="A35" s="134" t="s">
        <v>379</v>
      </c>
      <c r="B35" s="3">
        <v>54091.374999999993</v>
      </c>
      <c r="C35" s="4">
        <v>1082052</v>
      </c>
      <c r="D35" s="4">
        <v>463781</v>
      </c>
      <c r="E35" s="4"/>
      <c r="F35" s="4"/>
      <c r="G35" s="4"/>
      <c r="H35" s="4"/>
      <c r="I35" s="4"/>
      <c r="J35" s="4"/>
      <c r="K35" s="4"/>
      <c r="L35" s="4"/>
      <c r="M35" s="4"/>
      <c r="N35" s="4"/>
      <c r="O35" s="4"/>
      <c r="P35" s="4"/>
      <c r="Q35" s="4"/>
      <c r="R35" s="4"/>
      <c r="S35" s="4"/>
      <c r="T35" s="4"/>
      <c r="U35" s="4"/>
      <c r="V35" s="4"/>
      <c r="W35" s="4"/>
      <c r="X35" s="4"/>
      <c r="Y35" s="4"/>
    </row>
    <row r="36" spans="1:27" s="32" customFormat="1">
      <c r="A36" s="134" t="s">
        <v>380</v>
      </c>
      <c r="B36" s="3">
        <v>1262454</v>
      </c>
      <c r="C36" s="4">
        <v>969968</v>
      </c>
      <c r="D36" s="4">
        <v>364825</v>
      </c>
      <c r="E36" s="4"/>
      <c r="F36" s="4"/>
      <c r="G36" s="4"/>
      <c r="H36" s="4"/>
      <c r="I36" s="4"/>
      <c r="J36" s="4"/>
      <c r="K36" s="4"/>
      <c r="L36" s="4"/>
      <c r="M36" s="4"/>
      <c r="N36" s="4"/>
      <c r="O36" s="4"/>
      <c r="P36" s="4"/>
      <c r="Q36" s="4"/>
      <c r="R36" s="4"/>
      <c r="S36" s="4"/>
      <c r="T36" s="4"/>
      <c r="U36" s="4"/>
      <c r="V36" s="4"/>
      <c r="W36" s="4"/>
      <c r="X36" s="4"/>
      <c r="Y36" s="4"/>
    </row>
    <row r="37" spans="1:27" s="32" customFormat="1">
      <c r="A37" s="134" t="s">
        <v>533</v>
      </c>
      <c r="B37" s="3"/>
      <c r="C37" s="226" t="s">
        <v>899</v>
      </c>
      <c r="D37" s="4"/>
      <c r="E37" s="4"/>
      <c r="F37" s="4"/>
      <c r="G37" s="4"/>
      <c r="H37" s="4"/>
      <c r="I37" s="4"/>
      <c r="J37" s="4"/>
      <c r="K37" s="4"/>
      <c r="L37" s="4"/>
      <c r="M37" s="4"/>
      <c r="N37" s="4"/>
      <c r="O37" s="4"/>
      <c r="P37" s="4"/>
      <c r="Q37" s="4"/>
      <c r="R37" s="4"/>
      <c r="S37" s="4"/>
      <c r="T37" s="4"/>
      <c r="U37" s="4"/>
      <c r="V37" s="4"/>
      <c r="W37" s="4"/>
      <c r="X37" s="4"/>
      <c r="Y37" s="4"/>
    </row>
    <row r="38" spans="1:27" s="32" customFormat="1">
      <c r="A38" s="134" t="s">
        <v>381</v>
      </c>
      <c r="B38" s="3">
        <v>1247881</v>
      </c>
      <c r="C38" s="4">
        <v>913043</v>
      </c>
      <c r="D38" s="4">
        <v>317793</v>
      </c>
      <c r="E38" s="4">
        <v>179232</v>
      </c>
      <c r="F38" s="4">
        <v>629179</v>
      </c>
      <c r="G38" s="4">
        <v>1323833</v>
      </c>
      <c r="H38" s="4">
        <v>1862545</v>
      </c>
      <c r="I38" s="4">
        <v>1654122</v>
      </c>
      <c r="J38" s="4">
        <v>1557802</v>
      </c>
      <c r="K38" s="4">
        <v>1307932</v>
      </c>
      <c r="L38" s="4">
        <v>1655411</v>
      </c>
      <c r="M38" s="4">
        <v>1274328</v>
      </c>
      <c r="N38" s="4">
        <v>1508841</v>
      </c>
      <c r="O38" s="4"/>
      <c r="P38" s="4"/>
      <c r="Q38" s="4"/>
      <c r="R38" s="4"/>
      <c r="S38" s="4"/>
      <c r="T38" s="4"/>
      <c r="U38" s="4"/>
      <c r="V38" s="4"/>
      <c r="W38" s="4"/>
      <c r="X38" s="4"/>
      <c r="Y38" s="4"/>
    </row>
    <row r="39" spans="1:27" s="32" customFormat="1">
      <c r="A39" s="134" t="s">
        <v>382</v>
      </c>
      <c r="B39" s="3">
        <v>1153196</v>
      </c>
      <c r="C39" s="4">
        <v>1149146</v>
      </c>
      <c r="D39" s="4">
        <v>475201</v>
      </c>
      <c r="E39" s="4">
        <v>843663</v>
      </c>
      <c r="F39" s="4">
        <v>810756</v>
      </c>
      <c r="G39" s="4">
        <v>1878984</v>
      </c>
      <c r="H39" s="4">
        <v>2276564</v>
      </c>
      <c r="I39" s="4">
        <v>2539414</v>
      </c>
      <c r="J39" s="4">
        <v>2708331</v>
      </c>
      <c r="K39" s="4">
        <v>2562117</v>
      </c>
      <c r="L39" s="4">
        <v>2400746</v>
      </c>
      <c r="M39" s="4">
        <v>2278389</v>
      </c>
      <c r="N39" s="4">
        <v>1953085</v>
      </c>
      <c r="O39" s="4">
        <v>745707</v>
      </c>
      <c r="P39" s="4">
        <v>390736</v>
      </c>
      <c r="Q39" s="4">
        <v>516797</v>
      </c>
      <c r="R39" s="4">
        <v>863038</v>
      </c>
      <c r="S39" s="4">
        <v>1246209</v>
      </c>
      <c r="T39" s="4">
        <v>1789933</v>
      </c>
      <c r="U39" s="4">
        <v>1918366</v>
      </c>
      <c r="V39" s="4">
        <v>1877488</v>
      </c>
      <c r="W39" s="4">
        <v>2144720</v>
      </c>
      <c r="X39" s="4">
        <v>2017300</v>
      </c>
      <c r="Y39" s="4">
        <v>2069238</v>
      </c>
      <c r="Z39" s="32">
        <v>464773</v>
      </c>
    </row>
    <row r="40" spans="1:27" s="32" customFormat="1">
      <c r="A40" s="134" t="s">
        <v>383</v>
      </c>
      <c r="B40" s="3">
        <v>379048</v>
      </c>
      <c r="C40" s="4">
        <v>268494</v>
      </c>
      <c r="D40" s="4">
        <v>170331</v>
      </c>
      <c r="E40" s="4">
        <v>174409</v>
      </c>
      <c r="F40" s="4">
        <v>337215</v>
      </c>
      <c r="G40" s="4">
        <v>411189</v>
      </c>
      <c r="H40" s="4">
        <v>595440</v>
      </c>
      <c r="I40" s="4">
        <v>668291</v>
      </c>
      <c r="J40" s="4">
        <v>700703</v>
      </c>
      <c r="K40" s="4">
        <v>691146</v>
      </c>
      <c r="L40" s="4">
        <v>830006</v>
      </c>
      <c r="M40" s="4">
        <v>795554</v>
      </c>
      <c r="N40" s="4">
        <v>636676</v>
      </c>
      <c r="O40" s="4">
        <v>292460</v>
      </c>
      <c r="P40" s="4">
        <v>64735</v>
      </c>
      <c r="Q40" s="4">
        <v>14487</v>
      </c>
      <c r="R40" s="4">
        <v>50945</v>
      </c>
      <c r="S40" s="4">
        <v>527309</v>
      </c>
      <c r="T40" s="4">
        <v>554584</v>
      </c>
      <c r="U40" s="4">
        <v>705426</v>
      </c>
      <c r="V40" s="4">
        <v>635500</v>
      </c>
      <c r="W40" s="4">
        <v>587205</v>
      </c>
      <c r="X40" s="4">
        <v>616471</v>
      </c>
      <c r="Y40" s="4">
        <v>601960</v>
      </c>
      <c r="Z40" s="32">
        <v>224975</v>
      </c>
    </row>
    <row r="41" spans="1:27" s="32" customFormat="1">
      <c r="A41" s="134" t="s">
        <v>384</v>
      </c>
      <c r="B41" s="3">
        <v>3659726</v>
      </c>
      <c r="C41" s="4">
        <v>1668620</v>
      </c>
      <c r="D41" s="4">
        <v>1120028</v>
      </c>
      <c r="E41" s="4">
        <v>518681</v>
      </c>
      <c r="F41" s="4">
        <v>2349378</v>
      </c>
      <c r="G41" s="4">
        <v>4736985</v>
      </c>
      <c r="H41" s="4">
        <v>5702730</v>
      </c>
      <c r="I41" s="4">
        <v>6504695</v>
      </c>
      <c r="J41" s="4">
        <v>5843682</v>
      </c>
      <c r="K41" s="4">
        <v>4139398</v>
      </c>
      <c r="L41" s="4">
        <v>4919510</v>
      </c>
      <c r="M41" s="4">
        <v>5573150</v>
      </c>
      <c r="N41" s="4">
        <v>5820971</v>
      </c>
      <c r="O41" s="4">
        <v>1643860</v>
      </c>
      <c r="P41" s="4">
        <v>423129</v>
      </c>
      <c r="Q41" s="4">
        <v>516896</v>
      </c>
      <c r="R41" s="4">
        <v>1341961</v>
      </c>
      <c r="S41" s="4">
        <v>2259651</v>
      </c>
      <c r="T41" s="4">
        <v>3397100</v>
      </c>
      <c r="U41" s="4">
        <v>4344231</v>
      </c>
      <c r="V41" s="4">
        <v>6488370</v>
      </c>
      <c r="W41" s="4">
        <v>7538690</v>
      </c>
      <c r="X41" s="4">
        <v>7573500</v>
      </c>
      <c r="Y41" s="4">
        <v>7466710</v>
      </c>
      <c r="Z41" s="32">
        <v>1903350</v>
      </c>
    </row>
    <row r="42" spans="1:27" s="32" customFormat="1">
      <c r="A42" s="134" t="s">
        <v>385</v>
      </c>
      <c r="B42" s="3">
        <v>4390340</v>
      </c>
      <c r="C42" s="4">
        <v>3301527</v>
      </c>
      <c r="D42" s="4">
        <v>1485295</v>
      </c>
      <c r="E42" s="4">
        <v>1895864</v>
      </c>
      <c r="F42" s="4">
        <v>2939751</v>
      </c>
      <c r="G42" s="4">
        <v>6332177</v>
      </c>
      <c r="H42" s="4">
        <v>7824884</v>
      </c>
      <c r="I42" s="4">
        <v>8931205</v>
      </c>
      <c r="J42" s="4">
        <v>6668118</v>
      </c>
      <c r="K42" s="4">
        <v>6801951</v>
      </c>
      <c r="L42" s="4">
        <v>7276423</v>
      </c>
      <c r="M42" s="4">
        <v>7233046</v>
      </c>
      <c r="N42" s="4">
        <v>7224822</v>
      </c>
      <c r="O42" s="4">
        <v>2048158</v>
      </c>
      <c r="P42" s="4">
        <v>215216</v>
      </c>
      <c r="Q42" s="4">
        <v>682161</v>
      </c>
      <c r="R42" s="4">
        <v>1796876</v>
      </c>
      <c r="S42" s="4">
        <v>3243782</v>
      </c>
      <c r="T42" s="4">
        <v>5027172</v>
      </c>
      <c r="U42" s="4">
        <v>6173164</v>
      </c>
      <c r="V42" s="4">
        <v>8635606</v>
      </c>
      <c r="W42" s="4">
        <v>9759014</v>
      </c>
      <c r="X42" s="4">
        <v>9394179</v>
      </c>
      <c r="Y42" s="4">
        <v>9191409</v>
      </c>
      <c r="Z42" s="32">
        <v>2252776</v>
      </c>
    </row>
    <row r="43" spans="1:27" s="32" customFormat="1">
      <c r="A43" s="134" t="s">
        <v>386</v>
      </c>
      <c r="B43" s="3">
        <v>787582</v>
      </c>
      <c r="C43" s="4">
        <v>508112</v>
      </c>
      <c r="D43" s="4">
        <v>102526</v>
      </c>
      <c r="E43" s="4">
        <v>72979</v>
      </c>
      <c r="F43" s="4">
        <v>514485</v>
      </c>
      <c r="G43" s="4">
        <v>1148674</v>
      </c>
      <c r="H43" s="4">
        <v>1337739</v>
      </c>
      <c r="I43" s="4">
        <v>1408252</v>
      </c>
      <c r="J43" s="4">
        <v>1645951</v>
      </c>
      <c r="K43" s="4">
        <v>1695958</v>
      </c>
      <c r="L43" s="4">
        <v>1705123</v>
      </c>
      <c r="M43" s="4">
        <v>1205577</v>
      </c>
      <c r="N43" s="4">
        <v>1417632</v>
      </c>
      <c r="O43" s="4">
        <v>720557</v>
      </c>
      <c r="P43" s="4">
        <v>282089</v>
      </c>
      <c r="Q43" s="4">
        <v>304218</v>
      </c>
      <c r="R43" s="4">
        <v>593697</v>
      </c>
      <c r="S43" s="4">
        <v>904164</v>
      </c>
      <c r="T43" s="4">
        <v>1029536</v>
      </c>
      <c r="U43" s="4">
        <v>1315738</v>
      </c>
      <c r="V43" s="4">
        <v>1563573</v>
      </c>
      <c r="W43" s="4">
        <v>1697990</v>
      </c>
      <c r="X43" s="4">
        <v>1775140</v>
      </c>
      <c r="Y43" s="4">
        <v>1425279</v>
      </c>
      <c r="Z43" s="32">
        <v>417636</v>
      </c>
    </row>
    <row r="44" spans="1:27" s="32" customFormat="1">
      <c r="A44" s="134" t="s">
        <v>387</v>
      </c>
      <c r="B44" s="3">
        <v>421431</v>
      </c>
      <c r="C44" s="4">
        <v>401899</v>
      </c>
      <c r="D44" s="4">
        <v>92261</v>
      </c>
      <c r="E44" s="4">
        <v>167654</v>
      </c>
      <c r="F44" s="4">
        <v>218066</v>
      </c>
      <c r="G44" s="4">
        <v>501318</v>
      </c>
      <c r="H44" s="4">
        <v>615050</v>
      </c>
      <c r="I44" s="4">
        <v>716724</v>
      </c>
      <c r="J44" s="4">
        <v>783764</v>
      </c>
      <c r="K44" s="4">
        <v>723243</v>
      </c>
      <c r="L44" s="4">
        <v>724590</v>
      </c>
      <c r="M44" s="4">
        <v>707503</v>
      </c>
      <c r="N44" s="4">
        <v>597401</v>
      </c>
      <c r="O44" s="4">
        <v>255635</v>
      </c>
      <c r="P44" s="4">
        <v>121878</v>
      </c>
      <c r="Q44" s="4">
        <v>163185</v>
      </c>
      <c r="R44" s="4">
        <v>278092</v>
      </c>
      <c r="S44" s="4">
        <v>398318</v>
      </c>
      <c r="T44" s="4">
        <v>470925</v>
      </c>
      <c r="U44" s="4">
        <v>630715</v>
      </c>
      <c r="V44" s="4">
        <v>511666</v>
      </c>
      <c r="W44" s="4">
        <v>548141</v>
      </c>
      <c r="X44" s="4">
        <v>609184</v>
      </c>
      <c r="Y44" s="4">
        <v>685423</v>
      </c>
      <c r="Z44" s="32">
        <v>181820</v>
      </c>
    </row>
    <row r="45" spans="1:27" s="32" customFormat="1">
      <c r="A45" s="134" t="s">
        <v>388</v>
      </c>
      <c r="B45" s="3">
        <v>821034</v>
      </c>
      <c r="C45" s="4">
        <v>807799</v>
      </c>
      <c r="D45" s="4">
        <v>269817</v>
      </c>
      <c r="E45" s="4">
        <v>494176</v>
      </c>
      <c r="F45" s="4">
        <v>522384</v>
      </c>
      <c r="G45" s="4">
        <v>1031792</v>
      </c>
      <c r="H45" s="4">
        <v>1194552</v>
      </c>
      <c r="I45" s="4">
        <v>1597010</v>
      </c>
      <c r="J45" s="4">
        <v>1694114</v>
      </c>
      <c r="K45" s="4">
        <v>1551530</v>
      </c>
      <c r="L45" s="4">
        <v>1492911</v>
      </c>
      <c r="M45" s="4">
        <v>1409982</v>
      </c>
      <c r="N45" s="4">
        <v>1229951</v>
      </c>
      <c r="O45" s="4">
        <v>553203</v>
      </c>
      <c r="P45" s="4">
        <v>251209</v>
      </c>
      <c r="Q45" s="4">
        <v>316119</v>
      </c>
      <c r="R45" s="4">
        <v>529359</v>
      </c>
      <c r="S45" s="4">
        <v>759915</v>
      </c>
      <c r="T45" s="4">
        <v>1110242</v>
      </c>
      <c r="U45" s="4">
        <v>1526758</v>
      </c>
      <c r="V45" s="4">
        <v>1643656</v>
      </c>
      <c r="W45" s="4">
        <v>1849533</v>
      </c>
      <c r="X45" s="4">
        <v>1649879</v>
      </c>
      <c r="Y45" s="4">
        <v>1384820</v>
      </c>
      <c r="Z45" s="32">
        <v>373524</v>
      </c>
    </row>
    <row r="46" spans="1:27" s="32" customFormat="1">
      <c r="A46" s="134" t="s">
        <v>389</v>
      </c>
      <c r="B46" s="3">
        <v>367898</v>
      </c>
      <c r="C46" s="4">
        <v>287759</v>
      </c>
      <c r="D46" s="4">
        <v>93090</v>
      </c>
      <c r="E46" s="4">
        <v>34826</v>
      </c>
      <c r="F46" s="4">
        <v>205368</v>
      </c>
      <c r="G46" s="4">
        <v>457109</v>
      </c>
      <c r="H46" s="4">
        <v>632444</v>
      </c>
      <c r="I46" s="4">
        <v>754954</v>
      </c>
      <c r="J46" s="4">
        <v>861027</v>
      </c>
      <c r="K46" s="4">
        <v>815410</v>
      </c>
      <c r="L46" s="4">
        <v>851854</v>
      </c>
      <c r="M46" s="4">
        <v>658754</v>
      </c>
      <c r="N46" s="4">
        <v>663647</v>
      </c>
      <c r="O46" s="4">
        <v>214742</v>
      </c>
      <c r="P46" s="4">
        <v>45714</v>
      </c>
      <c r="Q46" s="4">
        <v>51180</v>
      </c>
      <c r="R46" s="4">
        <v>145008</v>
      </c>
      <c r="S46" s="4">
        <v>357710</v>
      </c>
      <c r="T46" s="4">
        <v>516316</v>
      </c>
      <c r="U46" s="4">
        <v>615814</v>
      </c>
      <c r="V46" s="4">
        <v>808245</v>
      </c>
      <c r="W46" s="4">
        <v>857290</v>
      </c>
      <c r="X46" s="4">
        <v>830181</v>
      </c>
      <c r="Y46" s="4">
        <v>797917</v>
      </c>
      <c r="Z46" s="32">
        <v>224719</v>
      </c>
    </row>
    <row r="47" spans="1:27" s="32" customFormat="1">
      <c r="A47" s="134" t="s">
        <v>540</v>
      </c>
      <c r="B47" s="3"/>
      <c r="C47" s="226" t="s">
        <v>899</v>
      </c>
      <c r="D47" s="4"/>
      <c r="E47" s="4"/>
      <c r="F47" s="4"/>
      <c r="G47" s="4"/>
      <c r="H47" s="4"/>
      <c r="I47" s="4"/>
      <c r="J47" s="4"/>
      <c r="K47" s="4"/>
      <c r="L47" s="4"/>
      <c r="M47" s="4"/>
      <c r="N47" s="4"/>
      <c r="O47" s="4"/>
      <c r="P47" s="4"/>
      <c r="Q47" s="4"/>
      <c r="R47" s="4"/>
      <c r="S47" s="4"/>
      <c r="T47" s="4"/>
      <c r="U47" s="4"/>
      <c r="V47" s="4"/>
      <c r="W47" s="4"/>
      <c r="X47" s="4"/>
      <c r="Y47" s="4"/>
    </row>
    <row r="48" spans="1:27" s="32" customFormat="1">
      <c r="A48" s="134" t="s">
        <v>390</v>
      </c>
      <c r="B48" s="3">
        <v>828772</v>
      </c>
      <c r="C48" s="4">
        <v>828772</v>
      </c>
      <c r="D48" s="4">
        <v>482631</v>
      </c>
      <c r="E48" s="4">
        <v>274148</v>
      </c>
      <c r="F48" s="4">
        <v>366597</v>
      </c>
      <c r="G48" s="4">
        <v>446162</v>
      </c>
      <c r="H48" s="4">
        <v>930001</v>
      </c>
      <c r="I48" s="4">
        <v>1243008</v>
      </c>
      <c r="J48" s="4">
        <v>1437765</v>
      </c>
      <c r="K48" s="4">
        <v>1705210</v>
      </c>
      <c r="L48" s="4">
        <v>1600198</v>
      </c>
      <c r="M48" s="4">
        <v>1678747</v>
      </c>
      <c r="N48" s="4">
        <v>1325740</v>
      </c>
      <c r="O48" s="4">
        <v>1235216</v>
      </c>
      <c r="P48" s="4">
        <v>508918</v>
      </c>
      <c r="Q48" s="4">
        <v>139137</v>
      </c>
      <c r="R48" s="4">
        <v>195432</v>
      </c>
      <c r="S48" s="4">
        <v>338397</v>
      </c>
      <c r="T48" s="4">
        <v>642740</v>
      </c>
      <c r="U48" s="4">
        <v>1039502</v>
      </c>
      <c r="V48" s="4">
        <v>1132956</v>
      </c>
      <c r="W48" s="4">
        <v>1522270</v>
      </c>
      <c r="X48" s="4">
        <v>1705513</v>
      </c>
      <c r="Y48" s="4">
        <v>1595537</v>
      </c>
      <c r="Z48" s="32">
        <v>1533902</v>
      </c>
      <c r="AA48" s="32">
        <v>370752</v>
      </c>
    </row>
    <row r="49" spans="1:26" s="32" customFormat="1">
      <c r="A49" s="134" t="s">
        <v>391</v>
      </c>
      <c r="B49" s="3">
        <v>1287996</v>
      </c>
      <c r="C49" s="4">
        <v>848991</v>
      </c>
      <c r="D49" s="4">
        <v>167126</v>
      </c>
      <c r="E49" s="4">
        <v>56558</v>
      </c>
      <c r="F49" s="4">
        <v>481721</v>
      </c>
      <c r="G49" s="4">
        <v>1412911</v>
      </c>
      <c r="H49" s="4">
        <v>1711126</v>
      </c>
      <c r="I49" s="4">
        <v>2048762</v>
      </c>
      <c r="J49" s="4">
        <v>2384532</v>
      </c>
      <c r="K49" s="4">
        <v>2248093</v>
      </c>
      <c r="L49" s="4">
        <v>2319499</v>
      </c>
      <c r="M49" s="4">
        <v>2048585</v>
      </c>
      <c r="N49" s="4">
        <v>1788667</v>
      </c>
      <c r="O49" s="4">
        <v>1039353</v>
      </c>
      <c r="P49" s="4">
        <v>315429</v>
      </c>
      <c r="Q49" s="4">
        <v>402727</v>
      </c>
      <c r="R49" s="4">
        <v>708262</v>
      </c>
      <c r="S49" s="4">
        <v>1062169</v>
      </c>
      <c r="T49" s="4">
        <v>1612726</v>
      </c>
      <c r="U49" s="4">
        <v>2061146</v>
      </c>
      <c r="V49" s="4">
        <v>2185714</v>
      </c>
      <c r="W49" s="4">
        <v>2457611</v>
      </c>
      <c r="X49" s="4">
        <v>2205457</v>
      </c>
      <c r="Y49" s="4">
        <v>2177378</v>
      </c>
      <c r="Z49" s="32">
        <v>481558</v>
      </c>
    </row>
    <row r="50" spans="1:26" s="32" customFormat="1">
      <c r="A50" s="134" t="s">
        <v>534</v>
      </c>
      <c r="B50" s="3"/>
      <c r="C50" s="226" t="s">
        <v>899</v>
      </c>
      <c r="D50" s="4"/>
      <c r="E50" s="4"/>
      <c r="F50" s="4"/>
      <c r="G50" s="4"/>
      <c r="H50" s="4"/>
      <c r="I50" s="4"/>
      <c r="J50" s="4"/>
      <c r="K50" s="4"/>
      <c r="L50" s="4"/>
      <c r="M50" s="4"/>
      <c r="N50" s="4"/>
      <c r="O50" s="4"/>
      <c r="P50" s="4"/>
      <c r="Q50" s="4"/>
      <c r="R50" s="4"/>
      <c r="S50" s="4"/>
      <c r="T50" s="4"/>
      <c r="U50" s="4"/>
      <c r="V50" s="4"/>
      <c r="W50" s="4"/>
      <c r="X50" s="4"/>
      <c r="Y50" s="4"/>
    </row>
    <row r="51" spans="1:26" s="32" customFormat="1">
      <c r="A51" s="134" t="s">
        <v>535</v>
      </c>
      <c r="B51" s="3"/>
      <c r="C51" s="226" t="s">
        <v>899</v>
      </c>
      <c r="D51" s="4"/>
      <c r="E51" s="4"/>
      <c r="F51" s="4"/>
      <c r="G51" s="4"/>
      <c r="H51" s="4"/>
      <c r="I51" s="4"/>
      <c r="J51" s="4"/>
      <c r="K51" s="4"/>
      <c r="L51" s="4"/>
      <c r="M51" s="4"/>
      <c r="N51" s="4"/>
      <c r="O51" s="4"/>
      <c r="P51" s="4"/>
      <c r="Q51" s="4"/>
      <c r="R51" s="4"/>
      <c r="S51" s="4"/>
      <c r="T51" s="4"/>
      <c r="U51" s="4"/>
      <c r="V51" s="4"/>
      <c r="W51" s="4"/>
      <c r="X51" s="4"/>
      <c r="Y51" s="4"/>
    </row>
    <row r="52" spans="1:26" s="32" customFormat="1">
      <c r="A52" s="134" t="s">
        <v>392</v>
      </c>
      <c r="B52" s="3">
        <v>2084040</v>
      </c>
      <c r="C52" s="4">
        <v>1714668</v>
      </c>
      <c r="D52" s="4">
        <v>470596</v>
      </c>
      <c r="E52" s="4">
        <v>156897</v>
      </c>
      <c r="F52" s="4">
        <v>1326976</v>
      </c>
      <c r="G52" s="4">
        <v>3077075</v>
      </c>
      <c r="H52" s="4">
        <v>3656524</v>
      </c>
      <c r="I52" s="4">
        <v>3861100</v>
      </c>
      <c r="J52" s="4">
        <v>4411390</v>
      </c>
      <c r="K52" s="4">
        <v>4574062</v>
      </c>
      <c r="L52" s="4">
        <v>4582442</v>
      </c>
      <c r="M52" s="4">
        <v>3210036</v>
      </c>
      <c r="N52" s="4">
        <v>3773863</v>
      </c>
      <c r="O52" s="4">
        <v>1933560</v>
      </c>
      <c r="P52" s="4">
        <v>697504</v>
      </c>
      <c r="Q52" s="4">
        <v>713458</v>
      </c>
      <c r="R52" s="4">
        <v>1552733</v>
      </c>
      <c r="S52" s="4">
        <v>2401179</v>
      </c>
      <c r="T52" s="4">
        <v>2741633</v>
      </c>
      <c r="U52" s="4">
        <v>3886829</v>
      </c>
      <c r="V52" s="4">
        <v>4262060</v>
      </c>
      <c r="W52" s="4">
        <v>4550075</v>
      </c>
      <c r="X52" s="4">
        <v>4879070</v>
      </c>
      <c r="Y52" s="4">
        <v>3939035</v>
      </c>
      <c r="Z52" s="32">
        <v>1147416</v>
      </c>
    </row>
    <row r="53" spans="1:26" s="32" customFormat="1">
      <c r="A53" s="134" t="s">
        <v>541</v>
      </c>
      <c r="B53" s="3">
        <v>2931512</v>
      </c>
      <c r="C53" s="4">
        <v>2372642</v>
      </c>
      <c r="D53" s="4">
        <v>1089832</v>
      </c>
      <c r="E53" s="4">
        <v>236716</v>
      </c>
      <c r="F53" s="4">
        <v>1609937</v>
      </c>
      <c r="G53" s="4">
        <v>3544282</v>
      </c>
      <c r="H53" s="4">
        <v>4072903</v>
      </c>
      <c r="I53" s="4">
        <v>4162792</v>
      </c>
      <c r="J53" s="4">
        <v>4670862</v>
      </c>
      <c r="K53" s="4">
        <v>4242139</v>
      </c>
      <c r="L53" s="4">
        <v>4460118</v>
      </c>
      <c r="M53" s="4">
        <v>3468251</v>
      </c>
      <c r="N53" s="4"/>
      <c r="O53" s="4"/>
      <c r="P53" s="4"/>
      <c r="Q53" s="4"/>
      <c r="R53" s="4"/>
      <c r="S53" s="4"/>
      <c r="T53" s="4"/>
      <c r="U53" s="4"/>
      <c r="V53" s="4"/>
      <c r="W53" s="4"/>
      <c r="X53" s="4"/>
      <c r="Y53" s="4"/>
    </row>
    <row r="54" spans="1:26" s="32" customFormat="1" hidden="1">
      <c r="A54" s="134" t="s">
        <v>542</v>
      </c>
      <c r="B54" s="3"/>
      <c r="C54" s="226" t="s">
        <v>899</v>
      </c>
      <c r="D54" s="4"/>
      <c r="E54" s="4"/>
      <c r="F54" s="4"/>
      <c r="G54" s="4"/>
      <c r="H54" s="4"/>
      <c r="I54" s="4"/>
      <c r="J54" s="4"/>
      <c r="K54" s="4"/>
      <c r="L54" s="4"/>
      <c r="M54" s="4"/>
      <c r="N54" s="4"/>
      <c r="O54" s="4"/>
      <c r="P54" s="4"/>
      <c r="Q54" s="4"/>
      <c r="R54" s="4"/>
      <c r="S54" s="4"/>
      <c r="T54" s="4"/>
      <c r="U54" s="4"/>
      <c r="V54" s="4"/>
      <c r="W54" s="4"/>
      <c r="X54" s="4"/>
      <c r="Y54" s="4"/>
    </row>
    <row r="55" spans="1:26" s="32" customFormat="1">
      <c r="A55" s="134" t="s">
        <v>393</v>
      </c>
      <c r="B55" s="3">
        <v>1952758</v>
      </c>
      <c r="C55" s="226" t="s">
        <v>899</v>
      </c>
      <c r="D55" s="4"/>
      <c r="E55" s="4"/>
      <c r="F55" s="4"/>
      <c r="G55" s="4"/>
      <c r="H55" s="4"/>
      <c r="I55" s="4"/>
      <c r="J55" s="4"/>
      <c r="K55" s="4"/>
      <c r="L55" s="4"/>
      <c r="M55" s="4"/>
      <c r="N55" s="4"/>
      <c r="O55" s="4"/>
      <c r="P55" s="4"/>
      <c r="Q55" s="4"/>
      <c r="R55" s="4"/>
      <c r="S55" s="4"/>
      <c r="T55" s="4"/>
      <c r="U55" s="4"/>
      <c r="V55" s="4"/>
      <c r="W55" s="4"/>
      <c r="X55" s="4"/>
      <c r="Y55" s="4"/>
    </row>
    <row r="56" spans="1:26" s="32" customFormat="1">
      <c r="A56" s="134" t="s">
        <v>394</v>
      </c>
      <c r="B56" s="3">
        <v>2639040</v>
      </c>
      <c r="C56" s="4">
        <v>1168644</v>
      </c>
      <c r="D56" s="4">
        <v>761943</v>
      </c>
      <c r="E56" s="4"/>
      <c r="F56" s="4"/>
      <c r="G56" s="4"/>
      <c r="H56" s="4"/>
      <c r="I56" s="4"/>
      <c r="J56" s="4"/>
      <c r="K56" s="4"/>
      <c r="L56" s="4"/>
      <c r="M56" s="4"/>
      <c r="N56" s="4"/>
      <c r="O56" s="4"/>
      <c r="P56" s="4"/>
      <c r="Q56" s="4"/>
      <c r="R56" s="4"/>
      <c r="S56" s="4"/>
      <c r="T56" s="4"/>
      <c r="U56" s="4"/>
      <c r="V56" s="4"/>
      <c r="W56" s="4"/>
      <c r="X56" s="4"/>
      <c r="Y56" s="4"/>
    </row>
    <row r="57" spans="1:26" s="32" customFormat="1">
      <c r="A57" s="134" t="s">
        <v>395</v>
      </c>
      <c r="B57" s="3">
        <v>1759616</v>
      </c>
      <c r="C57" s="4">
        <v>942926</v>
      </c>
      <c r="D57" s="4">
        <v>464080</v>
      </c>
      <c r="E57" s="4"/>
      <c r="F57" s="4"/>
      <c r="G57" s="4"/>
      <c r="H57" s="4"/>
      <c r="I57" s="4"/>
      <c r="J57" s="4"/>
      <c r="K57" s="4"/>
      <c r="L57" s="4"/>
      <c r="M57" s="4"/>
      <c r="N57" s="4"/>
      <c r="O57" s="4"/>
      <c r="P57" s="4"/>
      <c r="Q57" s="4"/>
      <c r="R57" s="4"/>
      <c r="S57" s="4"/>
      <c r="T57" s="4"/>
      <c r="U57" s="4"/>
      <c r="V57" s="4"/>
      <c r="W57" s="4"/>
      <c r="X57" s="4"/>
      <c r="Y57" s="4"/>
    </row>
    <row r="58" spans="1:26" s="32" customFormat="1">
      <c r="A58" s="134" t="s">
        <v>396</v>
      </c>
      <c r="B58" s="3">
        <v>406845</v>
      </c>
      <c r="C58" s="4">
        <v>373566</v>
      </c>
      <c r="D58" s="4">
        <v>264259</v>
      </c>
      <c r="E58" s="4">
        <v>211149</v>
      </c>
      <c r="F58" s="4">
        <v>322458</v>
      </c>
      <c r="G58" s="4">
        <v>448265</v>
      </c>
      <c r="H58" s="4">
        <v>551970</v>
      </c>
      <c r="I58" s="4">
        <v>703691</v>
      </c>
      <c r="J58" s="4">
        <v>721763</v>
      </c>
      <c r="K58" s="4">
        <v>728630</v>
      </c>
      <c r="L58" s="4">
        <v>890014</v>
      </c>
      <c r="M58" s="4">
        <v>779265</v>
      </c>
      <c r="N58" s="4">
        <v>704054</v>
      </c>
      <c r="O58" s="4">
        <v>248763</v>
      </c>
      <c r="P58" s="4">
        <v>282852</v>
      </c>
      <c r="Q58" s="4">
        <v>156082</v>
      </c>
      <c r="R58" s="4">
        <v>187569</v>
      </c>
      <c r="S58" s="4">
        <v>428099</v>
      </c>
      <c r="T58" s="4">
        <v>544492</v>
      </c>
      <c r="U58" s="4">
        <v>636897</v>
      </c>
      <c r="V58" s="4">
        <v>679939</v>
      </c>
      <c r="W58" s="4">
        <v>738652</v>
      </c>
      <c r="X58" s="4">
        <v>839056</v>
      </c>
      <c r="Y58" s="4">
        <v>758412</v>
      </c>
      <c r="Z58" s="32">
        <v>265588</v>
      </c>
    </row>
    <row r="59" spans="1:26" s="32" customFormat="1">
      <c r="A59" s="134" t="s">
        <v>397</v>
      </c>
      <c r="B59" s="3">
        <v>839189</v>
      </c>
      <c r="C59" s="4">
        <v>526395</v>
      </c>
      <c r="D59" s="4">
        <v>510802</v>
      </c>
      <c r="E59" s="4">
        <v>450454</v>
      </c>
      <c r="F59" s="4">
        <v>558274</v>
      </c>
      <c r="G59" s="4">
        <v>774225</v>
      </c>
      <c r="H59" s="4">
        <v>1315214</v>
      </c>
      <c r="I59" s="4">
        <v>1010510</v>
      </c>
      <c r="J59" s="4">
        <v>1440418</v>
      </c>
      <c r="K59" s="4">
        <v>1426319</v>
      </c>
      <c r="L59" s="4">
        <v>1726089</v>
      </c>
      <c r="M59" s="4">
        <v>1641771</v>
      </c>
      <c r="N59" s="4">
        <v>1345169</v>
      </c>
      <c r="O59" s="4">
        <v>597093</v>
      </c>
      <c r="P59" s="4">
        <v>205758</v>
      </c>
      <c r="Q59" s="4">
        <v>42719</v>
      </c>
      <c r="R59" s="4"/>
      <c r="S59" s="4"/>
      <c r="T59" s="4"/>
      <c r="U59" s="4"/>
      <c r="V59" s="4"/>
      <c r="W59" s="4"/>
      <c r="X59" s="4"/>
      <c r="Y59" s="4"/>
    </row>
    <row r="60" spans="1:26" s="32" customFormat="1">
      <c r="A60" s="134" t="s">
        <v>398</v>
      </c>
      <c r="B60" s="3">
        <v>1250352</v>
      </c>
      <c r="C60" s="4">
        <v>806274</v>
      </c>
      <c r="D60" s="4">
        <v>778828</v>
      </c>
      <c r="E60" s="4">
        <v>724555</v>
      </c>
      <c r="F60" s="4">
        <v>864298</v>
      </c>
      <c r="G60" s="4">
        <v>1005378</v>
      </c>
      <c r="H60" s="4">
        <v>1962866</v>
      </c>
      <c r="I60" s="4">
        <v>2039616</v>
      </c>
      <c r="J60" s="4">
        <v>2193044</v>
      </c>
      <c r="K60" s="4">
        <v>2125599</v>
      </c>
      <c r="L60" s="4">
        <v>2559778</v>
      </c>
      <c r="M60" s="4">
        <v>2412325</v>
      </c>
      <c r="N60" s="4">
        <v>1976361</v>
      </c>
      <c r="O60" s="4">
        <v>950614</v>
      </c>
      <c r="P60" s="4">
        <v>365149</v>
      </c>
      <c r="Q60" s="4">
        <v>43658</v>
      </c>
      <c r="R60" s="4"/>
      <c r="S60" s="4"/>
      <c r="T60" s="4"/>
      <c r="U60" s="4"/>
      <c r="V60" s="4"/>
      <c r="W60" s="4"/>
      <c r="X60" s="4"/>
      <c r="Y60" s="4"/>
    </row>
    <row r="61" spans="1:26" s="32" customFormat="1">
      <c r="A61" s="134" t="s">
        <v>399</v>
      </c>
      <c r="B61" s="3">
        <v>423576</v>
      </c>
      <c r="C61" s="4">
        <v>277018</v>
      </c>
      <c r="D61" s="4">
        <v>280887</v>
      </c>
      <c r="E61" s="4">
        <v>259245</v>
      </c>
      <c r="F61" s="4">
        <v>301042</v>
      </c>
      <c r="G61" s="4">
        <v>349669</v>
      </c>
      <c r="H61" s="4">
        <v>657211</v>
      </c>
      <c r="I61" s="4">
        <v>690881</v>
      </c>
      <c r="J61" s="4">
        <v>734061</v>
      </c>
      <c r="K61" s="4">
        <v>616453</v>
      </c>
      <c r="L61" s="4">
        <v>758692</v>
      </c>
      <c r="M61" s="4">
        <v>820228</v>
      </c>
      <c r="N61" s="4">
        <v>638978</v>
      </c>
      <c r="O61" s="4">
        <v>333226</v>
      </c>
      <c r="P61" s="4">
        <v>125004</v>
      </c>
      <c r="Q61" s="4">
        <v>16419</v>
      </c>
      <c r="R61" s="4"/>
      <c r="S61" s="4"/>
      <c r="T61" s="4"/>
      <c r="U61" s="4"/>
      <c r="V61" s="4"/>
      <c r="W61" s="4"/>
      <c r="X61" s="4"/>
      <c r="Y61" s="4"/>
    </row>
    <row r="62" spans="1:26" s="32" customFormat="1">
      <c r="A62" s="134" t="s">
        <v>400</v>
      </c>
      <c r="B62" s="3">
        <v>839850</v>
      </c>
      <c r="C62" s="4">
        <v>554457</v>
      </c>
      <c r="D62" s="4">
        <v>552401</v>
      </c>
      <c r="E62" s="4">
        <v>491104</v>
      </c>
      <c r="F62" s="4">
        <v>576767</v>
      </c>
      <c r="G62" s="4">
        <v>669453</v>
      </c>
      <c r="H62" s="4">
        <v>1219081</v>
      </c>
      <c r="I62" s="4">
        <v>1347086</v>
      </c>
      <c r="J62" s="4">
        <v>1453809</v>
      </c>
      <c r="K62" s="4">
        <v>1412239</v>
      </c>
      <c r="L62" s="4">
        <v>1684500</v>
      </c>
      <c r="M62" s="4">
        <v>1600434</v>
      </c>
      <c r="N62" s="4">
        <v>1282838</v>
      </c>
      <c r="O62" s="4">
        <v>594339</v>
      </c>
      <c r="P62" s="4">
        <v>295510</v>
      </c>
      <c r="Q62" s="4">
        <v>35204</v>
      </c>
      <c r="R62" s="4"/>
      <c r="S62" s="4"/>
      <c r="T62" s="4"/>
      <c r="U62" s="4"/>
      <c r="V62" s="4"/>
      <c r="W62" s="4"/>
      <c r="X62" s="4"/>
      <c r="Y62" s="4"/>
    </row>
    <row r="63" spans="1:26" s="32" customFormat="1">
      <c r="A63" s="134" t="s">
        <v>401</v>
      </c>
      <c r="B63" s="3">
        <v>1130600</v>
      </c>
      <c r="C63" s="4">
        <v>936159</v>
      </c>
      <c r="D63" s="4">
        <v>558547</v>
      </c>
      <c r="E63" s="4">
        <v>1072818</v>
      </c>
      <c r="F63" s="4">
        <v>895499</v>
      </c>
      <c r="G63" s="4">
        <v>1932460</v>
      </c>
      <c r="H63" s="4">
        <v>1976166</v>
      </c>
      <c r="I63" s="4">
        <v>2442226</v>
      </c>
      <c r="J63" s="4">
        <v>2335308</v>
      </c>
      <c r="K63" s="4">
        <v>2341329</v>
      </c>
      <c r="L63" s="4">
        <v>2158157</v>
      </c>
      <c r="M63" s="4">
        <v>2411660</v>
      </c>
      <c r="N63" s="4">
        <v>1980357</v>
      </c>
      <c r="O63" s="4">
        <v>1081126</v>
      </c>
      <c r="P63" s="4">
        <v>525924</v>
      </c>
      <c r="Q63" s="4">
        <v>403188</v>
      </c>
      <c r="R63" s="4">
        <v>820402</v>
      </c>
      <c r="S63" s="4">
        <v>1786402</v>
      </c>
      <c r="T63" s="4">
        <v>1706443</v>
      </c>
      <c r="U63" s="4">
        <v>2229637</v>
      </c>
      <c r="V63" s="4">
        <v>1830653</v>
      </c>
      <c r="W63" s="4">
        <v>2037232</v>
      </c>
      <c r="X63" s="4">
        <v>1832171</v>
      </c>
      <c r="Y63" s="4">
        <v>1505884</v>
      </c>
      <c r="Z63" s="32">
        <v>239835</v>
      </c>
    </row>
    <row r="64" spans="1:26" s="32" customFormat="1">
      <c r="A64" s="134" t="s">
        <v>402</v>
      </c>
      <c r="B64" s="3">
        <v>1140658</v>
      </c>
      <c r="C64" s="4">
        <v>901781</v>
      </c>
      <c r="D64" s="4">
        <v>558456</v>
      </c>
      <c r="E64" s="4">
        <v>1073202</v>
      </c>
      <c r="F64" s="4">
        <v>894808</v>
      </c>
      <c r="G64" s="4">
        <v>1848771</v>
      </c>
      <c r="H64" s="4">
        <v>1961392</v>
      </c>
      <c r="I64" s="4">
        <v>2493213</v>
      </c>
      <c r="J64" s="4">
        <v>2466979</v>
      </c>
      <c r="K64" s="4">
        <v>2457355</v>
      </c>
      <c r="L64" s="4">
        <v>2153635</v>
      </c>
      <c r="M64" s="4">
        <v>2374175</v>
      </c>
      <c r="N64" s="4">
        <v>1759814</v>
      </c>
      <c r="O64" s="4">
        <v>949709</v>
      </c>
      <c r="P64" s="4">
        <v>547677</v>
      </c>
      <c r="Q64" s="4">
        <v>473573</v>
      </c>
      <c r="R64" s="4">
        <v>713430</v>
      </c>
      <c r="S64" s="4">
        <v>1560699</v>
      </c>
      <c r="T64" s="4">
        <v>1580268</v>
      </c>
      <c r="U64" s="4">
        <v>2302049</v>
      </c>
      <c r="V64" s="4">
        <v>2144495</v>
      </c>
      <c r="W64" s="4">
        <v>2601429</v>
      </c>
      <c r="X64" s="4">
        <v>2405262</v>
      </c>
      <c r="Y64" s="4">
        <v>1980741</v>
      </c>
      <c r="Z64" s="32">
        <v>580644</v>
      </c>
    </row>
    <row r="65" spans="1:26" s="32" customFormat="1">
      <c r="A65" s="134" t="s">
        <v>403</v>
      </c>
      <c r="B65" s="3">
        <v>1148996</v>
      </c>
      <c r="C65" s="4">
        <v>905811</v>
      </c>
      <c r="D65" s="4">
        <v>567055</v>
      </c>
      <c r="E65" s="4">
        <v>1083019</v>
      </c>
      <c r="F65" s="4">
        <v>912190</v>
      </c>
      <c r="G65" s="4">
        <v>1930960</v>
      </c>
      <c r="H65" s="4">
        <v>2048560</v>
      </c>
      <c r="I65" s="4">
        <v>2567710</v>
      </c>
      <c r="J65" s="4">
        <v>2557164</v>
      </c>
      <c r="K65" s="4">
        <v>2477123</v>
      </c>
      <c r="L65" s="4">
        <v>2184327</v>
      </c>
      <c r="M65" s="4">
        <v>2466410</v>
      </c>
      <c r="N65" s="4">
        <v>2055140</v>
      </c>
      <c r="O65" s="4">
        <v>1099995</v>
      </c>
      <c r="P65" s="4">
        <v>640241</v>
      </c>
      <c r="Q65" s="4">
        <v>545462</v>
      </c>
      <c r="R65" s="4">
        <v>835529</v>
      </c>
      <c r="S65" s="4">
        <v>1837259</v>
      </c>
      <c r="T65" s="4">
        <v>1759317</v>
      </c>
      <c r="U65" s="4">
        <v>2399648</v>
      </c>
      <c r="V65" s="4">
        <v>2155765</v>
      </c>
      <c r="W65" s="4">
        <v>2447794</v>
      </c>
      <c r="X65" s="4">
        <v>2182520</v>
      </c>
      <c r="Y65" s="4">
        <v>1877904</v>
      </c>
      <c r="Z65" s="32">
        <v>557232</v>
      </c>
    </row>
    <row r="66" spans="1:26" s="32" customFormat="1">
      <c r="A66" s="134" t="s">
        <v>404</v>
      </c>
      <c r="B66" s="3">
        <v>1132507</v>
      </c>
      <c r="C66" s="4">
        <v>877758</v>
      </c>
      <c r="D66" s="4">
        <v>552082</v>
      </c>
      <c r="E66" s="4">
        <v>1037591</v>
      </c>
      <c r="F66" s="4">
        <v>883460</v>
      </c>
      <c r="G66" s="4">
        <v>1935280</v>
      </c>
      <c r="H66" s="4">
        <v>1922851</v>
      </c>
      <c r="I66" s="4">
        <v>2373990</v>
      </c>
      <c r="J66" s="4">
        <v>2354208</v>
      </c>
      <c r="K66" s="4">
        <v>2315272</v>
      </c>
      <c r="L66" s="4">
        <v>1984533</v>
      </c>
      <c r="M66" s="4">
        <v>2011668</v>
      </c>
      <c r="N66" s="4">
        <v>1748598</v>
      </c>
      <c r="O66" s="4">
        <v>1011232</v>
      </c>
      <c r="P66" s="4">
        <v>587025</v>
      </c>
      <c r="Q66" s="4">
        <v>497154</v>
      </c>
      <c r="R66" s="4">
        <v>766842</v>
      </c>
      <c r="S66" s="4">
        <v>1694305</v>
      </c>
      <c r="T66" s="4">
        <v>1569956</v>
      </c>
      <c r="U66" s="4">
        <v>1930738</v>
      </c>
      <c r="V66" s="4">
        <v>1946559</v>
      </c>
      <c r="W66" s="4">
        <v>1963653</v>
      </c>
      <c r="X66" s="4">
        <v>1782441</v>
      </c>
      <c r="Y66" s="4">
        <v>1353479</v>
      </c>
      <c r="Z66" s="32">
        <v>429851</v>
      </c>
    </row>
    <row r="67" spans="1:26" s="32" customFormat="1">
      <c r="A67" s="134" t="s">
        <v>405</v>
      </c>
      <c r="B67" s="3">
        <v>1547240</v>
      </c>
      <c r="C67" s="4">
        <v>1309103</v>
      </c>
      <c r="D67" s="4">
        <v>578642</v>
      </c>
      <c r="E67" s="4">
        <v>604611</v>
      </c>
      <c r="F67" s="4">
        <v>953145</v>
      </c>
      <c r="G67" s="4">
        <v>1321154</v>
      </c>
      <c r="H67" s="4">
        <v>1792638</v>
      </c>
      <c r="I67" s="4">
        <v>1686522</v>
      </c>
      <c r="J67" s="4">
        <v>1809778</v>
      </c>
      <c r="K67" s="4">
        <v>1859306</v>
      </c>
      <c r="L67" s="4">
        <v>1882174</v>
      </c>
      <c r="M67" s="4">
        <v>2280172</v>
      </c>
      <c r="N67" s="4">
        <v>1698329</v>
      </c>
      <c r="O67" s="4">
        <v>1260349</v>
      </c>
      <c r="P67" s="4">
        <v>659972</v>
      </c>
      <c r="Q67" s="4">
        <v>336695</v>
      </c>
      <c r="R67" s="4"/>
      <c r="S67" s="4"/>
      <c r="T67" s="4"/>
      <c r="U67" s="4"/>
      <c r="V67" s="4"/>
      <c r="W67" s="4"/>
      <c r="X67" s="4"/>
      <c r="Y67" s="4"/>
    </row>
    <row r="68" spans="1:26" s="32" customFormat="1">
      <c r="A68" s="134" t="s">
        <v>406</v>
      </c>
      <c r="B68" s="3">
        <v>621298</v>
      </c>
      <c r="C68" s="4">
        <v>401909</v>
      </c>
      <c r="D68" s="4">
        <v>181647</v>
      </c>
      <c r="E68" s="4">
        <v>185898</v>
      </c>
      <c r="F68" s="4">
        <v>414061</v>
      </c>
      <c r="G68" s="4">
        <v>604818</v>
      </c>
      <c r="H68" s="4">
        <v>972323</v>
      </c>
      <c r="I68" s="4">
        <v>1391731</v>
      </c>
      <c r="J68" s="4">
        <v>1488316</v>
      </c>
      <c r="K68" s="4">
        <v>1404685</v>
      </c>
      <c r="L68" s="4">
        <v>1159804</v>
      </c>
      <c r="M68" s="4">
        <v>1381153</v>
      </c>
      <c r="N68" s="4">
        <v>1079658</v>
      </c>
      <c r="O68" s="4">
        <v>511623</v>
      </c>
      <c r="P68" s="4">
        <v>340290</v>
      </c>
      <c r="Q68" s="4"/>
      <c r="R68" s="4"/>
      <c r="S68" s="4"/>
      <c r="T68" s="4"/>
      <c r="U68" s="4"/>
      <c r="V68" s="4"/>
      <c r="W68" s="4"/>
      <c r="X68" s="4"/>
      <c r="Y68" s="4"/>
    </row>
    <row r="69" spans="1:26" s="32" customFormat="1">
      <c r="A69" s="134" t="s">
        <v>538</v>
      </c>
      <c r="B69" s="3"/>
      <c r="C69" s="4">
        <v>991223</v>
      </c>
      <c r="D69" s="4">
        <v>517530</v>
      </c>
      <c r="E69" s="4">
        <v>882656</v>
      </c>
      <c r="F69" s="4">
        <v>885587</v>
      </c>
      <c r="G69" s="4">
        <v>1696475</v>
      </c>
      <c r="H69" s="4">
        <v>1737594</v>
      </c>
      <c r="I69" s="4">
        <v>1717690</v>
      </c>
      <c r="J69" s="4">
        <v>1837114</v>
      </c>
      <c r="K69" s="4">
        <v>2438024</v>
      </c>
      <c r="L69" s="4">
        <v>1910728</v>
      </c>
      <c r="M69" s="4">
        <v>2338171</v>
      </c>
      <c r="N69" s="4">
        <v>1920249</v>
      </c>
      <c r="O69" s="4">
        <v>1003594</v>
      </c>
      <c r="P69" s="4">
        <v>497310</v>
      </c>
      <c r="Q69" s="4">
        <v>538106</v>
      </c>
      <c r="R69" s="4">
        <v>982461</v>
      </c>
      <c r="S69" s="4">
        <v>1563149</v>
      </c>
      <c r="T69" s="4">
        <v>1987145</v>
      </c>
      <c r="U69" s="4">
        <v>2158004</v>
      </c>
      <c r="V69" s="4">
        <v>2015461</v>
      </c>
      <c r="W69" s="4">
        <v>2310400</v>
      </c>
      <c r="X69" s="4">
        <v>2223244</v>
      </c>
      <c r="Y69" s="4">
        <v>1794385</v>
      </c>
      <c r="Z69" s="32">
        <v>342659</v>
      </c>
    </row>
    <row r="70" spans="1:26" s="32" customFormat="1">
      <c r="A70" s="134" t="s">
        <v>539</v>
      </c>
      <c r="B70" s="3"/>
      <c r="C70" s="4">
        <v>991223</v>
      </c>
      <c r="D70" s="4">
        <v>517530</v>
      </c>
      <c r="E70" s="4">
        <v>882656</v>
      </c>
      <c r="F70" s="4">
        <v>885587</v>
      </c>
      <c r="G70" s="4">
        <v>1696475</v>
      </c>
      <c r="H70" s="4">
        <v>1737594</v>
      </c>
      <c r="I70" s="4">
        <v>1717690</v>
      </c>
      <c r="J70" s="4">
        <v>1837114</v>
      </c>
      <c r="K70" s="4">
        <v>2438024</v>
      </c>
      <c r="L70" s="4">
        <v>1910728</v>
      </c>
      <c r="M70" s="4">
        <v>2338171</v>
      </c>
      <c r="N70" s="4">
        <v>1920249</v>
      </c>
      <c r="O70" s="4">
        <v>1003594</v>
      </c>
      <c r="P70" s="4">
        <v>497310</v>
      </c>
      <c r="Q70" s="4">
        <v>538106</v>
      </c>
      <c r="R70" s="4">
        <v>982461</v>
      </c>
      <c r="S70" s="4">
        <v>1563149</v>
      </c>
      <c r="T70" s="4">
        <v>1987145</v>
      </c>
      <c r="U70" s="4">
        <v>2158004</v>
      </c>
      <c r="V70" s="4">
        <v>2015461</v>
      </c>
      <c r="W70" s="4">
        <v>2310400</v>
      </c>
      <c r="X70" s="4">
        <v>2223244</v>
      </c>
      <c r="Y70" s="4">
        <v>1794385</v>
      </c>
      <c r="Z70" s="32">
        <v>342659</v>
      </c>
    </row>
    <row r="71" spans="1:26" s="32" customFormat="1">
      <c r="A71" s="134" t="s">
        <v>537</v>
      </c>
      <c r="B71" s="3"/>
      <c r="C71" s="226" t="s">
        <v>899</v>
      </c>
      <c r="D71" s="4"/>
      <c r="E71" s="4"/>
      <c r="F71" s="4"/>
      <c r="G71" s="4"/>
      <c r="H71" s="4"/>
      <c r="I71" s="4"/>
      <c r="J71" s="4"/>
      <c r="K71" s="4"/>
      <c r="L71" s="4"/>
      <c r="M71" s="4"/>
      <c r="N71" s="4"/>
      <c r="O71" s="4"/>
      <c r="P71" s="4"/>
      <c r="Q71" s="4"/>
      <c r="R71" s="4"/>
      <c r="S71" s="4"/>
      <c r="T71" s="4"/>
      <c r="U71" s="4"/>
      <c r="V71" s="4"/>
      <c r="W71" s="4"/>
      <c r="X71" s="4"/>
      <c r="Y71" s="4"/>
    </row>
    <row r="72" spans="1:26" s="32" customFormat="1">
      <c r="A72" s="134" t="s">
        <v>536</v>
      </c>
      <c r="B72" s="3"/>
      <c r="C72" s="226" t="s">
        <v>899</v>
      </c>
      <c r="D72" s="4"/>
      <c r="E72" s="4"/>
      <c r="F72" s="4"/>
      <c r="G72" s="4"/>
      <c r="H72" s="4"/>
      <c r="I72" s="4"/>
      <c r="J72" s="4"/>
      <c r="K72" s="4"/>
      <c r="L72" s="4"/>
      <c r="M72" s="4"/>
      <c r="N72" s="4"/>
      <c r="O72" s="4"/>
      <c r="P72" s="4"/>
      <c r="Q72" s="4"/>
      <c r="R72" s="4"/>
      <c r="S72" s="4"/>
      <c r="T72" s="4"/>
      <c r="U72" s="4"/>
      <c r="V72" s="4"/>
      <c r="W72" s="4"/>
      <c r="X72" s="4"/>
      <c r="Y72" s="4"/>
    </row>
    <row r="73" spans="1:26" s="32" customFormat="1">
      <c r="A73" s="134" t="s">
        <v>407</v>
      </c>
      <c r="B73" s="3">
        <v>2325172</v>
      </c>
      <c r="C73" s="4">
        <v>1372200</v>
      </c>
      <c r="D73" s="4">
        <v>852313</v>
      </c>
      <c r="E73" s="4">
        <v>891756</v>
      </c>
      <c r="F73" s="4">
        <v>1527208</v>
      </c>
      <c r="G73" s="4">
        <v>3082478</v>
      </c>
      <c r="H73" s="4">
        <v>4104784</v>
      </c>
      <c r="I73" s="4">
        <v>4172404</v>
      </c>
      <c r="J73" s="4">
        <v>4282459</v>
      </c>
      <c r="K73" s="4">
        <v>5007374</v>
      </c>
      <c r="L73" s="4">
        <v>4560496</v>
      </c>
      <c r="M73" s="4">
        <v>4000726</v>
      </c>
      <c r="N73" s="4">
        <v>4103146</v>
      </c>
      <c r="O73" s="4">
        <v>1558824</v>
      </c>
      <c r="P73" s="4">
        <v>520750</v>
      </c>
      <c r="Q73" s="4">
        <v>449767</v>
      </c>
      <c r="R73" s="4">
        <v>660601</v>
      </c>
      <c r="S73" s="4">
        <v>2349858</v>
      </c>
      <c r="T73" s="4">
        <v>3071072</v>
      </c>
      <c r="U73" s="4">
        <v>3730796</v>
      </c>
      <c r="V73" s="4">
        <v>4752835</v>
      </c>
      <c r="W73" s="4">
        <v>5278439</v>
      </c>
      <c r="X73" s="4">
        <v>5009397</v>
      </c>
      <c r="Y73" s="4">
        <v>4606842</v>
      </c>
      <c r="Z73" s="32">
        <v>1230650</v>
      </c>
    </row>
    <row r="74" spans="1:26" s="32" customFormat="1">
      <c r="A74" s="134" t="s">
        <v>408</v>
      </c>
      <c r="B74" s="3">
        <v>1855237</v>
      </c>
      <c r="C74" s="4">
        <v>1599130</v>
      </c>
      <c r="D74" s="4">
        <v>733940</v>
      </c>
      <c r="E74" s="4">
        <v>1199804</v>
      </c>
      <c r="F74" s="4">
        <v>1385778</v>
      </c>
      <c r="G74" s="4">
        <v>2867409</v>
      </c>
      <c r="H74" s="4">
        <v>4019536</v>
      </c>
      <c r="I74" s="4">
        <v>4163392</v>
      </c>
      <c r="J74" s="4">
        <v>4200113</v>
      </c>
      <c r="K74" s="4">
        <v>3891598</v>
      </c>
      <c r="L74" s="4">
        <v>3143813</v>
      </c>
      <c r="M74" s="4">
        <v>3901946</v>
      </c>
      <c r="N74" s="4">
        <v>3148072</v>
      </c>
      <c r="O74" s="4">
        <v>1821649</v>
      </c>
      <c r="P74" s="4">
        <v>564625</v>
      </c>
      <c r="Q74" s="4">
        <v>687057</v>
      </c>
      <c r="R74" s="4"/>
      <c r="S74" s="4"/>
      <c r="T74" s="4"/>
      <c r="U74" s="4"/>
      <c r="V74" s="4"/>
      <c r="W74" s="4"/>
      <c r="X74" s="4"/>
      <c r="Y74" s="4"/>
    </row>
    <row r="75" spans="1:26" s="32" customFormat="1">
      <c r="A75" s="134" t="s">
        <v>409</v>
      </c>
      <c r="B75" s="3">
        <v>795729</v>
      </c>
      <c r="C75" s="4">
        <v>670457</v>
      </c>
      <c r="D75" s="4">
        <v>309768</v>
      </c>
      <c r="E75" s="4">
        <v>511738</v>
      </c>
      <c r="F75" s="4">
        <v>576953</v>
      </c>
      <c r="G75" s="4">
        <v>1206191</v>
      </c>
      <c r="H75" s="4">
        <v>1701757</v>
      </c>
      <c r="I75" s="4">
        <v>1763084</v>
      </c>
      <c r="J75" s="4">
        <v>1783955</v>
      </c>
      <c r="K75" s="4">
        <v>1636529</v>
      </c>
      <c r="L75" s="4">
        <v>1136600</v>
      </c>
      <c r="M75" s="4">
        <v>1035738</v>
      </c>
      <c r="N75" s="4">
        <v>1031846</v>
      </c>
      <c r="O75" s="4">
        <v>767533</v>
      </c>
      <c r="P75" s="4">
        <v>295201</v>
      </c>
      <c r="Q75" s="4">
        <v>272026</v>
      </c>
      <c r="R75" s="4"/>
      <c r="S75" s="4"/>
      <c r="T75" s="4"/>
      <c r="U75" s="4"/>
      <c r="V75" s="4"/>
      <c r="W75" s="4"/>
      <c r="X75" s="4"/>
      <c r="Y75" s="4"/>
    </row>
    <row r="76" spans="1:26" s="32" customFormat="1">
      <c r="A76" s="134" t="s">
        <v>410</v>
      </c>
      <c r="B76" s="3">
        <v>1408026</v>
      </c>
      <c r="C76" s="4">
        <v>960744</v>
      </c>
      <c r="D76" s="4">
        <v>582828</v>
      </c>
      <c r="E76" s="4">
        <v>749704</v>
      </c>
      <c r="F76" s="4"/>
      <c r="G76" s="4"/>
      <c r="H76" s="4"/>
      <c r="I76" s="4"/>
      <c r="J76" s="4"/>
      <c r="K76" s="4"/>
      <c r="L76" s="4"/>
      <c r="M76" s="4"/>
      <c r="N76" s="4"/>
      <c r="O76" s="4"/>
      <c r="P76" s="4"/>
      <c r="Q76" s="4"/>
      <c r="R76" s="4"/>
      <c r="S76" s="4"/>
      <c r="T76" s="4"/>
      <c r="U76" s="4"/>
      <c r="V76" s="4"/>
      <c r="W76" s="4"/>
      <c r="X76" s="4"/>
      <c r="Y76" s="4"/>
    </row>
    <row r="77" spans="1:26" hidden="1"/>
    <row r="78" spans="1:26" hidden="1"/>
    <row r="79" spans="1:26" hidden="1"/>
    <row r="80" spans="1:26" hidden="1"/>
    <row r="81" hidden="1"/>
    <row r="82" hidden="1"/>
    <row r="83" hidden="1"/>
    <row r="84" hidden="1"/>
    <row r="85" hidden="1"/>
    <row r="86" hidden="1"/>
    <row r="87" hidden="1"/>
    <row r="88" hidden="1"/>
    <row r="89" hidden="1"/>
    <row r="90" hidden="1"/>
    <row r="91" hidden="1"/>
    <row r="92" hidden="1"/>
    <row r="93" hidden="1"/>
    <row r="94" hidden="1"/>
    <row r="95" hidden="1"/>
    <row r="96" hidden="1"/>
    <row r="97" spans="1:25" hidden="1"/>
    <row r="98" spans="1:25" hidden="1"/>
    <row r="99" spans="1:25" hidden="1"/>
    <row r="100" spans="1:25">
      <c r="A100" s="134" t="s">
        <v>833</v>
      </c>
      <c r="B100" s="3">
        <v>266592</v>
      </c>
      <c r="C100" s="4">
        <v>270272</v>
      </c>
      <c r="D100" s="4">
        <v>159544</v>
      </c>
      <c r="E100" s="4">
        <v>208993</v>
      </c>
      <c r="F100" s="4">
        <v>196283</v>
      </c>
      <c r="G100" s="4">
        <v>231092</v>
      </c>
      <c r="H100" s="4">
        <v>437771</v>
      </c>
      <c r="I100" s="4">
        <v>558702</v>
      </c>
      <c r="J100" s="4">
        <v>325204</v>
      </c>
      <c r="K100" s="4"/>
      <c r="L100" s="4"/>
      <c r="M100" s="4"/>
      <c r="N100" s="4"/>
      <c r="O100" s="4"/>
      <c r="P100" s="4"/>
      <c r="Q100" s="4"/>
      <c r="R100" s="4"/>
      <c r="S100" s="4"/>
      <c r="T100" s="4"/>
      <c r="U100" s="4"/>
      <c r="V100" s="4"/>
      <c r="W100" s="4"/>
      <c r="X100" s="4"/>
      <c r="Y100" s="4"/>
    </row>
    <row r="101" spans="1:25">
      <c r="A101" s="134" t="s">
        <v>834</v>
      </c>
      <c r="B101" s="3">
        <v>265701</v>
      </c>
      <c r="C101" s="4">
        <v>268718</v>
      </c>
      <c r="D101" s="4">
        <v>120254</v>
      </c>
      <c r="E101" s="4">
        <v>60195</v>
      </c>
      <c r="F101" s="4">
        <v>18982</v>
      </c>
      <c r="G101" s="4">
        <v>190445</v>
      </c>
      <c r="H101" s="4">
        <v>435068</v>
      </c>
      <c r="I101" s="4">
        <v>598427</v>
      </c>
      <c r="J101" s="4">
        <v>558006</v>
      </c>
      <c r="K101" s="4">
        <v>721039</v>
      </c>
      <c r="L101" s="4">
        <v>47155</v>
      </c>
      <c r="M101" s="4">
        <v>0</v>
      </c>
      <c r="N101" s="4">
        <v>0</v>
      </c>
      <c r="O101" s="4"/>
      <c r="P101" s="4"/>
      <c r="Q101" s="4"/>
      <c r="R101" s="4"/>
      <c r="S101" s="4"/>
      <c r="T101" s="4"/>
      <c r="U101" s="4"/>
      <c r="V101" s="4"/>
      <c r="W101" s="4"/>
      <c r="X101" s="4"/>
      <c r="Y101" s="4"/>
    </row>
    <row r="102" spans="1:25">
      <c r="A102" s="134" t="s">
        <v>835</v>
      </c>
      <c r="B102" s="3">
        <v>196032</v>
      </c>
      <c r="C102" s="4">
        <v>198746</v>
      </c>
      <c r="D102" s="4">
        <v>155134</v>
      </c>
      <c r="E102" s="4">
        <v>49022</v>
      </c>
      <c r="F102" s="4">
        <v>13198</v>
      </c>
      <c r="G102" s="4">
        <v>157627</v>
      </c>
      <c r="H102" s="4">
        <v>439839</v>
      </c>
      <c r="I102" s="4">
        <v>602242</v>
      </c>
      <c r="J102" s="4">
        <v>561807</v>
      </c>
      <c r="K102" s="4">
        <v>623973</v>
      </c>
      <c r="L102" s="4">
        <v>23279</v>
      </c>
      <c r="M102" s="4"/>
      <c r="N102" s="4"/>
      <c r="O102" s="4"/>
      <c r="P102" s="4"/>
      <c r="Q102" s="4"/>
      <c r="R102" s="4"/>
      <c r="S102" s="4"/>
      <c r="T102" s="4"/>
      <c r="U102" s="4"/>
      <c r="V102" s="4"/>
      <c r="W102" s="4"/>
      <c r="X102" s="4"/>
      <c r="Y102" s="4"/>
    </row>
    <row r="103" spans="1:25">
      <c r="A103" s="135" t="s">
        <v>836</v>
      </c>
      <c r="B103">
        <v>177369</v>
      </c>
      <c r="C103">
        <v>182884</v>
      </c>
    </row>
  </sheetData>
  <sortState ref="A2:Z64">
    <sortCondition ref="A64"/>
  </sortState>
  <hyperlinks>
    <hyperlink ref="A100" location="АДГ!A1" display="Адыгейская СЭС"/>
    <hyperlink ref="A101" location="ВБР!A1" display="Верхняя Бурзянская СЭС"/>
    <hyperlink ref="A102" location="НБР!A1" display="Нижняя Бурзянская СЭС"/>
  </hyperlinks>
  <pageMargins left="0.7" right="0.7" top="0.75" bottom="0.75" header="0.3" footer="0.3"/>
  <pageSetup paperSize="9" orientation="portrait" horizontalDpi="4294967295" verticalDpi="4294967295"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dimension ref="A1:AX207"/>
  <sheetViews>
    <sheetView topLeftCell="C1" zoomScale="70" zoomScaleNormal="70" workbookViewId="0">
      <selection activeCell="A18" sqref="A18:A19"/>
    </sheetView>
  </sheetViews>
  <sheetFormatPr defaultRowHeight="15"/>
  <cols>
    <col min="1" max="1" width="39.5703125" style="130" customWidth="1"/>
    <col min="2" max="2" width="11.5703125" style="130" customWidth="1"/>
    <col min="3" max="34" width="7.7109375" customWidth="1"/>
    <col min="49" max="49" width="12.5703125" customWidth="1"/>
  </cols>
  <sheetData>
    <row r="1" spans="1:50" ht="15.75">
      <c r="A1" s="133" t="s">
        <v>154</v>
      </c>
      <c r="B1" s="129" t="s">
        <v>153</v>
      </c>
      <c r="C1" s="13" t="s">
        <v>900</v>
      </c>
      <c r="D1" s="13">
        <f>C1+1</f>
        <v>44246</v>
      </c>
      <c r="E1" s="13">
        <f t="shared" ref="E1:AF1" si="0">D1+1</f>
        <v>44247</v>
      </c>
      <c r="F1" s="13">
        <f t="shared" si="0"/>
        <v>44248</v>
      </c>
      <c r="G1" s="13">
        <f t="shared" si="0"/>
        <v>44249</v>
      </c>
      <c r="H1" s="13">
        <f t="shared" si="0"/>
        <v>44250</v>
      </c>
      <c r="I1" s="13">
        <f t="shared" si="0"/>
        <v>44251</v>
      </c>
      <c r="J1" s="13">
        <f t="shared" si="0"/>
        <v>44252</v>
      </c>
      <c r="K1" s="13">
        <f t="shared" si="0"/>
        <v>44253</v>
      </c>
      <c r="L1" s="13">
        <f t="shared" si="0"/>
        <v>44254</v>
      </c>
      <c r="M1" s="13">
        <f t="shared" si="0"/>
        <v>44255</v>
      </c>
      <c r="N1" s="13">
        <f t="shared" si="0"/>
        <v>44256</v>
      </c>
      <c r="O1" s="13">
        <f t="shared" si="0"/>
        <v>44257</v>
      </c>
      <c r="P1" s="13">
        <f t="shared" si="0"/>
        <v>44258</v>
      </c>
      <c r="Q1" s="13">
        <f t="shared" si="0"/>
        <v>44259</v>
      </c>
      <c r="R1" s="13">
        <f t="shared" si="0"/>
        <v>44260</v>
      </c>
      <c r="S1" s="13">
        <f t="shared" si="0"/>
        <v>44261</v>
      </c>
      <c r="T1" s="13">
        <f t="shared" si="0"/>
        <v>44262</v>
      </c>
      <c r="U1" s="13">
        <f t="shared" si="0"/>
        <v>44263</v>
      </c>
      <c r="V1" s="13">
        <f t="shared" si="0"/>
        <v>44264</v>
      </c>
      <c r="W1" s="13">
        <f t="shared" si="0"/>
        <v>44265</v>
      </c>
      <c r="X1" s="13">
        <f t="shared" si="0"/>
        <v>44266</v>
      </c>
      <c r="Y1" s="13">
        <f t="shared" si="0"/>
        <v>44267</v>
      </c>
      <c r="Z1" s="13">
        <f t="shared" si="0"/>
        <v>44268</v>
      </c>
      <c r="AA1" s="13">
        <f t="shared" si="0"/>
        <v>44269</v>
      </c>
      <c r="AB1" s="13">
        <f t="shared" si="0"/>
        <v>44270</v>
      </c>
      <c r="AC1" s="13">
        <f t="shared" si="0"/>
        <v>44271</v>
      </c>
      <c r="AD1" s="13">
        <f t="shared" si="0"/>
        <v>44272</v>
      </c>
      <c r="AE1" s="13">
        <f t="shared" si="0"/>
        <v>44273</v>
      </c>
      <c r="AF1" s="14">
        <f t="shared" si="0"/>
        <v>44274</v>
      </c>
      <c r="AG1" s="28">
        <f t="shared" ref="AG1" si="1">AF1+1</f>
        <v>44275</v>
      </c>
      <c r="AH1" s="15">
        <f t="shared" ref="AH1" si="2">AG1+1</f>
        <v>44276</v>
      </c>
      <c r="AI1" s="16">
        <f t="shared" ref="AI1" si="3">AH1+1</f>
        <v>44277</v>
      </c>
      <c r="AJ1" s="13">
        <f t="shared" ref="AJ1" si="4">AI1+1</f>
        <v>44278</v>
      </c>
      <c r="AK1" s="13">
        <f t="shared" ref="AK1" si="5">AJ1+1</f>
        <v>44279</v>
      </c>
      <c r="AL1" s="13">
        <f t="shared" ref="AL1" si="6">AK1+1</f>
        <v>44280</v>
      </c>
      <c r="AM1" s="13">
        <f t="shared" ref="AM1" si="7">AL1+1</f>
        <v>44281</v>
      </c>
      <c r="AN1" s="13">
        <f t="shared" ref="AN1" si="8">AM1+1</f>
        <v>44282</v>
      </c>
      <c r="AO1" s="13">
        <f t="shared" ref="AO1" si="9">AN1+1</f>
        <v>44283</v>
      </c>
      <c r="AP1" s="13">
        <f t="shared" ref="AP1" si="10">AO1+1</f>
        <v>44284</v>
      </c>
      <c r="AQ1" s="13">
        <f t="shared" ref="AQ1" si="11">AP1+1</f>
        <v>44285</v>
      </c>
      <c r="AR1" s="13">
        <f t="shared" ref="AR1" si="12">AQ1+1</f>
        <v>44286</v>
      </c>
      <c r="AS1" s="13">
        <f t="shared" ref="AS1" si="13">AR1+1</f>
        <v>44287</v>
      </c>
      <c r="AT1" s="13">
        <f t="shared" ref="AT1" si="14">AS1+1</f>
        <v>44288</v>
      </c>
      <c r="AU1" s="13">
        <f t="shared" ref="AU1" si="15">AT1+1</f>
        <v>44289</v>
      </c>
      <c r="AV1" s="13">
        <f t="shared" ref="AV1" si="16">AU1+1</f>
        <v>44290</v>
      </c>
    </row>
    <row r="2" spans="1:50">
      <c r="A2" s="215" t="s">
        <v>351</v>
      </c>
      <c r="B2" s="128">
        <v>2020</v>
      </c>
      <c r="C2" s="23">
        <v>68349</v>
      </c>
      <c r="D2" s="23">
        <v>12399</v>
      </c>
      <c r="E2" s="23">
        <v>9626</v>
      </c>
      <c r="F2" s="23">
        <v>18473</v>
      </c>
      <c r="G2" s="23">
        <v>12760</v>
      </c>
      <c r="H2" s="23">
        <v>47144</v>
      </c>
      <c r="I2" s="23">
        <v>15074</v>
      </c>
      <c r="J2" s="23">
        <v>9232</v>
      </c>
      <c r="K2" s="23">
        <v>73491</v>
      </c>
      <c r="L2" s="23">
        <v>68077</v>
      </c>
      <c r="M2" s="23">
        <v>12828</v>
      </c>
      <c r="N2" s="23">
        <v>70909</v>
      </c>
      <c r="O2" s="23">
        <v>53564</v>
      </c>
      <c r="P2" s="23">
        <v>85934</v>
      </c>
      <c r="Q2" s="23">
        <v>57307</v>
      </c>
      <c r="R2" s="23">
        <v>60293</v>
      </c>
      <c r="S2" s="23">
        <v>62701</v>
      </c>
      <c r="T2" s="23">
        <v>70534</v>
      </c>
      <c r="U2" s="23">
        <v>49653</v>
      </c>
      <c r="V2" s="23">
        <v>73351</v>
      </c>
      <c r="W2" s="23">
        <v>46376</v>
      </c>
      <c r="X2" s="23">
        <v>84517</v>
      </c>
      <c r="Y2" s="23">
        <v>70942</v>
      </c>
      <c r="Z2" s="23">
        <v>54172</v>
      </c>
      <c r="AA2" s="23">
        <v>87668</v>
      </c>
      <c r="AB2" s="23">
        <v>63444</v>
      </c>
      <c r="AC2" s="23">
        <v>72255</v>
      </c>
      <c r="AD2" s="23">
        <v>86419</v>
      </c>
      <c r="AE2" s="23">
        <v>57401</v>
      </c>
      <c r="AF2" s="23">
        <v>27163</v>
      </c>
      <c r="AG2" s="23">
        <v>29968</v>
      </c>
      <c r="AH2" s="23">
        <v>43140</v>
      </c>
      <c r="AI2" s="124">
        <v>77088</v>
      </c>
      <c r="AJ2" s="96">
        <v>25010</v>
      </c>
      <c r="AK2" s="96">
        <v>68757</v>
      </c>
      <c r="AL2" s="96">
        <v>66454</v>
      </c>
      <c r="AM2" s="96">
        <v>54791</v>
      </c>
      <c r="AN2" s="96">
        <v>91477</v>
      </c>
      <c r="AO2" s="96">
        <v>85024</v>
      </c>
      <c r="AP2" s="96">
        <v>84882</v>
      </c>
      <c r="AQ2" s="96">
        <v>90718</v>
      </c>
      <c r="AR2" s="96">
        <v>71557</v>
      </c>
      <c r="AS2" s="96">
        <v>65571</v>
      </c>
      <c r="AT2" s="96">
        <v>83121</v>
      </c>
      <c r="AU2" s="96">
        <v>99696</v>
      </c>
      <c r="AV2" s="96">
        <v>99402</v>
      </c>
      <c r="AW2" s="97">
        <v>17386285</v>
      </c>
      <c r="AX2" s="97"/>
    </row>
    <row r="3" spans="1:50">
      <c r="A3" s="215"/>
      <c r="B3" s="129">
        <v>2021</v>
      </c>
      <c r="C3" s="21">
        <v>86224</v>
      </c>
      <c r="D3" s="21">
        <v>80774</v>
      </c>
      <c r="E3" s="21">
        <v>68968</v>
      </c>
      <c r="F3" s="21">
        <v>59834</v>
      </c>
      <c r="G3" s="21">
        <v>9684</v>
      </c>
      <c r="H3" s="21">
        <v>86689</v>
      </c>
      <c r="I3" s="21">
        <v>87811</v>
      </c>
      <c r="J3" s="21">
        <v>35406</v>
      </c>
      <c r="K3" s="21">
        <v>25076</v>
      </c>
      <c r="L3" s="21">
        <v>8040</v>
      </c>
      <c r="M3" s="21">
        <v>44844</v>
      </c>
      <c r="N3" s="21">
        <v>41640</v>
      </c>
      <c r="O3" s="21">
        <v>46218</v>
      </c>
      <c r="P3" s="21">
        <v>18694</v>
      </c>
      <c r="Q3" s="21">
        <v>90294</v>
      </c>
      <c r="R3" s="21">
        <v>34505</v>
      </c>
      <c r="S3" s="21">
        <v>45756</v>
      </c>
      <c r="T3" s="21">
        <v>50128</v>
      </c>
      <c r="U3" s="21">
        <v>75904</v>
      </c>
      <c r="V3" s="21">
        <v>22759</v>
      </c>
      <c r="W3" s="21">
        <v>76999</v>
      </c>
      <c r="X3" s="21">
        <v>78075</v>
      </c>
      <c r="Y3" s="21">
        <v>94708</v>
      </c>
      <c r="Z3" s="21">
        <v>88144</v>
      </c>
      <c r="AA3" s="21">
        <v>85530</v>
      </c>
      <c r="AB3" s="21">
        <v>91727</v>
      </c>
      <c r="AC3" s="21">
        <v>80754</v>
      </c>
      <c r="AD3" s="21">
        <v>12115</v>
      </c>
      <c r="AE3" s="21">
        <v>18662</v>
      </c>
      <c r="AF3" s="21">
        <v>48028</v>
      </c>
      <c r="AG3" s="21">
        <v>46731</v>
      </c>
      <c r="AH3" s="21">
        <v>45113</v>
      </c>
      <c r="AI3" s="124">
        <v>0</v>
      </c>
      <c r="AJ3" s="96"/>
      <c r="AK3" s="96"/>
      <c r="AL3" s="96"/>
      <c r="AM3" s="96"/>
      <c r="AN3" s="96"/>
      <c r="AO3" s="96"/>
      <c r="AP3" s="96"/>
      <c r="AQ3" s="96"/>
      <c r="AR3" s="96"/>
      <c r="AS3" s="96"/>
      <c r="AT3" s="96"/>
      <c r="AU3" s="96"/>
      <c r="AV3" s="96"/>
      <c r="AW3" s="97">
        <v>1192484</v>
      </c>
      <c r="AX3" s="97"/>
    </row>
    <row r="4" spans="1:50">
      <c r="A4" s="215" t="s">
        <v>352</v>
      </c>
      <c r="B4" s="128">
        <f>B2</f>
        <v>2020</v>
      </c>
      <c r="C4" s="23">
        <v>78030</v>
      </c>
      <c r="D4" s="23">
        <v>14183</v>
      </c>
      <c r="E4" s="23">
        <v>11153</v>
      </c>
      <c r="F4" s="23">
        <v>21684</v>
      </c>
      <c r="G4" s="23">
        <v>14528</v>
      </c>
      <c r="H4" s="23">
        <v>53829</v>
      </c>
      <c r="I4" s="23">
        <v>17347</v>
      </c>
      <c r="J4" s="23">
        <v>9953</v>
      </c>
      <c r="K4" s="23">
        <v>77202</v>
      </c>
      <c r="L4" s="23">
        <v>74610</v>
      </c>
      <c r="M4" s="23">
        <v>30368</v>
      </c>
      <c r="N4" s="23">
        <v>70695</v>
      </c>
      <c r="O4" s="23">
        <v>53426</v>
      </c>
      <c r="P4" s="23">
        <v>86575</v>
      </c>
      <c r="Q4" s="23">
        <v>57278</v>
      </c>
      <c r="R4" s="23">
        <v>61043</v>
      </c>
      <c r="S4" s="23">
        <v>63651</v>
      </c>
      <c r="T4" s="23">
        <v>72715</v>
      </c>
      <c r="U4" s="23">
        <v>50412</v>
      </c>
      <c r="V4" s="23">
        <v>74330</v>
      </c>
      <c r="W4" s="23">
        <v>46982</v>
      </c>
      <c r="X4" s="23">
        <v>85909</v>
      </c>
      <c r="Y4" s="23">
        <v>71924</v>
      </c>
      <c r="Z4" s="23">
        <v>55342</v>
      </c>
      <c r="AA4" s="23">
        <v>89116</v>
      </c>
      <c r="AB4" s="23">
        <v>64686</v>
      </c>
      <c r="AC4" s="23">
        <v>73363</v>
      </c>
      <c r="AD4" s="23">
        <v>88216</v>
      </c>
      <c r="AE4" s="23">
        <v>58282</v>
      </c>
      <c r="AF4" s="24">
        <v>27524</v>
      </c>
      <c r="AG4" s="22">
        <v>29899</v>
      </c>
      <c r="AH4" s="26">
        <v>43251</v>
      </c>
      <c r="AI4" s="124">
        <v>76561</v>
      </c>
      <c r="AJ4" s="96">
        <v>28177</v>
      </c>
      <c r="AK4" s="96">
        <v>69687</v>
      </c>
      <c r="AL4" s="96">
        <v>67285</v>
      </c>
      <c r="AM4" s="96">
        <v>55303</v>
      </c>
      <c r="AN4" s="96">
        <v>92890</v>
      </c>
      <c r="AO4" s="96">
        <v>85026</v>
      </c>
      <c r="AP4" s="96">
        <v>83767</v>
      </c>
      <c r="AQ4" s="96">
        <v>88872</v>
      </c>
      <c r="AR4" s="96">
        <v>70636</v>
      </c>
      <c r="AS4" s="96">
        <v>63987</v>
      </c>
      <c r="AT4" s="96">
        <v>80920</v>
      </c>
      <c r="AU4" s="96">
        <v>97921</v>
      </c>
      <c r="AV4" s="96">
        <v>97468</v>
      </c>
      <c r="AW4" s="97">
        <v>19913463</v>
      </c>
      <c r="AX4" s="97"/>
    </row>
    <row r="5" spans="1:50">
      <c r="A5" s="215"/>
      <c r="B5" s="129">
        <f>B3</f>
        <v>2021</v>
      </c>
      <c r="C5" s="21">
        <v>85216</v>
      </c>
      <c r="D5" s="21">
        <v>80460</v>
      </c>
      <c r="E5" s="21">
        <v>68577</v>
      </c>
      <c r="F5" s="21">
        <v>59337</v>
      </c>
      <c r="G5" s="21">
        <v>9548</v>
      </c>
      <c r="H5" s="21">
        <v>86529</v>
      </c>
      <c r="I5" s="21">
        <v>87499</v>
      </c>
      <c r="J5" s="21">
        <v>35111</v>
      </c>
      <c r="K5" s="21">
        <v>25212</v>
      </c>
      <c r="L5" s="21">
        <v>8082</v>
      </c>
      <c r="M5" s="21">
        <v>44371</v>
      </c>
      <c r="N5" s="21">
        <v>42179</v>
      </c>
      <c r="O5" s="21">
        <v>45669</v>
      </c>
      <c r="P5" s="21">
        <v>18540</v>
      </c>
      <c r="Q5" s="21">
        <v>90518</v>
      </c>
      <c r="R5" s="21">
        <v>34486</v>
      </c>
      <c r="S5" s="21">
        <v>45928</v>
      </c>
      <c r="T5" s="21">
        <v>49786</v>
      </c>
      <c r="U5" s="21">
        <v>76031</v>
      </c>
      <c r="V5" s="21">
        <v>22740</v>
      </c>
      <c r="W5" s="21">
        <v>77185</v>
      </c>
      <c r="X5" s="21">
        <v>77941</v>
      </c>
      <c r="Y5" s="21">
        <v>94425</v>
      </c>
      <c r="Z5" s="21">
        <v>87993</v>
      </c>
      <c r="AA5" s="21">
        <v>85234</v>
      </c>
      <c r="AB5" s="21">
        <v>91532</v>
      </c>
      <c r="AC5" s="21">
        <v>80455</v>
      </c>
      <c r="AD5" s="21">
        <v>12478</v>
      </c>
      <c r="AE5" s="21">
        <v>18718</v>
      </c>
      <c r="AF5" s="22">
        <v>47784</v>
      </c>
      <c r="AG5" s="22">
        <v>47950</v>
      </c>
      <c r="AH5" s="26">
        <v>44833</v>
      </c>
      <c r="AI5" s="124">
        <v>0</v>
      </c>
      <c r="AJ5" s="96"/>
      <c r="AK5" s="96"/>
      <c r="AL5" s="96"/>
      <c r="AM5" s="96"/>
      <c r="AN5" s="96"/>
      <c r="AO5" s="96"/>
      <c r="AP5" s="96"/>
      <c r="AQ5" s="96"/>
      <c r="AR5" s="96"/>
      <c r="AS5" s="96"/>
      <c r="AT5" s="96"/>
      <c r="AU5" s="96"/>
      <c r="AV5" s="96"/>
      <c r="AW5" s="97">
        <v>1192405</v>
      </c>
      <c r="AX5" s="97"/>
    </row>
    <row r="6" spans="1:50">
      <c r="A6" s="215" t="s">
        <v>353</v>
      </c>
      <c r="B6" s="128">
        <f>B4</f>
        <v>2020</v>
      </c>
      <c r="C6" s="23">
        <v>77514</v>
      </c>
      <c r="D6" s="23">
        <v>14026</v>
      </c>
      <c r="E6" s="23">
        <v>11211</v>
      </c>
      <c r="F6" s="23">
        <v>22349</v>
      </c>
      <c r="G6" s="23">
        <v>14389</v>
      </c>
      <c r="H6" s="23">
        <v>53540</v>
      </c>
      <c r="I6" s="23">
        <v>17383</v>
      </c>
      <c r="J6" s="23">
        <v>9952</v>
      </c>
      <c r="K6" s="23">
        <v>78791</v>
      </c>
      <c r="L6" s="23">
        <v>75824</v>
      </c>
      <c r="M6" s="23">
        <v>30574</v>
      </c>
      <c r="N6" s="23">
        <v>71015</v>
      </c>
      <c r="O6" s="23">
        <v>54365</v>
      </c>
      <c r="P6" s="23">
        <v>84091</v>
      </c>
      <c r="Q6" s="23">
        <v>57988</v>
      </c>
      <c r="R6" s="23">
        <v>60604</v>
      </c>
      <c r="S6" s="23">
        <v>61158</v>
      </c>
      <c r="T6" s="23">
        <v>71738</v>
      </c>
      <c r="U6" s="23">
        <v>50132</v>
      </c>
      <c r="V6" s="23">
        <v>73748</v>
      </c>
      <c r="W6" s="23">
        <v>46549</v>
      </c>
      <c r="X6" s="23">
        <v>85148</v>
      </c>
      <c r="Y6" s="23">
        <v>71348</v>
      </c>
      <c r="Z6" s="23">
        <v>55273</v>
      </c>
      <c r="AA6" s="23">
        <v>88297</v>
      </c>
      <c r="AB6" s="23">
        <v>64447</v>
      </c>
      <c r="AC6" s="23">
        <v>72735</v>
      </c>
      <c r="AD6" s="23">
        <v>87557</v>
      </c>
      <c r="AE6" s="23">
        <v>58899</v>
      </c>
      <c r="AF6" s="24">
        <v>27541</v>
      </c>
      <c r="AG6" s="22">
        <v>29658</v>
      </c>
      <c r="AH6" s="26">
        <v>42853</v>
      </c>
      <c r="AI6" s="124">
        <v>74237</v>
      </c>
      <c r="AJ6" s="96">
        <v>28285</v>
      </c>
      <c r="AK6" s="96">
        <v>69159</v>
      </c>
      <c r="AL6" s="96">
        <v>66804</v>
      </c>
      <c r="AM6" s="96">
        <v>55371</v>
      </c>
      <c r="AN6" s="96">
        <v>92030</v>
      </c>
      <c r="AO6" s="96">
        <v>84495</v>
      </c>
      <c r="AP6" s="96">
        <v>82914</v>
      </c>
      <c r="AQ6" s="96">
        <v>87826</v>
      </c>
      <c r="AR6" s="96">
        <v>70204</v>
      </c>
      <c r="AS6" s="96">
        <v>63351</v>
      </c>
      <c r="AT6" s="96">
        <v>80149</v>
      </c>
      <c r="AU6" s="96">
        <v>96907</v>
      </c>
      <c r="AV6" s="96">
        <v>96303</v>
      </c>
      <c r="AW6" s="97">
        <v>19686589</v>
      </c>
      <c r="AX6" s="97"/>
    </row>
    <row r="7" spans="1:50">
      <c r="A7" s="215"/>
      <c r="B7" s="129">
        <f>B5</f>
        <v>2021</v>
      </c>
      <c r="C7" s="21">
        <v>84778</v>
      </c>
      <c r="D7" s="21">
        <v>79970</v>
      </c>
      <c r="E7" s="21">
        <v>68248</v>
      </c>
      <c r="F7" s="21">
        <v>59185</v>
      </c>
      <c r="G7" s="21">
        <v>9457</v>
      </c>
      <c r="H7" s="21">
        <v>85712</v>
      </c>
      <c r="I7" s="21">
        <v>87014</v>
      </c>
      <c r="J7" s="21">
        <v>34859</v>
      </c>
      <c r="K7" s="21">
        <v>25443</v>
      </c>
      <c r="L7" s="21">
        <v>8053</v>
      </c>
      <c r="M7" s="21">
        <v>44298</v>
      </c>
      <c r="N7" s="21">
        <v>42764</v>
      </c>
      <c r="O7" s="21">
        <v>45496</v>
      </c>
      <c r="P7" s="21">
        <v>18715</v>
      </c>
      <c r="Q7" s="21">
        <v>89696</v>
      </c>
      <c r="R7" s="21">
        <v>34280</v>
      </c>
      <c r="S7" s="21">
        <v>46328</v>
      </c>
      <c r="T7" s="21">
        <v>50927</v>
      </c>
      <c r="U7" s="21">
        <v>75480</v>
      </c>
      <c r="V7" s="21">
        <v>22645</v>
      </c>
      <c r="W7" s="21">
        <v>77288</v>
      </c>
      <c r="X7" s="21">
        <v>76965</v>
      </c>
      <c r="Y7" s="21">
        <v>93707</v>
      </c>
      <c r="Z7" s="21">
        <v>84962</v>
      </c>
      <c r="AA7" s="21">
        <v>79683</v>
      </c>
      <c r="AB7" s="21">
        <v>90790</v>
      </c>
      <c r="AC7" s="21">
        <v>80045</v>
      </c>
      <c r="AD7" s="21">
        <v>12528</v>
      </c>
      <c r="AE7" s="21">
        <v>18791</v>
      </c>
      <c r="AF7" s="22">
        <v>47190</v>
      </c>
      <c r="AG7" s="22">
        <v>47543</v>
      </c>
      <c r="AH7" s="26">
        <v>45143</v>
      </c>
      <c r="AI7" s="124">
        <v>0</v>
      </c>
      <c r="AJ7" s="96"/>
      <c r="AK7" s="96"/>
      <c r="AL7" s="96"/>
      <c r="AM7" s="96"/>
      <c r="AN7" s="96"/>
      <c r="AO7" s="96"/>
      <c r="AP7" s="96"/>
      <c r="AQ7" s="96"/>
      <c r="AR7" s="96"/>
      <c r="AS7" s="96"/>
      <c r="AT7" s="96"/>
      <c r="AU7" s="96"/>
      <c r="AV7" s="96"/>
      <c r="AW7" s="97">
        <v>1180966</v>
      </c>
      <c r="AX7" s="97"/>
    </row>
    <row r="8" spans="1:50">
      <c r="A8" s="215" t="s">
        <v>412</v>
      </c>
      <c r="B8" s="128">
        <f t="shared" ref="B8:B80" si="17">B6</f>
        <v>2020</v>
      </c>
      <c r="C8" s="23">
        <v>72841</v>
      </c>
      <c r="D8" s="23">
        <v>12967</v>
      </c>
      <c r="E8" s="23">
        <v>10561</v>
      </c>
      <c r="F8" s="23">
        <v>21241</v>
      </c>
      <c r="G8" s="23">
        <v>13366</v>
      </c>
      <c r="H8" s="23">
        <v>50161</v>
      </c>
      <c r="I8" s="23">
        <v>16301</v>
      </c>
      <c r="J8" s="23">
        <v>9335</v>
      </c>
      <c r="K8" s="23">
        <v>73896</v>
      </c>
      <c r="L8" s="23">
        <v>71202</v>
      </c>
      <c r="M8" s="23">
        <v>28706</v>
      </c>
      <c r="N8" s="23">
        <v>66538</v>
      </c>
      <c r="O8" s="23">
        <v>49353</v>
      </c>
      <c r="P8" s="23">
        <v>80102</v>
      </c>
      <c r="Q8" s="23">
        <v>54547</v>
      </c>
      <c r="R8" s="23">
        <v>56777</v>
      </c>
      <c r="S8" s="23">
        <v>58656</v>
      </c>
      <c r="T8" s="23">
        <v>68267</v>
      </c>
      <c r="U8" s="23">
        <v>47049</v>
      </c>
      <c r="V8" s="23">
        <v>69297</v>
      </c>
      <c r="W8" s="23">
        <v>43659</v>
      </c>
      <c r="X8" s="23">
        <v>80053</v>
      </c>
      <c r="Y8" s="23">
        <v>66963</v>
      </c>
      <c r="Z8" s="23">
        <v>52024</v>
      </c>
      <c r="AA8" s="23">
        <v>82959</v>
      </c>
      <c r="AB8" s="23">
        <v>60554</v>
      </c>
      <c r="AC8" s="23">
        <v>68606</v>
      </c>
      <c r="AD8" s="23">
        <v>82376</v>
      </c>
      <c r="AE8" s="23">
        <v>55276</v>
      </c>
      <c r="AF8" s="24">
        <v>25814</v>
      </c>
      <c r="AG8" s="22">
        <v>27598</v>
      </c>
      <c r="AH8" s="26">
        <v>40071</v>
      </c>
      <c r="AI8" s="124">
        <v>69624</v>
      </c>
      <c r="AJ8" s="96">
        <v>23742</v>
      </c>
      <c r="AK8" s="96">
        <v>64824</v>
      </c>
      <c r="AL8" s="96">
        <v>62687</v>
      </c>
      <c r="AM8" s="96">
        <v>51903</v>
      </c>
      <c r="AN8" s="96">
        <v>86553</v>
      </c>
      <c r="AO8" s="96">
        <v>79129</v>
      </c>
      <c r="AP8" s="96">
        <v>83685</v>
      </c>
      <c r="AQ8" s="96">
        <v>89721</v>
      </c>
      <c r="AR8" s="96">
        <v>72395</v>
      </c>
      <c r="AS8" s="96">
        <v>65985</v>
      </c>
      <c r="AT8" s="96">
        <v>83320</v>
      </c>
      <c r="AU8" s="96">
        <v>100611</v>
      </c>
      <c r="AV8" s="96">
        <v>100175</v>
      </c>
      <c r="AW8" s="97">
        <v>17633416</v>
      </c>
      <c r="AX8" s="97"/>
    </row>
    <row r="9" spans="1:50">
      <c r="A9" s="215"/>
      <c r="B9" s="129">
        <f t="shared" si="17"/>
        <v>2021</v>
      </c>
      <c r="C9" s="21">
        <v>85163</v>
      </c>
      <c r="D9" s="21">
        <v>80404</v>
      </c>
      <c r="E9" s="21">
        <v>68402</v>
      </c>
      <c r="F9" s="21">
        <v>59525</v>
      </c>
      <c r="G9" s="21">
        <v>9589</v>
      </c>
      <c r="H9" s="21">
        <v>86100</v>
      </c>
      <c r="I9" s="21">
        <v>87532</v>
      </c>
      <c r="J9" s="21">
        <v>34967</v>
      </c>
      <c r="K9" s="21">
        <v>25656</v>
      </c>
      <c r="L9" s="21">
        <v>8032</v>
      </c>
      <c r="M9" s="21">
        <v>44842</v>
      </c>
      <c r="N9" s="21">
        <v>42848</v>
      </c>
      <c r="O9" s="21">
        <v>47330</v>
      </c>
      <c r="P9" s="21">
        <v>18876</v>
      </c>
      <c r="Q9" s="21">
        <v>90075</v>
      </c>
      <c r="R9" s="21">
        <v>34439</v>
      </c>
      <c r="S9" s="21">
        <v>46884</v>
      </c>
      <c r="T9" s="21">
        <v>52087</v>
      </c>
      <c r="U9" s="21">
        <v>75657</v>
      </c>
      <c r="V9" s="21">
        <v>22794</v>
      </c>
      <c r="W9" s="21">
        <v>77588</v>
      </c>
      <c r="X9" s="21">
        <v>77968</v>
      </c>
      <c r="Y9" s="21">
        <v>94373</v>
      </c>
      <c r="Z9" s="21">
        <v>88204</v>
      </c>
      <c r="AA9" s="21">
        <v>85296</v>
      </c>
      <c r="AB9" s="21">
        <v>91183</v>
      </c>
      <c r="AC9" s="21">
        <v>80688</v>
      </c>
      <c r="AD9" s="21">
        <v>12603</v>
      </c>
      <c r="AE9" s="21">
        <v>18816</v>
      </c>
      <c r="AF9" s="22">
        <v>47168</v>
      </c>
      <c r="AG9" s="22">
        <v>47441</v>
      </c>
      <c r="AH9" s="26">
        <v>45512</v>
      </c>
      <c r="AI9" s="124">
        <v>0</v>
      </c>
      <c r="AJ9" s="96"/>
      <c r="AK9" s="96"/>
      <c r="AL9" s="96"/>
      <c r="AM9" s="96"/>
      <c r="AN9" s="96"/>
      <c r="AO9" s="96"/>
      <c r="AP9" s="96"/>
      <c r="AQ9" s="96"/>
      <c r="AR9" s="96"/>
      <c r="AS9" s="96"/>
      <c r="AT9" s="96"/>
      <c r="AU9" s="96"/>
      <c r="AV9" s="96"/>
      <c r="AW9" s="97">
        <v>1197830</v>
      </c>
      <c r="AX9" s="97"/>
    </row>
    <row r="10" spans="1:50">
      <c r="A10" s="215" t="s">
        <v>354</v>
      </c>
      <c r="B10" s="128">
        <f t="shared" si="17"/>
        <v>2020</v>
      </c>
      <c r="C10" s="23">
        <v>49048</v>
      </c>
      <c r="D10" s="23">
        <v>48926</v>
      </c>
      <c r="E10" s="23">
        <v>6909</v>
      </c>
      <c r="F10" s="23">
        <v>43948</v>
      </c>
      <c r="G10" s="23">
        <v>29983</v>
      </c>
      <c r="H10" s="23">
        <v>34043</v>
      </c>
      <c r="I10" s="23">
        <v>48623</v>
      </c>
      <c r="J10" s="23">
        <v>35498</v>
      </c>
      <c r="K10" s="23">
        <v>24435</v>
      </c>
      <c r="L10" s="23">
        <v>27224</v>
      </c>
      <c r="M10" s="23">
        <v>50294</v>
      </c>
      <c r="N10" s="23">
        <v>52147</v>
      </c>
      <c r="O10" s="23">
        <v>33090</v>
      </c>
      <c r="P10" s="23">
        <v>37590</v>
      </c>
      <c r="Q10" s="23">
        <v>57196</v>
      </c>
      <c r="R10" s="23">
        <v>53395</v>
      </c>
      <c r="S10" s="23">
        <v>44846</v>
      </c>
      <c r="T10" s="23">
        <v>45872</v>
      </c>
      <c r="U10" s="23">
        <v>47409</v>
      </c>
      <c r="V10" s="23">
        <v>49175</v>
      </c>
      <c r="W10" s="23">
        <v>41962</v>
      </c>
      <c r="X10" s="23">
        <v>55645</v>
      </c>
      <c r="Y10" s="23">
        <v>40604</v>
      </c>
      <c r="Z10" s="23">
        <v>59248</v>
      </c>
      <c r="AA10" s="23">
        <v>22659</v>
      </c>
      <c r="AB10" s="23">
        <v>13537</v>
      </c>
      <c r="AC10" s="23">
        <v>50053</v>
      </c>
      <c r="AD10" s="23">
        <v>36007</v>
      </c>
      <c r="AE10" s="23">
        <v>21912</v>
      </c>
      <c r="AF10" s="24">
        <v>65483</v>
      </c>
      <c r="AG10" s="22">
        <v>16585</v>
      </c>
      <c r="AH10" s="26">
        <v>44640</v>
      </c>
      <c r="AI10" s="124">
        <v>60835</v>
      </c>
      <c r="AJ10" s="96">
        <v>55691</v>
      </c>
      <c r="AK10" s="96">
        <v>61700</v>
      </c>
      <c r="AL10" s="96">
        <v>29325</v>
      </c>
      <c r="AM10" s="96">
        <v>46383</v>
      </c>
      <c r="AN10" s="96">
        <v>33940</v>
      </c>
      <c r="AO10" s="96">
        <v>58592</v>
      </c>
      <c r="AP10" s="96">
        <v>60322</v>
      </c>
      <c r="AQ10" s="96">
        <v>52427</v>
      </c>
      <c r="AR10" s="96">
        <v>44094</v>
      </c>
      <c r="AS10" s="96">
        <v>59317</v>
      </c>
      <c r="AT10" s="96">
        <v>57231</v>
      </c>
      <c r="AU10" s="96">
        <v>57218</v>
      </c>
      <c r="AV10" s="96">
        <v>58078</v>
      </c>
      <c r="AW10" s="97">
        <v>10308396</v>
      </c>
      <c r="AX10" s="97"/>
    </row>
    <row r="11" spans="1:50">
      <c r="A11" s="215"/>
      <c r="B11" s="129">
        <f t="shared" si="17"/>
        <v>2021</v>
      </c>
      <c r="C11" s="21">
        <v>4611</v>
      </c>
      <c r="D11" s="21">
        <v>14952</v>
      </c>
      <c r="E11" s="21">
        <v>16361</v>
      </c>
      <c r="F11" s="21">
        <v>48616</v>
      </c>
      <c r="G11" s="21">
        <v>53041</v>
      </c>
      <c r="H11" s="21">
        <v>36886</v>
      </c>
      <c r="I11" s="21">
        <v>53909</v>
      </c>
      <c r="J11" s="21">
        <v>42440</v>
      </c>
      <c r="K11" s="21">
        <v>19298</v>
      </c>
      <c r="L11" s="21">
        <v>9334</v>
      </c>
      <c r="M11" s="21">
        <v>28131</v>
      </c>
      <c r="N11" s="21">
        <v>56976</v>
      </c>
      <c r="O11" s="21">
        <v>50866</v>
      </c>
      <c r="P11" s="21">
        <v>51058</v>
      </c>
      <c r="Q11" s="21">
        <v>7918</v>
      </c>
      <c r="R11" s="21">
        <v>29757</v>
      </c>
      <c r="S11" s="21">
        <v>55250</v>
      </c>
      <c r="T11" s="21">
        <v>58054</v>
      </c>
      <c r="U11" s="21">
        <v>57597</v>
      </c>
      <c r="V11" s="21">
        <v>50290</v>
      </c>
      <c r="W11" s="21">
        <v>59660</v>
      </c>
      <c r="X11" s="21">
        <v>60025</v>
      </c>
      <c r="Y11" s="21">
        <v>42278</v>
      </c>
      <c r="Z11" s="21">
        <v>42457</v>
      </c>
      <c r="AA11" s="21">
        <v>8584</v>
      </c>
      <c r="AB11" s="21">
        <v>60002</v>
      </c>
      <c r="AC11" s="21">
        <v>38560</v>
      </c>
      <c r="AD11" s="21">
        <v>59195</v>
      </c>
      <c r="AE11" s="21">
        <v>1238</v>
      </c>
      <c r="AF11" s="22">
        <v>26684</v>
      </c>
      <c r="AG11" s="22">
        <v>62545</v>
      </c>
      <c r="AH11" s="26">
        <v>60761</v>
      </c>
      <c r="AI11" s="124">
        <v>0</v>
      </c>
      <c r="AJ11" s="96"/>
      <c r="AK11" s="96"/>
      <c r="AL11" s="96"/>
      <c r="AM11" s="96"/>
      <c r="AN11" s="96"/>
      <c r="AO11" s="96"/>
      <c r="AP11" s="96"/>
      <c r="AQ11" s="96"/>
      <c r="AR11" s="96"/>
      <c r="AS11" s="96"/>
      <c r="AT11" s="96"/>
      <c r="AU11" s="96"/>
      <c r="AV11" s="96"/>
      <c r="AW11" s="97">
        <v>939755</v>
      </c>
      <c r="AX11" s="97"/>
    </row>
    <row r="12" spans="1:50">
      <c r="A12" s="209" t="s">
        <v>355</v>
      </c>
      <c r="B12" s="128">
        <f t="shared" si="17"/>
        <v>2020</v>
      </c>
      <c r="C12" s="23">
        <v>385</v>
      </c>
      <c r="D12" s="23">
        <v>3421</v>
      </c>
      <c r="E12" s="23">
        <v>981</v>
      </c>
      <c r="F12" s="23">
        <v>10189</v>
      </c>
      <c r="G12" s="23">
        <v>9200</v>
      </c>
      <c r="H12" s="23">
        <v>19378</v>
      </c>
      <c r="I12" s="23">
        <v>5403</v>
      </c>
      <c r="J12" s="23">
        <v>10223</v>
      </c>
      <c r="K12" s="23">
        <v>5043</v>
      </c>
      <c r="L12" s="23">
        <v>8676</v>
      </c>
      <c r="M12" s="23">
        <v>20851</v>
      </c>
      <c r="N12" s="23">
        <v>15032</v>
      </c>
      <c r="O12" s="23">
        <v>22823</v>
      </c>
      <c r="P12" s="23">
        <v>28195</v>
      </c>
      <c r="Q12" s="23">
        <v>27201</v>
      </c>
      <c r="R12" s="23">
        <v>10617</v>
      </c>
      <c r="S12" s="23">
        <v>25253</v>
      </c>
      <c r="T12" s="23">
        <v>29506</v>
      </c>
      <c r="U12" s="23">
        <v>28325</v>
      </c>
      <c r="V12" s="23">
        <v>21752</v>
      </c>
      <c r="W12" s="23">
        <v>18765</v>
      </c>
      <c r="X12" s="23">
        <v>7554</v>
      </c>
      <c r="Y12" s="23">
        <v>26936</v>
      </c>
      <c r="Z12" s="23">
        <v>26891</v>
      </c>
      <c r="AA12" s="23">
        <v>13117</v>
      </c>
      <c r="AB12" s="23">
        <v>16153</v>
      </c>
      <c r="AC12" s="23">
        <v>14091</v>
      </c>
      <c r="AD12" s="23">
        <v>17236</v>
      </c>
      <c r="AE12" s="23">
        <v>31297</v>
      </c>
      <c r="AF12" s="24">
        <v>30053</v>
      </c>
      <c r="AG12" s="22">
        <v>33652</v>
      </c>
      <c r="AH12" s="26">
        <v>5877</v>
      </c>
      <c r="AI12" s="124">
        <v>26169</v>
      </c>
      <c r="AJ12" s="96">
        <v>30901</v>
      </c>
      <c r="AK12" s="96">
        <v>12152</v>
      </c>
      <c r="AL12" s="96">
        <v>14183</v>
      </c>
      <c r="AM12" s="96">
        <v>20989</v>
      </c>
      <c r="AN12" s="96">
        <v>18872</v>
      </c>
      <c r="AO12" s="96">
        <v>33578</v>
      </c>
      <c r="AP12" s="96">
        <v>34007</v>
      </c>
      <c r="AQ12" s="96">
        <v>32124</v>
      </c>
      <c r="AR12" s="96">
        <v>33673</v>
      </c>
      <c r="AS12" s="96">
        <v>23732</v>
      </c>
      <c r="AT12" s="96">
        <v>23645</v>
      </c>
      <c r="AU12" s="96">
        <v>32856</v>
      </c>
      <c r="AV12" s="96">
        <v>33465</v>
      </c>
      <c r="AW12" s="97">
        <v>6134206</v>
      </c>
      <c r="AX12" s="97"/>
    </row>
    <row r="13" spans="1:50">
      <c r="A13" s="209"/>
      <c r="B13" s="129">
        <f t="shared" si="17"/>
        <v>2021</v>
      </c>
      <c r="C13" s="21">
        <v>343</v>
      </c>
      <c r="D13" s="21">
        <v>652</v>
      </c>
      <c r="E13" s="21">
        <v>1573</v>
      </c>
      <c r="F13" s="21">
        <v>1706</v>
      </c>
      <c r="G13" s="21">
        <v>1773</v>
      </c>
      <c r="H13" s="21">
        <v>1901</v>
      </c>
      <c r="I13" s="21">
        <v>5012</v>
      </c>
      <c r="J13" s="21">
        <v>19434</v>
      </c>
      <c r="K13" s="21">
        <v>21745</v>
      </c>
      <c r="L13" s="21">
        <v>4732</v>
      </c>
      <c r="M13" s="21">
        <v>6708</v>
      </c>
      <c r="N13" s="21">
        <v>4802</v>
      </c>
      <c r="O13" s="21">
        <v>15327</v>
      </c>
      <c r="P13" s="21">
        <v>10697</v>
      </c>
      <c r="Q13" s="21">
        <v>17522</v>
      </c>
      <c r="R13" s="21">
        <v>5463</v>
      </c>
      <c r="S13" s="21">
        <v>24678</v>
      </c>
      <c r="T13" s="21">
        <v>8804</v>
      </c>
      <c r="U13" s="21">
        <v>7612</v>
      </c>
      <c r="V13" s="21">
        <v>8146</v>
      </c>
      <c r="W13" s="21">
        <v>7940</v>
      </c>
      <c r="X13" s="21">
        <v>33013</v>
      </c>
      <c r="Y13" s="21">
        <v>27939</v>
      </c>
      <c r="Z13" s="21">
        <v>34738</v>
      </c>
      <c r="AA13" s="21">
        <v>31828</v>
      </c>
      <c r="AB13" s="21">
        <v>34759</v>
      </c>
      <c r="AC13" s="21">
        <v>33212</v>
      </c>
      <c r="AD13" s="21">
        <v>29246</v>
      </c>
      <c r="AE13" s="21">
        <v>24694</v>
      </c>
      <c r="AF13" s="22">
        <v>4512</v>
      </c>
      <c r="AG13" s="22">
        <v>11088</v>
      </c>
      <c r="AH13" s="26">
        <v>25405</v>
      </c>
      <c r="AI13" s="124">
        <v>0</v>
      </c>
      <c r="AJ13" s="96"/>
      <c r="AK13" s="96"/>
      <c r="AL13" s="96"/>
      <c r="AM13" s="96"/>
      <c r="AN13" s="96"/>
      <c r="AO13" s="96"/>
      <c r="AP13" s="96"/>
      <c r="AQ13" s="96"/>
      <c r="AR13" s="96"/>
      <c r="AS13" s="96"/>
      <c r="AT13" s="96"/>
      <c r="AU13" s="96"/>
      <c r="AV13" s="96"/>
      <c r="AW13" s="97">
        <v>401425</v>
      </c>
      <c r="AX13" s="97"/>
    </row>
    <row r="14" spans="1:50">
      <c r="A14" s="209" t="s">
        <v>356</v>
      </c>
      <c r="B14" s="128">
        <f t="shared" si="17"/>
        <v>2020</v>
      </c>
      <c r="C14" s="23">
        <v>127</v>
      </c>
      <c r="D14" s="23">
        <v>2390</v>
      </c>
      <c r="E14" s="23">
        <v>760</v>
      </c>
      <c r="F14" s="23">
        <v>9033</v>
      </c>
      <c r="G14" s="23">
        <v>8897</v>
      </c>
      <c r="H14" s="23">
        <v>17904</v>
      </c>
      <c r="I14" s="23">
        <v>5250</v>
      </c>
      <c r="J14" s="23">
        <v>8899</v>
      </c>
      <c r="K14" s="23">
        <v>3686</v>
      </c>
      <c r="L14" s="23">
        <v>7958</v>
      </c>
      <c r="M14" s="23">
        <v>21082</v>
      </c>
      <c r="N14" s="23">
        <v>14515</v>
      </c>
      <c r="O14" s="23">
        <v>21509</v>
      </c>
      <c r="P14" s="23">
        <v>26411</v>
      </c>
      <c r="Q14" s="23">
        <v>25427</v>
      </c>
      <c r="R14" s="23">
        <v>10575</v>
      </c>
      <c r="S14" s="23">
        <v>23493</v>
      </c>
      <c r="T14" s="23">
        <v>27823</v>
      </c>
      <c r="U14" s="23">
        <v>26760</v>
      </c>
      <c r="V14" s="23">
        <v>21016</v>
      </c>
      <c r="W14" s="23">
        <v>18009</v>
      </c>
      <c r="X14" s="23">
        <v>7619</v>
      </c>
      <c r="Y14" s="23">
        <v>25464</v>
      </c>
      <c r="Z14" s="23">
        <v>25662</v>
      </c>
      <c r="AA14" s="23">
        <v>13144</v>
      </c>
      <c r="AB14" s="23">
        <v>15647</v>
      </c>
      <c r="AC14" s="23">
        <v>13665</v>
      </c>
      <c r="AD14" s="23">
        <v>16791</v>
      </c>
      <c r="AE14" s="23">
        <v>29684</v>
      </c>
      <c r="AF14" s="24">
        <v>28561</v>
      </c>
      <c r="AG14" s="22">
        <v>31948</v>
      </c>
      <c r="AH14" s="26">
        <v>6063</v>
      </c>
      <c r="AI14" s="124">
        <v>24991</v>
      </c>
      <c r="AJ14" s="96">
        <v>29627</v>
      </c>
      <c r="AK14" s="96">
        <v>11026</v>
      </c>
      <c r="AL14" s="96">
        <v>13184</v>
      </c>
      <c r="AM14" s="96">
        <v>20545</v>
      </c>
      <c r="AN14" s="96">
        <v>18412</v>
      </c>
      <c r="AO14" s="96">
        <v>32040</v>
      </c>
      <c r="AP14" s="96">
        <v>32562</v>
      </c>
      <c r="AQ14" s="96">
        <v>30837</v>
      </c>
      <c r="AR14" s="96">
        <v>32299</v>
      </c>
      <c r="AS14" s="96">
        <v>23114</v>
      </c>
      <c r="AT14" s="96">
        <v>22864</v>
      </c>
      <c r="AU14" s="96">
        <v>32366</v>
      </c>
      <c r="AV14" s="96">
        <v>32308</v>
      </c>
      <c r="AW14" s="97">
        <v>6008763</v>
      </c>
      <c r="AX14" s="97"/>
    </row>
    <row r="15" spans="1:50">
      <c r="A15" s="209"/>
      <c r="B15" s="129">
        <f t="shared" si="17"/>
        <v>2021</v>
      </c>
      <c r="C15" s="229">
        <v>274</v>
      </c>
      <c r="D15" s="21">
        <v>513</v>
      </c>
      <c r="E15" s="21">
        <v>1160</v>
      </c>
      <c r="F15" s="21">
        <v>1201</v>
      </c>
      <c r="G15" s="21">
        <v>1134</v>
      </c>
      <c r="H15" s="21">
        <v>2141</v>
      </c>
      <c r="I15" s="21">
        <v>6016</v>
      </c>
      <c r="J15" s="21">
        <v>20661</v>
      </c>
      <c r="K15" s="21">
        <v>21739</v>
      </c>
      <c r="L15" s="21">
        <v>4998</v>
      </c>
      <c r="M15" s="21">
        <v>6411</v>
      </c>
      <c r="N15" s="21">
        <v>4564</v>
      </c>
      <c r="O15" s="21">
        <v>14411</v>
      </c>
      <c r="P15" s="21">
        <v>10804</v>
      </c>
      <c r="Q15" s="21">
        <v>17083</v>
      </c>
      <c r="R15" s="21">
        <v>5387</v>
      </c>
      <c r="S15" s="21">
        <v>22952</v>
      </c>
      <c r="T15" s="21">
        <v>4881</v>
      </c>
      <c r="U15" s="21">
        <v>6468</v>
      </c>
      <c r="V15" s="21">
        <v>8092</v>
      </c>
      <c r="W15" s="21">
        <v>7585</v>
      </c>
      <c r="X15" s="21">
        <v>30826</v>
      </c>
      <c r="Y15" s="21">
        <v>25824</v>
      </c>
      <c r="Z15" s="21">
        <v>32415</v>
      </c>
      <c r="AA15" s="21">
        <v>29798</v>
      </c>
      <c r="AB15" s="21">
        <v>32460</v>
      </c>
      <c r="AC15" s="21">
        <v>31133</v>
      </c>
      <c r="AD15" s="21">
        <v>27513</v>
      </c>
      <c r="AE15" s="21">
        <v>23874</v>
      </c>
      <c r="AF15" s="22">
        <v>4482</v>
      </c>
      <c r="AG15" s="22">
        <v>9093</v>
      </c>
      <c r="AH15" s="26">
        <v>23432</v>
      </c>
      <c r="AI15" s="124">
        <v>0</v>
      </c>
      <c r="AJ15" s="96"/>
      <c r="AK15" s="96"/>
      <c r="AL15" s="96"/>
      <c r="AM15" s="96"/>
      <c r="AN15" s="96"/>
      <c r="AO15" s="96"/>
      <c r="AP15" s="96"/>
      <c r="AQ15" s="96"/>
      <c r="AR15" s="96"/>
      <c r="AS15" s="96"/>
      <c r="AT15" s="96"/>
      <c r="AU15" s="96"/>
      <c r="AV15" s="96"/>
      <c r="AW15" s="97">
        <v>373077</v>
      </c>
      <c r="AX15" s="97"/>
    </row>
    <row r="16" spans="1:50">
      <c r="A16" s="209" t="s">
        <v>357</v>
      </c>
      <c r="B16" s="128">
        <f t="shared" si="17"/>
        <v>2020</v>
      </c>
      <c r="C16" s="23">
        <v>119</v>
      </c>
      <c r="D16" s="23">
        <v>2214</v>
      </c>
      <c r="E16" s="23">
        <v>665</v>
      </c>
      <c r="F16" s="23">
        <v>8512</v>
      </c>
      <c r="G16" s="23">
        <v>9122</v>
      </c>
      <c r="H16" s="23">
        <v>18023</v>
      </c>
      <c r="I16" s="23">
        <v>5179</v>
      </c>
      <c r="J16" s="23">
        <v>9529</v>
      </c>
      <c r="K16" s="23">
        <v>3535</v>
      </c>
      <c r="L16" s="23">
        <v>8117</v>
      </c>
      <c r="M16" s="23">
        <v>21812</v>
      </c>
      <c r="N16" s="23">
        <v>14645</v>
      </c>
      <c r="O16" s="23">
        <v>21425</v>
      </c>
      <c r="P16" s="23">
        <v>26366</v>
      </c>
      <c r="Q16" s="23">
        <v>25410</v>
      </c>
      <c r="R16" s="23">
        <v>10623</v>
      </c>
      <c r="S16" s="23">
        <v>23444</v>
      </c>
      <c r="T16" s="23">
        <v>27921</v>
      </c>
      <c r="U16" s="23">
        <v>26934</v>
      </c>
      <c r="V16" s="23">
        <v>21227</v>
      </c>
      <c r="W16" s="23">
        <v>18068</v>
      </c>
      <c r="X16" s="23">
        <v>7697</v>
      </c>
      <c r="Y16" s="23">
        <v>25543</v>
      </c>
      <c r="Z16" s="23">
        <v>25950</v>
      </c>
      <c r="AA16" s="23">
        <v>13337</v>
      </c>
      <c r="AB16" s="23">
        <v>15606</v>
      </c>
      <c r="AC16" s="23">
        <v>13655</v>
      </c>
      <c r="AD16" s="23">
        <v>16619</v>
      </c>
      <c r="AE16" s="23">
        <v>29845</v>
      </c>
      <c r="AF16" s="24">
        <v>28662</v>
      </c>
      <c r="AG16" s="22">
        <v>32114</v>
      </c>
      <c r="AH16" s="26">
        <v>6102</v>
      </c>
      <c r="AI16" s="124">
        <v>24682</v>
      </c>
      <c r="AJ16" s="96">
        <v>29760</v>
      </c>
      <c r="AK16" s="96">
        <v>11453</v>
      </c>
      <c r="AL16" s="96">
        <v>14249</v>
      </c>
      <c r="AM16" s="96">
        <v>20808</v>
      </c>
      <c r="AN16" s="96">
        <v>18516</v>
      </c>
      <c r="AO16" s="96">
        <v>32290</v>
      </c>
      <c r="AP16" s="96">
        <v>32737</v>
      </c>
      <c r="AQ16" s="96">
        <v>30975</v>
      </c>
      <c r="AR16" s="96">
        <v>32482</v>
      </c>
      <c r="AS16" s="96">
        <v>23215</v>
      </c>
      <c r="AT16" s="96">
        <v>22990</v>
      </c>
      <c r="AU16" s="96">
        <v>32860</v>
      </c>
      <c r="AV16" s="96">
        <v>32530</v>
      </c>
      <c r="AW16" s="97">
        <v>6034115</v>
      </c>
      <c r="AX16" s="97"/>
    </row>
    <row r="17" spans="1:50">
      <c r="A17" s="209"/>
      <c r="B17" s="129">
        <f t="shared" si="17"/>
        <v>2021</v>
      </c>
      <c r="C17" s="21">
        <v>267</v>
      </c>
      <c r="D17" s="21">
        <v>514</v>
      </c>
      <c r="E17" s="21">
        <v>1127</v>
      </c>
      <c r="F17" s="21">
        <v>1198</v>
      </c>
      <c r="G17" s="21">
        <v>1120</v>
      </c>
      <c r="H17" s="21">
        <v>1880</v>
      </c>
      <c r="I17" s="21">
        <v>6220</v>
      </c>
      <c r="J17" s="21">
        <v>21156</v>
      </c>
      <c r="K17" s="21">
        <v>22088</v>
      </c>
      <c r="L17" s="21">
        <v>5187</v>
      </c>
      <c r="M17" s="21">
        <v>6520</v>
      </c>
      <c r="N17" s="21">
        <v>3970</v>
      </c>
      <c r="O17" s="21">
        <v>11386</v>
      </c>
      <c r="P17" s="21">
        <v>11033</v>
      </c>
      <c r="Q17" s="21">
        <v>17497</v>
      </c>
      <c r="R17" s="21">
        <v>5365</v>
      </c>
      <c r="S17" s="21">
        <v>23244</v>
      </c>
      <c r="T17" s="21">
        <v>4277</v>
      </c>
      <c r="U17" s="21">
        <v>5964</v>
      </c>
      <c r="V17" s="21">
        <v>8116</v>
      </c>
      <c r="W17" s="21">
        <v>7504</v>
      </c>
      <c r="X17" s="21">
        <v>30495</v>
      </c>
      <c r="Y17" s="21">
        <v>25988</v>
      </c>
      <c r="Z17" s="21">
        <v>32745</v>
      </c>
      <c r="AA17" s="21">
        <v>30101</v>
      </c>
      <c r="AB17" s="21">
        <v>32799</v>
      </c>
      <c r="AC17" s="21">
        <v>31483</v>
      </c>
      <c r="AD17" s="21">
        <v>27763</v>
      </c>
      <c r="AE17" s="21">
        <v>24109</v>
      </c>
      <c r="AF17" s="22">
        <v>4560</v>
      </c>
      <c r="AG17" s="22">
        <v>7940</v>
      </c>
      <c r="AH17" s="26">
        <v>23244</v>
      </c>
      <c r="AI17" s="124">
        <v>0</v>
      </c>
      <c r="AJ17" s="96"/>
      <c r="AK17" s="96"/>
      <c r="AL17" s="96"/>
      <c r="AM17" s="96"/>
      <c r="AN17" s="96"/>
      <c r="AO17" s="96"/>
      <c r="AP17" s="96"/>
      <c r="AQ17" s="96"/>
      <c r="AR17" s="96"/>
      <c r="AS17" s="96"/>
      <c r="AT17" s="96"/>
      <c r="AU17" s="96"/>
      <c r="AV17" s="96"/>
      <c r="AW17" s="97">
        <v>369583</v>
      </c>
      <c r="AX17" s="97"/>
    </row>
    <row r="18" spans="1:50">
      <c r="A18" s="215" t="s">
        <v>358</v>
      </c>
      <c r="B18" s="128">
        <f t="shared" si="17"/>
        <v>2020</v>
      </c>
      <c r="C18" s="23">
        <v>13904</v>
      </c>
      <c r="D18" s="23">
        <v>17287</v>
      </c>
      <c r="E18" s="23">
        <v>9845</v>
      </c>
      <c r="F18" s="23">
        <v>36619</v>
      </c>
      <c r="G18" s="23">
        <v>38331</v>
      </c>
      <c r="H18" s="23">
        <v>25422</v>
      </c>
      <c r="I18" s="23">
        <v>12578</v>
      </c>
      <c r="J18" s="23">
        <v>10679</v>
      </c>
      <c r="K18" s="23">
        <v>16314</v>
      </c>
      <c r="L18" s="23">
        <v>20495</v>
      </c>
      <c r="M18" s="23">
        <v>26665</v>
      </c>
      <c r="N18" s="23">
        <v>32713</v>
      </c>
      <c r="O18" s="23">
        <v>20566</v>
      </c>
      <c r="P18" s="23">
        <v>46312</v>
      </c>
      <c r="Q18" s="23">
        <v>43201</v>
      </c>
      <c r="R18" s="23">
        <v>25628</v>
      </c>
      <c r="S18" s="23">
        <v>40180</v>
      </c>
      <c r="T18" s="23">
        <v>44942</v>
      </c>
      <c r="U18" s="23">
        <v>47441</v>
      </c>
      <c r="V18" s="23">
        <v>41930</v>
      </c>
      <c r="W18" s="23">
        <v>33533</v>
      </c>
      <c r="X18" s="23">
        <v>19786</v>
      </c>
      <c r="Y18" s="23">
        <v>37609</v>
      </c>
      <c r="Z18" s="23">
        <v>43921</v>
      </c>
      <c r="AA18" s="23">
        <v>28758</v>
      </c>
      <c r="AB18" s="23">
        <v>38838</v>
      </c>
      <c r="AC18" s="23">
        <v>40553</v>
      </c>
      <c r="AD18" s="23">
        <v>15732</v>
      </c>
      <c r="AE18" s="23">
        <v>42920</v>
      </c>
      <c r="AF18" s="24">
        <v>50604</v>
      </c>
      <c r="AG18" s="22">
        <v>52236</v>
      </c>
      <c r="AH18" s="26">
        <v>10619</v>
      </c>
      <c r="AI18" s="124">
        <v>47415</v>
      </c>
      <c r="AJ18" s="96">
        <v>52495</v>
      </c>
      <c r="AK18" s="96">
        <v>18808</v>
      </c>
      <c r="AL18" s="96">
        <v>45767</v>
      </c>
      <c r="AM18" s="96">
        <v>43786</v>
      </c>
      <c r="AN18" s="96">
        <v>49307</v>
      </c>
      <c r="AO18" s="96">
        <v>52381</v>
      </c>
      <c r="AP18" s="96">
        <v>53722</v>
      </c>
      <c r="AQ18" s="96">
        <v>50247</v>
      </c>
      <c r="AR18" s="96">
        <v>53608</v>
      </c>
      <c r="AS18" s="96">
        <v>46154</v>
      </c>
      <c r="AT18" s="96">
        <v>14450</v>
      </c>
      <c r="AU18" s="96">
        <v>55726</v>
      </c>
      <c r="AV18" s="96">
        <v>43912</v>
      </c>
      <c r="AW18" s="97">
        <v>10894834</v>
      </c>
      <c r="AX18" s="97"/>
    </row>
    <row r="19" spans="1:50">
      <c r="A19" s="215"/>
      <c r="B19" s="129">
        <f t="shared" si="17"/>
        <v>2021</v>
      </c>
      <c r="C19" s="21">
        <v>14992</v>
      </c>
      <c r="D19" s="21">
        <v>27053</v>
      </c>
      <c r="E19" s="21">
        <v>34410</v>
      </c>
      <c r="F19" s="21">
        <v>37473</v>
      </c>
      <c r="G19" s="21">
        <v>20372</v>
      </c>
      <c r="H19" s="21">
        <v>18407</v>
      </c>
      <c r="I19" s="21">
        <v>15850</v>
      </c>
      <c r="J19" s="21">
        <v>31525</v>
      </c>
      <c r="K19" s="21">
        <v>36877</v>
      </c>
      <c r="L19" s="21">
        <v>12068</v>
      </c>
      <c r="M19" s="21">
        <v>17270</v>
      </c>
      <c r="N19" s="21">
        <v>4769</v>
      </c>
      <c r="O19" s="21">
        <v>35228</v>
      </c>
      <c r="P19" s="21">
        <v>21411</v>
      </c>
      <c r="Q19" s="21">
        <v>40546</v>
      </c>
      <c r="R19" s="21">
        <v>16228</v>
      </c>
      <c r="S19" s="21">
        <v>42586</v>
      </c>
      <c r="T19" s="21">
        <v>8574</v>
      </c>
      <c r="U19" s="21">
        <v>24692</v>
      </c>
      <c r="V19" s="21">
        <v>24640</v>
      </c>
      <c r="W19" s="21">
        <v>45220</v>
      </c>
      <c r="X19" s="21">
        <v>49629</v>
      </c>
      <c r="Y19" s="21">
        <v>51381</v>
      </c>
      <c r="Z19" s="21">
        <v>51536</v>
      </c>
      <c r="AA19" s="21">
        <v>52379</v>
      </c>
      <c r="AB19" s="21">
        <v>52073</v>
      </c>
      <c r="AC19" s="21">
        <v>51228</v>
      </c>
      <c r="AD19" s="21">
        <v>47277</v>
      </c>
      <c r="AE19" s="21">
        <v>27957</v>
      </c>
      <c r="AF19" s="22">
        <v>9992</v>
      </c>
      <c r="AG19" s="22">
        <v>27088</v>
      </c>
      <c r="AH19" s="26">
        <v>36417</v>
      </c>
      <c r="AI19" s="124">
        <v>0</v>
      </c>
      <c r="AJ19" s="96"/>
      <c r="AK19" s="96"/>
      <c r="AL19" s="96"/>
      <c r="AM19" s="96"/>
      <c r="AN19" s="96"/>
      <c r="AO19" s="96"/>
      <c r="AP19" s="96"/>
      <c r="AQ19" s="96"/>
      <c r="AR19" s="96"/>
      <c r="AS19" s="96"/>
      <c r="AT19" s="96"/>
      <c r="AU19" s="96"/>
      <c r="AV19" s="96"/>
      <c r="AW19" s="97">
        <v>720851</v>
      </c>
      <c r="AX19" s="97"/>
    </row>
    <row r="20" spans="1:50">
      <c r="A20" s="215" t="s">
        <v>359</v>
      </c>
      <c r="B20" s="128">
        <f t="shared" si="17"/>
        <v>2020</v>
      </c>
      <c r="C20" s="23">
        <v>15437</v>
      </c>
      <c r="D20" s="23">
        <v>19007</v>
      </c>
      <c r="E20" s="23">
        <v>10626</v>
      </c>
      <c r="F20" s="23">
        <v>40995</v>
      </c>
      <c r="G20" s="23">
        <v>43062</v>
      </c>
      <c r="H20" s="23">
        <v>27306</v>
      </c>
      <c r="I20" s="23">
        <v>13434</v>
      </c>
      <c r="J20" s="23">
        <v>12186</v>
      </c>
      <c r="K20" s="23">
        <v>18105</v>
      </c>
      <c r="L20" s="23">
        <v>22369</v>
      </c>
      <c r="M20" s="23">
        <v>29637</v>
      </c>
      <c r="N20" s="23">
        <v>37349</v>
      </c>
      <c r="O20" s="23">
        <v>22584</v>
      </c>
      <c r="P20" s="23">
        <v>51815</v>
      </c>
      <c r="Q20" s="23">
        <v>48703</v>
      </c>
      <c r="R20" s="23">
        <v>28302</v>
      </c>
      <c r="S20" s="23">
        <v>45089</v>
      </c>
      <c r="T20" s="23">
        <v>50928</v>
      </c>
      <c r="U20" s="23">
        <v>53083</v>
      </c>
      <c r="V20" s="23">
        <v>46661</v>
      </c>
      <c r="W20" s="23">
        <v>37616</v>
      </c>
      <c r="X20" s="23">
        <v>21743</v>
      </c>
      <c r="Y20" s="23">
        <v>41984</v>
      </c>
      <c r="Z20" s="23">
        <v>48853</v>
      </c>
      <c r="AA20" s="23">
        <v>31662</v>
      </c>
      <c r="AB20" s="23">
        <v>43363</v>
      </c>
      <c r="AC20" s="23">
        <v>45540</v>
      </c>
      <c r="AD20" s="23">
        <v>17467</v>
      </c>
      <c r="AE20" s="23">
        <v>48800</v>
      </c>
      <c r="AF20" s="24">
        <v>56770</v>
      </c>
      <c r="AG20" s="22">
        <v>58570</v>
      </c>
      <c r="AH20" s="26">
        <v>11727</v>
      </c>
      <c r="AI20" s="124">
        <v>54126</v>
      </c>
      <c r="AJ20" s="96">
        <v>58962</v>
      </c>
      <c r="AK20" s="96">
        <v>21010</v>
      </c>
      <c r="AL20" s="96">
        <v>51345</v>
      </c>
      <c r="AM20" s="96">
        <v>49160</v>
      </c>
      <c r="AN20" s="96">
        <v>55166</v>
      </c>
      <c r="AO20" s="96">
        <v>58681</v>
      </c>
      <c r="AP20" s="96">
        <v>60217</v>
      </c>
      <c r="AQ20" s="96">
        <v>56627</v>
      </c>
      <c r="AR20" s="96">
        <v>60043</v>
      </c>
      <c r="AS20" s="96">
        <v>51658</v>
      </c>
      <c r="AT20" s="96">
        <v>16138</v>
      </c>
      <c r="AU20" s="96">
        <v>62534</v>
      </c>
      <c r="AV20" s="96">
        <v>48913</v>
      </c>
      <c r="AW20" s="97">
        <v>12249853</v>
      </c>
      <c r="AX20" s="97"/>
    </row>
    <row r="21" spans="1:50">
      <c r="A21" s="215"/>
      <c r="B21" s="129">
        <f t="shared" si="17"/>
        <v>2021</v>
      </c>
      <c r="C21" s="21">
        <v>17028</v>
      </c>
      <c r="D21" s="21">
        <v>30695</v>
      </c>
      <c r="E21" s="21">
        <v>39126</v>
      </c>
      <c r="F21" s="21">
        <v>42228</v>
      </c>
      <c r="G21" s="21">
        <v>22378</v>
      </c>
      <c r="H21" s="21">
        <v>20239</v>
      </c>
      <c r="I21" s="21">
        <v>21986</v>
      </c>
      <c r="J21" s="21">
        <v>39765</v>
      </c>
      <c r="K21" s="21">
        <v>45176</v>
      </c>
      <c r="L21" s="21">
        <v>13194</v>
      </c>
      <c r="M21" s="21">
        <v>17019</v>
      </c>
      <c r="N21" s="21">
        <v>4737</v>
      </c>
      <c r="O21" s="21">
        <v>36662</v>
      </c>
      <c r="P21" s="21">
        <v>23582</v>
      </c>
      <c r="Q21" s="21">
        <v>45099</v>
      </c>
      <c r="R21" s="21">
        <v>17596</v>
      </c>
      <c r="S21" s="21">
        <v>47584</v>
      </c>
      <c r="T21" s="21">
        <v>10358</v>
      </c>
      <c r="U21" s="21">
        <v>28589</v>
      </c>
      <c r="V21" s="21">
        <v>27644</v>
      </c>
      <c r="W21" s="21">
        <v>49613</v>
      </c>
      <c r="X21" s="21">
        <v>54833</v>
      </c>
      <c r="Y21" s="21">
        <v>57286</v>
      </c>
      <c r="Z21" s="21">
        <v>57727</v>
      </c>
      <c r="AA21" s="21">
        <v>58025</v>
      </c>
      <c r="AB21" s="21">
        <v>57931</v>
      </c>
      <c r="AC21" s="21">
        <v>57394</v>
      </c>
      <c r="AD21" s="21">
        <v>52930</v>
      </c>
      <c r="AE21" s="21">
        <v>31252</v>
      </c>
      <c r="AF21" s="22">
        <v>10835</v>
      </c>
      <c r="AG21" s="22">
        <v>30351</v>
      </c>
      <c r="AH21" s="26">
        <v>40507</v>
      </c>
      <c r="AI21" s="124">
        <v>0</v>
      </c>
      <c r="AJ21" s="96"/>
      <c r="AK21" s="96"/>
      <c r="AL21" s="96"/>
      <c r="AM21" s="96"/>
      <c r="AN21" s="96"/>
      <c r="AO21" s="96"/>
      <c r="AP21" s="96"/>
      <c r="AQ21" s="96"/>
      <c r="AR21" s="96"/>
      <c r="AS21" s="96"/>
      <c r="AT21" s="96"/>
      <c r="AU21" s="96"/>
      <c r="AV21" s="96"/>
      <c r="AW21" s="97">
        <v>800535</v>
      </c>
      <c r="AX21" s="97"/>
    </row>
    <row r="22" spans="1:50">
      <c r="A22" s="209" t="s">
        <v>360</v>
      </c>
      <c r="B22" s="128">
        <f t="shared" si="17"/>
        <v>2020</v>
      </c>
      <c r="C22" s="23">
        <v>11243</v>
      </c>
      <c r="D22" s="23">
        <v>21725</v>
      </c>
      <c r="E22" s="23">
        <v>6742</v>
      </c>
      <c r="F22" s="23">
        <v>32913</v>
      </c>
      <c r="G22" s="23">
        <v>5372</v>
      </c>
      <c r="H22" s="23">
        <v>5849</v>
      </c>
      <c r="I22" s="23">
        <v>6595</v>
      </c>
      <c r="J22" s="23">
        <v>7691</v>
      </c>
      <c r="K22" s="23">
        <v>35640</v>
      </c>
      <c r="L22" s="23">
        <v>44332</v>
      </c>
      <c r="M22" s="23">
        <v>5449</v>
      </c>
      <c r="N22" s="23">
        <v>36899</v>
      </c>
      <c r="O22" s="23">
        <v>37524</v>
      </c>
      <c r="P22" s="23">
        <v>48665</v>
      </c>
      <c r="Q22" s="23">
        <v>29740</v>
      </c>
      <c r="R22" s="23">
        <v>41012</v>
      </c>
      <c r="S22" s="23">
        <v>43112</v>
      </c>
      <c r="T22" s="23">
        <v>40456</v>
      </c>
      <c r="U22" s="23">
        <v>13322</v>
      </c>
      <c r="V22" s="23">
        <v>45391</v>
      </c>
      <c r="W22" s="23">
        <v>27660</v>
      </c>
      <c r="X22" s="23">
        <v>46962</v>
      </c>
      <c r="Y22" s="23">
        <v>32727</v>
      </c>
      <c r="Z22" s="23">
        <v>17193</v>
      </c>
      <c r="AA22" s="23">
        <v>50181</v>
      </c>
      <c r="AB22" s="23">
        <v>15806</v>
      </c>
      <c r="AC22" s="23">
        <v>41855</v>
      </c>
      <c r="AD22" s="23">
        <v>44321</v>
      </c>
      <c r="AE22" s="23">
        <v>51246</v>
      </c>
      <c r="AF22" s="24">
        <v>44680</v>
      </c>
      <c r="AG22" s="22">
        <v>30911</v>
      </c>
      <c r="AH22" s="26">
        <v>19224</v>
      </c>
      <c r="AI22" s="124">
        <v>47105</v>
      </c>
      <c r="AJ22" s="96">
        <v>12787</v>
      </c>
      <c r="AK22" s="96">
        <v>12361</v>
      </c>
      <c r="AL22" s="96">
        <v>15314</v>
      </c>
      <c r="AM22" s="96">
        <v>46504</v>
      </c>
      <c r="AN22" s="96">
        <v>51088</v>
      </c>
      <c r="AO22" s="96">
        <v>56290</v>
      </c>
      <c r="AP22" s="96">
        <v>57315</v>
      </c>
      <c r="AQ22" s="96">
        <v>58594</v>
      </c>
      <c r="AR22" s="96">
        <v>55229</v>
      </c>
      <c r="AS22" s="96">
        <v>44505</v>
      </c>
      <c r="AT22" s="96">
        <v>39029</v>
      </c>
      <c r="AU22" s="96">
        <v>60238</v>
      </c>
      <c r="AV22" s="96">
        <v>58286</v>
      </c>
      <c r="AW22" s="97">
        <v>11950711</v>
      </c>
      <c r="AX22" s="97"/>
    </row>
    <row r="23" spans="1:50">
      <c r="A23" s="209"/>
      <c r="B23" s="129">
        <f t="shared" si="17"/>
        <v>2021</v>
      </c>
      <c r="C23" s="21">
        <v>45435</v>
      </c>
      <c r="D23" s="21">
        <v>33903</v>
      </c>
      <c r="E23" s="21">
        <v>30499</v>
      </c>
      <c r="F23" s="21">
        <v>27002</v>
      </c>
      <c r="G23" s="21">
        <v>3118</v>
      </c>
      <c r="H23" s="21">
        <v>40828</v>
      </c>
      <c r="I23" s="21">
        <v>41933</v>
      </c>
      <c r="J23" s="21">
        <v>12194</v>
      </c>
      <c r="K23" s="21">
        <v>7219</v>
      </c>
      <c r="L23" s="21">
        <v>6370</v>
      </c>
      <c r="M23" s="21">
        <v>41537</v>
      </c>
      <c r="N23" s="21">
        <v>20113</v>
      </c>
      <c r="O23" s="21">
        <v>43558</v>
      </c>
      <c r="P23" s="21">
        <v>21536</v>
      </c>
      <c r="Q23" s="21">
        <v>55607</v>
      </c>
      <c r="R23" s="21">
        <v>5990</v>
      </c>
      <c r="S23" s="21">
        <v>5913</v>
      </c>
      <c r="T23" s="21">
        <v>43190</v>
      </c>
      <c r="U23" s="21">
        <v>36614</v>
      </c>
      <c r="V23" s="21">
        <v>31161</v>
      </c>
      <c r="W23" s="21">
        <v>39145</v>
      </c>
      <c r="X23" s="21">
        <v>58982</v>
      </c>
      <c r="Y23" s="21">
        <v>58045</v>
      </c>
      <c r="Z23" s="21">
        <v>38423</v>
      </c>
      <c r="AA23" s="21">
        <v>43063</v>
      </c>
      <c r="AB23" s="21">
        <v>45317</v>
      </c>
      <c r="AC23" s="21">
        <v>48250</v>
      </c>
      <c r="AD23" s="21">
        <v>7062</v>
      </c>
      <c r="AE23" s="21">
        <v>7024</v>
      </c>
      <c r="AF23" s="22">
        <v>29654</v>
      </c>
      <c r="AG23" s="22">
        <v>19226</v>
      </c>
      <c r="AH23" s="26">
        <v>31125</v>
      </c>
      <c r="AI23" s="124"/>
      <c r="AJ23" s="96"/>
      <c r="AK23" s="96"/>
      <c r="AL23" s="96"/>
      <c r="AM23" s="96"/>
      <c r="AN23" s="96"/>
      <c r="AO23" s="96"/>
      <c r="AP23" s="96"/>
      <c r="AQ23" s="96"/>
      <c r="AR23" s="96"/>
      <c r="AS23" s="96"/>
      <c r="AT23" s="96"/>
      <c r="AU23" s="96"/>
      <c r="AV23" s="96"/>
      <c r="AW23" s="97">
        <v>688998</v>
      </c>
      <c r="AX23" s="97"/>
    </row>
    <row r="24" spans="1:50">
      <c r="A24" s="209" t="s">
        <v>361</v>
      </c>
      <c r="B24" s="128">
        <f t="shared" si="17"/>
        <v>2020</v>
      </c>
      <c r="C24" s="23">
        <v>13423</v>
      </c>
      <c r="D24" s="23">
        <v>12259</v>
      </c>
      <c r="E24" s="23">
        <v>12267</v>
      </c>
      <c r="F24" s="23">
        <v>25223</v>
      </c>
      <c r="G24" s="23">
        <v>35195</v>
      </c>
      <c r="H24" s="23">
        <v>22642</v>
      </c>
      <c r="I24" s="23">
        <v>6682</v>
      </c>
      <c r="J24" s="23">
        <v>10614</v>
      </c>
      <c r="K24" s="23">
        <v>4009</v>
      </c>
      <c r="L24" s="23">
        <v>15862</v>
      </c>
      <c r="M24" s="23">
        <v>33061</v>
      </c>
      <c r="N24" s="23">
        <v>10969</v>
      </c>
      <c r="O24" s="23">
        <v>48104</v>
      </c>
      <c r="P24" s="23">
        <v>47199</v>
      </c>
      <c r="Q24" s="23">
        <v>45352</v>
      </c>
      <c r="R24" s="23">
        <v>20391</v>
      </c>
      <c r="S24" s="23">
        <v>47956</v>
      </c>
      <c r="T24" s="23">
        <v>56690</v>
      </c>
      <c r="U24" s="23">
        <v>51957</v>
      </c>
      <c r="V24" s="23">
        <v>37790</v>
      </c>
      <c r="W24" s="23">
        <v>26748</v>
      </c>
      <c r="X24" s="23">
        <v>31711</v>
      </c>
      <c r="Y24" s="23">
        <v>49746</v>
      </c>
      <c r="Z24" s="23">
        <v>35898</v>
      </c>
      <c r="AA24" s="23">
        <v>44199</v>
      </c>
      <c r="AB24" s="23">
        <v>22599</v>
      </c>
      <c r="AC24" s="23">
        <v>18089</v>
      </c>
      <c r="AD24" s="23">
        <v>1264</v>
      </c>
      <c r="AE24" s="23">
        <v>46269</v>
      </c>
      <c r="AF24" s="24">
        <v>59308</v>
      </c>
      <c r="AG24" s="22">
        <v>62857</v>
      </c>
      <c r="AH24" s="26">
        <v>6730</v>
      </c>
      <c r="AI24" s="124">
        <v>35520</v>
      </c>
      <c r="AJ24" s="96">
        <v>36003</v>
      </c>
      <c r="AK24" s="96">
        <v>20280</v>
      </c>
      <c r="AL24" s="96">
        <v>32932</v>
      </c>
      <c r="AM24" s="96">
        <v>41351</v>
      </c>
      <c r="AN24" s="96">
        <v>32722</v>
      </c>
      <c r="AO24" s="96">
        <v>63646</v>
      </c>
      <c r="AP24" s="96">
        <v>63055</v>
      </c>
      <c r="AQ24" s="96">
        <v>60526</v>
      </c>
      <c r="AR24" s="96">
        <v>62841</v>
      </c>
      <c r="AS24" s="96">
        <v>56930</v>
      </c>
      <c r="AT24" s="96">
        <v>45093</v>
      </c>
      <c r="AU24" s="96">
        <v>62771</v>
      </c>
      <c r="AV24" s="96">
        <v>64971</v>
      </c>
      <c r="AW24" s="97">
        <v>12601645</v>
      </c>
      <c r="AX24" s="97"/>
    </row>
    <row r="25" spans="1:50">
      <c r="A25" s="209"/>
      <c r="B25" s="129">
        <f t="shared" si="17"/>
        <v>2021</v>
      </c>
      <c r="C25" s="21">
        <v>10631</v>
      </c>
      <c r="D25" s="21">
        <v>13305</v>
      </c>
      <c r="E25" s="21">
        <v>16711</v>
      </c>
      <c r="F25" s="21">
        <v>22681</v>
      </c>
      <c r="G25" s="21">
        <v>14695</v>
      </c>
      <c r="H25" s="21">
        <v>12953</v>
      </c>
      <c r="I25" s="21">
        <v>26872</v>
      </c>
      <c r="J25" s="21">
        <v>37599</v>
      </c>
      <c r="K25" s="21">
        <v>47049</v>
      </c>
      <c r="L25" s="21">
        <v>13777</v>
      </c>
      <c r="M25" s="21">
        <v>4813</v>
      </c>
      <c r="N25" s="21">
        <v>13162</v>
      </c>
      <c r="O25" s="21">
        <v>9751</v>
      </c>
      <c r="P25" s="21">
        <v>21190</v>
      </c>
      <c r="Q25" s="21">
        <v>31138</v>
      </c>
      <c r="R25" s="21">
        <v>18357</v>
      </c>
      <c r="S25" s="21">
        <v>43426</v>
      </c>
      <c r="T25" s="21">
        <v>51880</v>
      </c>
      <c r="U25" s="21">
        <v>17086</v>
      </c>
      <c r="V25" s="21">
        <v>38598</v>
      </c>
      <c r="W25" s="21">
        <v>27684</v>
      </c>
      <c r="X25" s="21">
        <v>55431</v>
      </c>
      <c r="Y25" s="21">
        <v>60608</v>
      </c>
      <c r="Z25" s="21">
        <v>63563</v>
      </c>
      <c r="AA25" s="21">
        <v>46895</v>
      </c>
      <c r="AB25" s="21">
        <v>58874</v>
      </c>
      <c r="AC25" s="21">
        <v>57474</v>
      </c>
      <c r="AD25" s="21">
        <v>53897</v>
      </c>
      <c r="AE25" s="21">
        <v>37514</v>
      </c>
      <c r="AF25" s="22">
        <v>15655</v>
      </c>
      <c r="AG25" s="22">
        <v>30734</v>
      </c>
      <c r="AH25" s="26">
        <v>38032</v>
      </c>
      <c r="AI25" s="124">
        <v>0</v>
      </c>
      <c r="AJ25" s="96"/>
      <c r="AK25" s="96"/>
      <c r="AL25" s="96"/>
      <c r="AM25" s="96"/>
      <c r="AN25" s="96"/>
      <c r="AO25" s="96"/>
      <c r="AP25" s="96"/>
      <c r="AQ25" s="96"/>
      <c r="AR25" s="96"/>
      <c r="AS25" s="96"/>
      <c r="AT25" s="96"/>
      <c r="AU25" s="96"/>
      <c r="AV25" s="96"/>
      <c r="AW25" s="97">
        <v>790949</v>
      </c>
      <c r="AX25" s="97"/>
    </row>
    <row r="26" spans="1:50">
      <c r="A26" s="215" t="s">
        <v>362</v>
      </c>
      <c r="B26" s="128">
        <f t="shared" si="17"/>
        <v>2020</v>
      </c>
      <c r="C26" s="23">
        <v>17625</v>
      </c>
      <c r="D26" s="23">
        <v>45673</v>
      </c>
      <c r="E26" s="23">
        <v>16492</v>
      </c>
      <c r="F26" s="23">
        <v>50524</v>
      </c>
      <c r="G26" s="23">
        <v>52532</v>
      </c>
      <c r="H26" s="23">
        <v>30936</v>
      </c>
      <c r="I26" s="23">
        <v>10621</v>
      </c>
      <c r="J26" s="23">
        <v>13931</v>
      </c>
      <c r="K26" s="23">
        <v>7099</v>
      </c>
      <c r="L26" s="23">
        <v>23681</v>
      </c>
      <c r="M26" s="23">
        <v>40230</v>
      </c>
      <c r="N26" s="23">
        <v>29515</v>
      </c>
      <c r="O26" s="23">
        <v>48395</v>
      </c>
      <c r="P26" s="23">
        <v>58308</v>
      </c>
      <c r="Q26" s="23">
        <v>47369</v>
      </c>
      <c r="R26" s="23">
        <v>21518</v>
      </c>
      <c r="S26" s="23">
        <v>52019</v>
      </c>
      <c r="T26" s="23">
        <v>64882</v>
      </c>
      <c r="U26" s="23">
        <v>64775</v>
      </c>
      <c r="V26" s="23">
        <v>37878</v>
      </c>
      <c r="W26" s="23">
        <v>49954</v>
      </c>
      <c r="X26" s="23">
        <v>33559</v>
      </c>
      <c r="Y26" s="23">
        <v>51403</v>
      </c>
      <c r="Z26" s="23">
        <v>60379</v>
      </c>
      <c r="AA26" s="23">
        <v>26462</v>
      </c>
      <c r="AB26" s="23">
        <v>16885</v>
      </c>
      <c r="AC26" s="23">
        <v>20684</v>
      </c>
      <c r="AD26" s="23">
        <v>36525</v>
      </c>
      <c r="AE26" s="23">
        <v>59909</v>
      </c>
      <c r="AF26" s="24">
        <v>65958</v>
      </c>
      <c r="AG26" s="22">
        <v>66066</v>
      </c>
      <c r="AH26" s="26">
        <v>6545</v>
      </c>
      <c r="AI26" s="124">
        <v>57414</v>
      </c>
      <c r="AJ26" s="96">
        <v>48205</v>
      </c>
      <c r="AK26" s="96">
        <v>29682</v>
      </c>
      <c r="AL26" s="96">
        <v>43420</v>
      </c>
      <c r="AM26" s="96">
        <v>61948</v>
      </c>
      <c r="AN26" s="96">
        <v>26993</v>
      </c>
      <c r="AO26" s="96">
        <v>64125</v>
      </c>
      <c r="AP26" s="96">
        <v>65754</v>
      </c>
      <c r="AQ26" s="96">
        <v>61905</v>
      </c>
      <c r="AR26" s="96">
        <v>68867</v>
      </c>
      <c r="AS26" s="96">
        <v>49207</v>
      </c>
      <c r="AT26" s="96">
        <v>51759</v>
      </c>
      <c r="AU26" s="96">
        <v>54730</v>
      </c>
      <c r="AV26" s="96">
        <v>35145</v>
      </c>
      <c r="AW26" s="97">
        <v>13183746</v>
      </c>
      <c r="AX26" s="97"/>
    </row>
    <row r="27" spans="1:50">
      <c r="A27" s="215"/>
      <c r="B27" s="129">
        <f t="shared" si="17"/>
        <v>2021</v>
      </c>
      <c r="C27" s="21">
        <v>12003</v>
      </c>
      <c r="D27" s="21">
        <v>17354</v>
      </c>
      <c r="E27" s="21">
        <v>33064</v>
      </c>
      <c r="F27" s="21">
        <v>35606</v>
      </c>
      <c r="G27" s="21">
        <v>14041</v>
      </c>
      <c r="H27" s="21">
        <v>24277</v>
      </c>
      <c r="I27" s="21">
        <v>28824</v>
      </c>
      <c r="J27" s="21">
        <v>48788</v>
      </c>
      <c r="K27" s="21">
        <v>24657</v>
      </c>
      <c r="L27" s="21">
        <v>7763</v>
      </c>
      <c r="M27" s="21">
        <v>8410</v>
      </c>
      <c r="N27" s="21">
        <v>5731</v>
      </c>
      <c r="O27" s="21">
        <v>17082</v>
      </c>
      <c r="P27" s="21">
        <v>14967</v>
      </c>
      <c r="Q27" s="21">
        <v>34557</v>
      </c>
      <c r="R27" s="21">
        <v>12490</v>
      </c>
      <c r="S27" s="21">
        <v>15970</v>
      </c>
      <c r="T27" s="21">
        <v>46061</v>
      </c>
      <c r="U27" s="21">
        <v>30450</v>
      </c>
      <c r="V27" s="21">
        <v>26305</v>
      </c>
      <c r="W27" s="21">
        <v>58104</v>
      </c>
      <c r="X27" s="21">
        <v>68138</v>
      </c>
      <c r="Y27" s="21">
        <v>63902</v>
      </c>
      <c r="Z27" s="21">
        <v>66635</v>
      </c>
      <c r="AA27" s="21">
        <v>63643</v>
      </c>
      <c r="AB27" s="21">
        <v>69767</v>
      </c>
      <c r="AC27" s="21">
        <v>70099</v>
      </c>
      <c r="AD27" s="21">
        <v>55598</v>
      </c>
      <c r="AE27" s="21">
        <v>45962</v>
      </c>
      <c r="AF27" s="22">
        <v>8555</v>
      </c>
      <c r="AG27" s="22">
        <v>29705</v>
      </c>
      <c r="AH27" s="26">
        <v>42582</v>
      </c>
      <c r="AI27" s="124">
        <v>0</v>
      </c>
      <c r="AJ27" s="96"/>
      <c r="AK27" s="96"/>
      <c r="AL27" s="96"/>
      <c r="AM27" s="96"/>
      <c r="AN27" s="96"/>
      <c r="AO27" s="96"/>
      <c r="AP27" s="96"/>
      <c r="AQ27" s="96"/>
      <c r="AR27" s="96"/>
      <c r="AS27" s="96"/>
      <c r="AT27" s="96"/>
      <c r="AU27" s="96"/>
      <c r="AV27" s="96"/>
      <c r="AW27" s="97">
        <v>846303</v>
      </c>
      <c r="AX27" s="97"/>
    </row>
    <row r="28" spans="1:50" s="32" customFormat="1">
      <c r="A28" s="209" t="s">
        <v>543</v>
      </c>
      <c r="B28" s="128">
        <f t="shared" ref="B28:B33" si="18">B22</f>
        <v>2020</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4"/>
      <c r="AG28" s="22"/>
      <c r="AH28" s="26"/>
      <c r="AI28" s="124"/>
      <c r="AJ28" s="96"/>
      <c r="AK28" s="96"/>
      <c r="AL28" s="96"/>
      <c r="AM28" s="96"/>
      <c r="AN28" s="96"/>
      <c r="AO28" s="96"/>
      <c r="AP28" s="96"/>
      <c r="AQ28" s="96"/>
      <c r="AR28" s="96"/>
      <c r="AS28" s="96"/>
      <c r="AT28" s="96"/>
      <c r="AU28" s="96"/>
      <c r="AV28" s="96"/>
      <c r="AW28" s="97">
        <v>2998099</v>
      </c>
      <c r="AX28" s="97"/>
    </row>
    <row r="29" spans="1:50" s="32" customFormat="1">
      <c r="A29" s="209"/>
      <c r="B29" s="129">
        <f t="shared" si="18"/>
        <v>2021</v>
      </c>
      <c r="C29" s="21">
        <v>141674</v>
      </c>
      <c r="D29" s="21">
        <v>116451</v>
      </c>
      <c r="E29" s="21">
        <v>137308</v>
      </c>
      <c r="F29" s="21">
        <v>102485</v>
      </c>
      <c r="G29" s="21">
        <v>35671</v>
      </c>
      <c r="H29" s="21">
        <v>84341</v>
      </c>
      <c r="I29" s="21">
        <v>135440</v>
      </c>
      <c r="J29" s="21">
        <v>62509</v>
      </c>
      <c r="K29" s="21">
        <v>47924</v>
      </c>
      <c r="L29" s="21">
        <v>50925</v>
      </c>
      <c r="M29" s="21">
        <v>149112</v>
      </c>
      <c r="N29" s="21">
        <v>154163</v>
      </c>
      <c r="O29" s="21">
        <v>56816</v>
      </c>
      <c r="P29" s="21">
        <v>96926</v>
      </c>
      <c r="Q29" s="21">
        <v>68262</v>
      </c>
      <c r="R29" s="21">
        <v>45377</v>
      </c>
      <c r="S29" s="21">
        <v>62536</v>
      </c>
      <c r="T29" s="21">
        <v>100532</v>
      </c>
      <c r="U29" s="21">
        <v>63997</v>
      </c>
      <c r="V29" s="21">
        <v>82388</v>
      </c>
      <c r="W29" s="21">
        <v>120666</v>
      </c>
      <c r="X29" s="21">
        <v>166235</v>
      </c>
      <c r="Y29" s="21">
        <v>167201</v>
      </c>
      <c r="Z29" s="21">
        <v>167230</v>
      </c>
      <c r="AA29" s="21">
        <v>143049</v>
      </c>
      <c r="AB29" s="21">
        <v>143229</v>
      </c>
      <c r="AC29" s="21">
        <v>165961</v>
      </c>
      <c r="AD29" s="21">
        <v>73400</v>
      </c>
      <c r="AE29" s="21">
        <v>125428</v>
      </c>
      <c r="AF29" s="22">
        <v>64832</v>
      </c>
      <c r="AG29" s="22">
        <v>108132</v>
      </c>
      <c r="AH29" s="26">
        <v>96946</v>
      </c>
      <c r="AI29" s="124">
        <v>0</v>
      </c>
      <c r="AJ29" s="96"/>
      <c r="AK29" s="96"/>
      <c r="AL29" s="96"/>
      <c r="AM29" s="96"/>
      <c r="AN29" s="96"/>
      <c r="AO29" s="96"/>
      <c r="AP29" s="96"/>
      <c r="AQ29" s="96"/>
      <c r="AR29" s="96"/>
      <c r="AS29" s="96"/>
      <c r="AT29" s="96"/>
      <c r="AU29" s="96"/>
      <c r="AV29" s="96"/>
      <c r="AW29" s="97">
        <v>2273306</v>
      </c>
      <c r="AX29" s="97"/>
    </row>
    <row r="30" spans="1:50" s="32" customFormat="1" hidden="1">
      <c r="A30" s="209" t="s">
        <v>532</v>
      </c>
      <c r="B30" s="128">
        <f t="shared" si="18"/>
        <v>2020</v>
      </c>
      <c r="C30" s="228" t="s">
        <v>899</v>
      </c>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4"/>
      <c r="AG30" s="22"/>
      <c r="AH30" s="26"/>
      <c r="AI30" s="124"/>
      <c r="AJ30" s="96"/>
      <c r="AK30" s="96"/>
      <c r="AL30" s="96"/>
      <c r="AM30" s="96"/>
      <c r="AN30" s="96"/>
      <c r="AO30" s="96"/>
      <c r="AP30" s="96"/>
      <c r="AQ30" s="96"/>
      <c r="AR30" s="96"/>
      <c r="AS30" s="96"/>
      <c r="AT30" s="96"/>
      <c r="AU30" s="96"/>
      <c r="AV30" s="96"/>
      <c r="AW30" s="227" t="s">
        <v>899</v>
      </c>
      <c r="AX30" s="97"/>
    </row>
    <row r="31" spans="1:50" s="32" customFormat="1" hidden="1">
      <c r="A31" s="209"/>
      <c r="B31" s="129">
        <f t="shared" si="18"/>
        <v>2021</v>
      </c>
      <c r="C31" s="229" t="s">
        <v>899</v>
      </c>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2"/>
      <c r="AG31" s="22"/>
      <c r="AH31" s="26"/>
      <c r="AI31" s="124"/>
      <c r="AJ31" s="96"/>
      <c r="AK31" s="96"/>
      <c r="AL31" s="96"/>
      <c r="AM31" s="96"/>
      <c r="AN31" s="96"/>
      <c r="AO31" s="96"/>
      <c r="AP31" s="96"/>
      <c r="AQ31" s="96"/>
      <c r="AR31" s="96"/>
      <c r="AS31" s="96"/>
      <c r="AT31" s="96"/>
      <c r="AU31" s="96"/>
      <c r="AV31" s="96"/>
      <c r="AW31" s="227" t="s">
        <v>899</v>
      </c>
      <c r="AX31" s="97"/>
    </row>
    <row r="32" spans="1:50" hidden="1">
      <c r="A32" s="209" t="s">
        <v>531</v>
      </c>
      <c r="B32" s="128">
        <f t="shared" si="18"/>
        <v>2020</v>
      </c>
      <c r="C32" s="228" t="s">
        <v>899</v>
      </c>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4"/>
      <c r="AG32" s="22"/>
      <c r="AH32" s="26"/>
      <c r="AI32" s="124"/>
      <c r="AJ32" s="96"/>
      <c r="AK32" s="96"/>
      <c r="AL32" s="96"/>
      <c r="AM32" s="96"/>
      <c r="AN32" s="96"/>
      <c r="AO32" s="96"/>
      <c r="AP32" s="96"/>
      <c r="AQ32" s="96"/>
      <c r="AR32" s="96"/>
      <c r="AS32" s="96"/>
      <c r="AT32" s="96"/>
      <c r="AU32" s="96"/>
      <c r="AV32" s="96"/>
      <c r="AW32" s="227" t="s">
        <v>899</v>
      </c>
      <c r="AX32" s="97"/>
    </row>
    <row r="33" spans="1:50" hidden="1">
      <c r="A33" s="209"/>
      <c r="B33" s="129">
        <f t="shared" si="18"/>
        <v>2021</v>
      </c>
      <c r="C33" s="229" t="s">
        <v>899</v>
      </c>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2"/>
      <c r="AG33" s="22"/>
      <c r="AH33" s="26"/>
      <c r="AI33" s="124"/>
      <c r="AJ33" s="96"/>
      <c r="AK33" s="96"/>
      <c r="AL33" s="96"/>
      <c r="AM33" s="96"/>
      <c r="AN33" s="96"/>
      <c r="AO33" s="96"/>
      <c r="AP33" s="96"/>
      <c r="AQ33" s="96"/>
      <c r="AR33" s="96"/>
      <c r="AS33" s="96"/>
      <c r="AT33" s="96"/>
      <c r="AU33" s="96"/>
      <c r="AV33" s="96"/>
      <c r="AW33" s="227" t="s">
        <v>899</v>
      </c>
      <c r="AX33" s="97"/>
    </row>
    <row r="34" spans="1:50">
      <c r="A34" s="209" t="s">
        <v>363</v>
      </c>
      <c r="B34" s="128">
        <f t="shared" si="17"/>
        <v>2020</v>
      </c>
      <c r="C34" s="23">
        <v>7925</v>
      </c>
      <c r="D34" s="23">
        <v>15104</v>
      </c>
      <c r="E34" s="23">
        <v>6441</v>
      </c>
      <c r="F34" s="23">
        <v>24003</v>
      </c>
      <c r="G34" s="23">
        <v>26297</v>
      </c>
      <c r="H34" s="23">
        <v>18622</v>
      </c>
      <c r="I34" s="23">
        <v>6145</v>
      </c>
      <c r="J34" s="23">
        <v>4429</v>
      </c>
      <c r="K34" s="23">
        <v>2087</v>
      </c>
      <c r="L34" s="23">
        <v>11013</v>
      </c>
      <c r="M34" s="23">
        <v>20404</v>
      </c>
      <c r="N34" s="23">
        <v>18435</v>
      </c>
      <c r="O34" s="23">
        <v>8376</v>
      </c>
      <c r="P34" s="23">
        <v>29825</v>
      </c>
      <c r="Q34" s="23">
        <v>28182</v>
      </c>
      <c r="R34" s="23">
        <v>15494</v>
      </c>
      <c r="S34" s="23">
        <v>25200</v>
      </c>
      <c r="T34" s="23">
        <v>32038</v>
      </c>
      <c r="U34" s="23">
        <v>31926</v>
      </c>
      <c r="V34" s="23">
        <v>23658</v>
      </c>
      <c r="W34" s="23">
        <v>15031</v>
      </c>
      <c r="X34" s="23">
        <v>7681</v>
      </c>
      <c r="Y34" s="23">
        <v>21333</v>
      </c>
      <c r="Z34" s="23">
        <v>26219</v>
      </c>
      <c r="AA34" s="23">
        <v>12174</v>
      </c>
      <c r="AB34" s="23">
        <v>15620</v>
      </c>
      <c r="AC34" s="23">
        <v>19059</v>
      </c>
      <c r="AD34" s="23">
        <v>12457</v>
      </c>
      <c r="AE34" s="23">
        <v>28800</v>
      </c>
      <c r="AF34" s="24">
        <v>31099</v>
      </c>
      <c r="AG34" s="22">
        <v>31719</v>
      </c>
      <c r="AH34" s="26">
        <v>1640</v>
      </c>
      <c r="AI34" s="124">
        <v>30859</v>
      </c>
      <c r="AJ34" s="96">
        <v>27258</v>
      </c>
      <c r="AK34" s="96">
        <v>14188</v>
      </c>
      <c r="AL34" s="96">
        <v>29210</v>
      </c>
      <c r="AM34" s="96">
        <v>29594</v>
      </c>
      <c r="AN34" s="96">
        <v>29687</v>
      </c>
      <c r="AO34" s="96">
        <v>31043</v>
      </c>
      <c r="AP34" s="96">
        <v>30039</v>
      </c>
      <c r="AQ34" s="96">
        <v>29288</v>
      </c>
      <c r="AR34" s="96">
        <v>33407</v>
      </c>
      <c r="AS34" s="96">
        <v>22337</v>
      </c>
      <c r="AT34" s="96">
        <v>13519</v>
      </c>
      <c r="AU34" s="96">
        <v>34293</v>
      </c>
      <c r="AV34" s="96">
        <v>23012</v>
      </c>
      <c r="AW34" s="97">
        <v>6192196</v>
      </c>
      <c r="AX34" s="97"/>
    </row>
    <row r="35" spans="1:50">
      <c r="A35" s="209"/>
      <c r="B35" s="129">
        <f t="shared" si="17"/>
        <v>2021</v>
      </c>
      <c r="C35" s="21">
        <v>12128</v>
      </c>
      <c r="D35" s="21">
        <v>18184</v>
      </c>
      <c r="E35" s="21">
        <v>18916</v>
      </c>
      <c r="F35" s="21">
        <v>27950</v>
      </c>
      <c r="G35" s="21">
        <v>7658</v>
      </c>
      <c r="H35" s="21">
        <v>11283</v>
      </c>
      <c r="I35" s="21">
        <v>10161</v>
      </c>
      <c r="J35" s="21">
        <v>21241</v>
      </c>
      <c r="K35" s="21">
        <v>23337</v>
      </c>
      <c r="L35" s="21">
        <v>5288</v>
      </c>
      <c r="M35" s="21">
        <v>451</v>
      </c>
      <c r="N35" s="21">
        <v>3244</v>
      </c>
      <c r="O35" s="21">
        <v>20688</v>
      </c>
      <c r="P35" s="21">
        <v>9835</v>
      </c>
      <c r="Q35" s="21">
        <v>26932</v>
      </c>
      <c r="R35" s="21">
        <v>11558</v>
      </c>
      <c r="S35" s="21">
        <v>9700</v>
      </c>
      <c r="T35" s="21">
        <v>58</v>
      </c>
      <c r="U35" s="21">
        <v>6298</v>
      </c>
      <c r="V35" s="21">
        <v>16152</v>
      </c>
      <c r="W35" s="21">
        <v>25366</v>
      </c>
      <c r="X35" s="21">
        <v>33871</v>
      </c>
      <c r="Y35" s="21">
        <v>30913</v>
      </c>
      <c r="Z35" s="21">
        <v>34277</v>
      </c>
      <c r="AA35" s="21">
        <v>32146</v>
      </c>
      <c r="AB35" s="21">
        <v>30187</v>
      </c>
      <c r="AC35" s="21">
        <v>33091</v>
      </c>
      <c r="AD35" s="21">
        <v>30988</v>
      </c>
      <c r="AE35" s="21">
        <v>9797</v>
      </c>
      <c r="AF35" s="22">
        <v>2922</v>
      </c>
      <c r="AG35" s="22">
        <v>11030</v>
      </c>
      <c r="AH35" s="26">
        <v>22575</v>
      </c>
      <c r="AI35" s="124">
        <v>0</v>
      </c>
      <c r="AJ35" s="96"/>
      <c r="AK35" s="96"/>
      <c r="AL35" s="96"/>
      <c r="AM35" s="96"/>
      <c r="AN35" s="96"/>
      <c r="AO35" s="96"/>
      <c r="AP35" s="96"/>
      <c r="AQ35" s="96"/>
      <c r="AR35" s="96"/>
      <c r="AS35" s="96"/>
      <c r="AT35" s="96"/>
      <c r="AU35" s="96"/>
      <c r="AV35" s="96"/>
      <c r="AW35" s="97">
        <v>401628</v>
      </c>
      <c r="AX35" s="97"/>
    </row>
    <row r="36" spans="1:50">
      <c r="A36" s="210" t="s">
        <v>364</v>
      </c>
      <c r="B36" s="128">
        <f t="shared" si="17"/>
        <v>2020</v>
      </c>
      <c r="C36" s="23">
        <v>13265</v>
      </c>
      <c r="D36" s="23">
        <v>25162</v>
      </c>
      <c r="E36" s="23">
        <v>27866</v>
      </c>
      <c r="F36" s="23">
        <v>19126</v>
      </c>
      <c r="G36" s="23">
        <v>19445</v>
      </c>
      <c r="H36" s="23">
        <v>64241</v>
      </c>
      <c r="I36" s="23">
        <v>54930</v>
      </c>
      <c r="J36" s="23">
        <v>43342</v>
      </c>
      <c r="K36" s="23">
        <v>35393</v>
      </c>
      <c r="L36" s="23">
        <v>83109</v>
      </c>
      <c r="M36" s="23">
        <v>88428</v>
      </c>
      <c r="N36" s="23">
        <v>73325</v>
      </c>
      <c r="O36" s="23">
        <v>56447</v>
      </c>
      <c r="P36" s="23">
        <v>105972</v>
      </c>
      <c r="Q36" s="23">
        <v>104471</v>
      </c>
      <c r="R36" s="23">
        <v>62708</v>
      </c>
      <c r="S36" s="23">
        <v>18060</v>
      </c>
      <c r="T36" s="23">
        <v>108185</v>
      </c>
      <c r="U36" s="23">
        <v>110292</v>
      </c>
      <c r="V36" s="23">
        <v>97645</v>
      </c>
      <c r="W36" s="23">
        <v>99635</v>
      </c>
      <c r="X36" s="23">
        <v>67350</v>
      </c>
      <c r="Y36" s="23">
        <v>100797</v>
      </c>
      <c r="Z36" s="23">
        <v>110818</v>
      </c>
      <c r="AA36" s="23">
        <v>51110</v>
      </c>
      <c r="AB36" s="23">
        <v>75873</v>
      </c>
      <c r="AC36" s="23">
        <v>71254</v>
      </c>
      <c r="AD36" s="23">
        <v>63487</v>
      </c>
      <c r="AE36" s="23">
        <v>95187</v>
      </c>
      <c r="AF36" s="24">
        <v>108240</v>
      </c>
      <c r="AG36" s="22">
        <v>109866</v>
      </c>
      <c r="AH36" s="26">
        <v>18936</v>
      </c>
      <c r="AI36" s="124">
        <v>56924</v>
      </c>
      <c r="AJ36" s="96">
        <v>85335</v>
      </c>
      <c r="AK36" s="96">
        <v>94625</v>
      </c>
      <c r="AL36" s="96">
        <v>114927</v>
      </c>
      <c r="AM36" s="96">
        <v>108213</v>
      </c>
      <c r="AN36" s="96">
        <v>112417</v>
      </c>
      <c r="AO36" s="96">
        <v>111001</v>
      </c>
      <c r="AP36" s="96">
        <v>113538</v>
      </c>
      <c r="AQ36" s="96">
        <v>114295</v>
      </c>
      <c r="AR36" s="96">
        <v>119062</v>
      </c>
      <c r="AS36" s="96">
        <v>94704</v>
      </c>
      <c r="AT36" s="96">
        <v>51057</v>
      </c>
      <c r="AU36" s="96">
        <v>113987</v>
      </c>
      <c r="AV36" s="96">
        <v>87405</v>
      </c>
      <c r="AW36" s="97">
        <v>29637858</v>
      </c>
      <c r="AX36" s="97"/>
    </row>
    <row r="37" spans="1:50">
      <c r="A37" s="211"/>
      <c r="B37" s="129">
        <f t="shared" si="17"/>
        <v>2021</v>
      </c>
      <c r="C37" s="21">
        <v>48276</v>
      </c>
      <c r="D37" s="21">
        <v>109071</v>
      </c>
      <c r="E37" s="21">
        <v>117411</v>
      </c>
      <c r="F37" s="21">
        <v>139287</v>
      </c>
      <c r="G37" s="21">
        <v>53319</v>
      </c>
      <c r="H37" s="21">
        <v>73514</v>
      </c>
      <c r="I37" s="21">
        <v>95900</v>
      </c>
      <c r="J37" s="21">
        <v>145574</v>
      </c>
      <c r="K37" s="21">
        <v>134192</v>
      </c>
      <c r="L37" s="21">
        <v>44507</v>
      </c>
      <c r="M37" s="21">
        <v>48376</v>
      </c>
      <c r="N37" s="21">
        <v>52527</v>
      </c>
      <c r="O37" s="21">
        <v>134050</v>
      </c>
      <c r="P37" s="21">
        <v>63196</v>
      </c>
      <c r="Q37" s="21">
        <v>104774</v>
      </c>
      <c r="R37" s="21">
        <v>108153</v>
      </c>
      <c r="S37" s="21">
        <v>53687</v>
      </c>
      <c r="T37" s="21">
        <v>41123</v>
      </c>
      <c r="U37" s="21">
        <v>135082</v>
      </c>
      <c r="V37" s="21">
        <v>81408</v>
      </c>
      <c r="W37" s="21">
        <v>147493</v>
      </c>
      <c r="X37" s="21">
        <v>152358</v>
      </c>
      <c r="Y37" s="21">
        <v>164513</v>
      </c>
      <c r="Z37" s="21">
        <v>163940</v>
      </c>
      <c r="AA37" s="21">
        <v>165236</v>
      </c>
      <c r="AB37" s="21">
        <v>147393</v>
      </c>
      <c r="AC37" s="21">
        <v>164309</v>
      </c>
      <c r="AD37" s="21">
        <v>165760</v>
      </c>
      <c r="AE37" s="21">
        <v>76465</v>
      </c>
      <c r="AF37" s="22">
        <v>28960</v>
      </c>
      <c r="AG37" s="22">
        <v>63488</v>
      </c>
      <c r="AH37" s="26">
        <v>98108</v>
      </c>
      <c r="AI37" s="124">
        <v>0</v>
      </c>
      <c r="AJ37" s="96"/>
      <c r="AK37" s="96"/>
      <c r="AL37" s="96"/>
      <c r="AM37" s="96"/>
      <c r="AN37" s="96"/>
      <c r="AO37" s="96"/>
      <c r="AP37" s="96"/>
      <c r="AQ37" s="96"/>
      <c r="AR37" s="96"/>
      <c r="AS37" s="96"/>
      <c r="AT37" s="96"/>
      <c r="AU37" s="96"/>
      <c r="AV37" s="96"/>
      <c r="AW37" s="97">
        <v>2312023</v>
      </c>
      <c r="AX37" s="97"/>
    </row>
    <row r="38" spans="1:50">
      <c r="A38" s="215" t="s">
        <v>365</v>
      </c>
      <c r="B38" s="128">
        <f>B36</f>
        <v>2020</v>
      </c>
      <c r="C38" s="23">
        <v>18837</v>
      </c>
      <c r="D38" s="23">
        <v>31737</v>
      </c>
      <c r="E38" s="23">
        <v>18384</v>
      </c>
      <c r="F38" s="23">
        <v>40834</v>
      </c>
      <c r="G38" s="23">
        <v>47868</v>
      </c>
      <c r="H38" s="23">
        <v>31587</v>
      </c>
      <c r="I38" s="23">
        <v>10813</v>
      </c>
      <c r="J38" s="23">
        <v>12323</v>
      </c>
      <c r="K38" s="23">
        <v>8296</v>
      </c>
      <c r="L38" s="23">
        <v>26618</v>
      </c>
      <c r="M38" s="23">
        <v>47086</v>
      </c>
      <c r="N38" s="23">
        <v>28741</v>
      </c>
      <c r="O38" s="23">
        <v>46651</v>
      </c>
      <c r="P38" s="23">
        <v>56051</v>
      </c>
      <c r="Q38" s="23">
        <v>57667</v>
      </c>
      <c r="R38" s="23">
        <v>22879</v>
      </c>
      <c r="S38" s="23">
        <v>48991</v>
      </c>
      <c r="T38" s="23">
        <v>60907</v>
      </c>
      <c r="U38" s="23">
        <v>63218</v>
      </c>
      <c r="V38" s="23">
        <v>38264</v>
      </c>
      <c r="W38" s="23">
        <v>42632</v>
      </c>
      <c r="X38" s="23">
        <v>35261</v>
      </c>
      <c r="Y38" s="23">
        <v>49739</v>
      </c>
      <c r="Z38" s="23">
        <v>58908</v>
      </c>
      <c r="AA38" s="23">
        <v>30370</v>
      </c>
      <c r="AB38" s="23">
        <v>16184</v>
      </c>
      <c r="AC38" s="23">
        <v>20857</v>
      </c>
      <c r="AD38" s="23">
        <v>44307</v>
      </c>
      <c r="AE38" s="23">
        <v>59181</v>
      </c>
      <c r="AF38" s="24">
        <v>64499</v>
      </c>
      <c r="AG38" s="22">
        <v>65317</v>
      </c>
      <c r="AH38" s="26">
        <v>10056</v>
      </c>
      <c r="AI38" s="124">
        <v>57835</v>
      </c>
      <c r="AJ38" s="96">
        <v>48015</v>
      </c>
      <c r="AK38" s="96">
        <v>29081</v>
      </c>
      <c r="AL38" s="96">
        <v>39265</v>
      </c>
      <c r="AM38" s="96">
        <v>52060</v>
      </c>
      <c r="AN38" s="96">
        <v>22133</v>
      </c>
      <c r="AO38" s="96">
        <v>63448</v>
      </c>
      <c r="AP38" s="96">
        <v>64715</v>
      </c>
      <c r="AQ38" s="96">
        <v>62010</v>
      </c>
      <c r="AR38" s="96">
        <v>67838</v>
      </c>
      <c r="AS38" s="96">
        <v>46828</v>
      </c>
      <c r="AT38" s="96">
        <v>47405</v>
      </c>
      <c r="AU38" s="96">
        <v>59713</v>
      </c>
      <c r="AV38" s="96">
        <v>43457</v>
      </c>
      <c r="AW38" s="97">
        <v>12886015</v>
      </c>
      <c r="AX38" s="97"/>
    </row>
    <row r="39" spans="1:50">
      <c r="A39" s="215"/>
      <c r="B39" s="129">
        <f>B37</f>
        <v>2021</v>
      </c>
      <c r="C39" s="21">
        <v>25900</v>
      </c>
      <c r="D39" s="21">
        <v>32487</v>
      </c>
      <c r="E39" s="21">
        <v>53795</v>
      </c>
      <c r="F39" s="21">
        <v>46745</v>
      </c>
      <c r="G39" s="21">
        <v>21247</v>
      </c>
      <c r="H39" s="21">
        <v>29882</v>
      </c>
      <c r="I39" s="21">
        <v>33184</v>
      </c>
      <c r="J39" s="21">
        <v>57173</v>
      </c>
      <c r="K39" s="21">
        <v>31835</v>
      </c>
      <c r="L39" s="21">
        <v>12958</v>
      </c>
      <c r="M39" s="21">
        <v>21342</v>
      </c>
      <c r="N39" s="21">
        <v>10890</v>
      </c>
      <c r="O39" s="21">
        <v>30072</v>
      </c>
      <c r="P39" s="21">
        <v>17161</v>
      </c>
      <c r="Q39" s="21">
        <v>39304</v>
      </c>
      <c r="R39" s="21">
        <v>12734</v>
      </c>
      <c r="S39" s="21">
        <v>27565</v>
      </c>
      <c r="T39" s="21">
        <v>42176</v>
      </c>
      <c r="U39" s="21">
        <v>18817</v>
      </c>
      <c r="V39" s="21">
        <v>23289</v>
      </c>
      <c r="W39" s="21">
        <v>56722</v>
      </c>
      <c r="X39" s="21">
        <v>56540</v>
      </c>
      <c r="Y39" s="21">
        <v>60116</v>
      </c>
      <c r="Z39" s="21">
        <v>64072</v>
      </c>
      <c r="AA39" s="21">
        <v>59676</v>
      </c>
      <c r="AB39" s="21">
        <v>66600</v>
      </c>
      <c r="AC39" s="21">
        <v>66941</v>
      </c>
      <c r="AD39" s="21">
        <v>58198</v>
      </c>
      <c r="AE39" s="21">
        <v>51256</v>
      </c>
      <c r="AF39" s="22">
        <v>8318</v>
      </c>
      <c r="AG39" s="22">
        <v>19410</v>
      </c>
      <c r="AH39" s="26">
        <v>49770</v>
      </c>
      <c r="AI39" s="124">
        <v>0</v>
      </c>
      <c r="AJ39" s="96"/>
      <c r="AK39" s="96"/>
      <c r="AL39" s="96"/>
      <c r="AM39" s="96"/>
      <c r="AN39" s="96"/>
      <c r="AO39" s="96"/>
      <c r="AP39" s="96"/>
      <c r="AQ39" s="96"/>
      <c r="AR39" s="96"/>
      <c r="AS39" s="96"/>
      <c r="AT39" s="96"/>
      <c r="AU39" s="96"/>
      <c r="AV39" s="96"/>
      <c r="AW39" s="97">
        <v>839627</v>
      </c>
      <c r="AX39" s="97"/>
    </row>
    <row r="40" spans="1:50">
      <c r="A40" s="215" t="s">
        <v>366</v>
      </c>
      <c r="B40" s="128">
        <f t="shared" si="17"/>
        <v>2020</v>
      </c>
      <c r="C40" s="23">
        <v>28658</v>
      </c>
      <c r="D40" s="23">
        <v>48223</v>
      </c>
      <c r="E40" s="23">
        <v>27742</v>
      </c>
      <c r="F40" s="23">
        <v>64596</v>
      </c>
      <c r="G40" s="23">
        <v>71483</v>
      </c>
      <c r="H40" s="23">
        <v>48081</v>
      </c>
      <c r="I40" s="23">
        <v>16475</v>
      </c>
      <c r="J40" s="23">
        <v>20251</v>
      </c>
      <c r="K40" s="23">
        <v>13159</v>
      </c>
      <c r="L40" s="23">
        <v>36521</v>
      </c>
      <c r="M40" s="23">
        <v>70765</v>
      </c>
      <c r="N40" s="23">
        <v>42933</v>
      </c>
      <c r="O40" s="23">
        <v>70357</v>
      </c>
      <c r="P40" s="23">
        <v>78099</v>
      </c>
      <c r="Q40" s="23">
        <v>86805</v>
      </c>
      <c r="R40" s="23">
        <v>33505</v>
      </c>
      <c r="S40" s="23">
        <v>68449</v>
      </c>
      <c r="T40" s="23">
        <v>90876</v>
      </c>
      <c r="U40" s="23">
        <v>94619</v>
      </c>
      <c r="V40" s="23">
        <v>57558</v>
      </c>
      <c r="W40" s="23">
        <v>63352</v>
      </c>
      <c r="X40" s="23">
        <v>52887</v>
      </c>
      <c r="Y40" s="23">
        <v>74881</v>
      </c>
      <c r="Z40" s="23">
        <v>88395</v>
      </c>
      <c r="AA40" s="23">
        <v>44442</v>
      </c>
      <c r="AB40" s="23">
        <v>24315</v>
      </c>
      <c r="AC40" s="23">
        <v>31254</v>
      </c>
      <c r="AD40" s="23">
        <v>66365</v>
      </c>
      <c r="AE40" s="23">
        <v>82852</v>
      </c>
      <c r="AF40" s="24">
        <v>94918</v>
      </c>
      <c r="AG40" s="22">
        <v>97681</v>
      </c>
      <c r="AH40" s="26">
        <v>14708</v>
      </c>
      <c r="AI40" s="124">
        <v>85450</v>
      </c>
      <c r="AJ40" s="96">
        <v>72064</v>
      </c>
      <c r="AK40" s="96">
        <v>43864</v>
      </c>
      <c r="AL40" s="96">
        <v>59142</v>
      </c>
      <c r="AM40" s="96">
        <v>78558</v>
      </c>
      <c r="AN40" s="96">
        <v>33264</v>
      </c>
      <c r="AO40" s="96">
        <v>95337</v>
      </c>
      <c r="AP40" s="96">
        <v>96812</v>
      </c>
      <c r="AQ40" s="96">
        <v>93061</v>
      </c>
      <c r="AR40" s="96">
        <v>101009</v>
      </c>
      <c r="AS40" s="96">
        <v>66615</v>
      </c>
      <c r="AT40" s="96">
        <v>70983</v>
      </c>
      <c r="AU40" s="96">
        <v>88517</v>
      </c>
      <c r="AV40" s="96">
        <v>65133</v>
      </c>
      <c r="AW40" s="97">
        <v>19769720</v>
      </c>
      <c r="AX40" s="97"/>
    </row>
    <row r="41" spans="1:50">
      <c r="A41" s="215"/>
      <c r="B41" s="129">
        <f t="shared" si="17"/>
        <v>2021</v>
      </c>
      <c r="C41" s="21">
        <v>38570</v>
      </c>
      <c r="D41" s="21">
        <v>47199</v>
      </c>
      <c r="E41" s="21">
        <v>80048</v>
      </c>
      <c r="F41" s="21">
        <v>70067</v>
      </c>
      <c r="G41" s="21">
        <v>31873</v>
      </c>
      <c r="H41" s="21">
        <v>45011</v>
      </c>
      <c r="I41" s="21">
        <v>49483</v>
      </c>
      <c r="J41" s="21">
        <v>84476</v>
      </c>
      <c r="K41" s="21">
        <v>48532</v>
      </c>
      <c r="L41" s="21">
        <v>19113</v>
      </c>
      <c r="M41" s="21">
        <v>34333</v>
      </c>
      <c r="N41" s="21">
        <v>20241</v>
      </c>
      <c r="O41" s="21">
        <v>48676</v>
      </c>
      <c r="P41" s="21">
        <v>26205</v>
      </c>
      <c r="Q41" s="21">
        <v>58989</v>
      </c>
      <c r="R41" s="21">
        <v>18898</v>
      </c>
      <c r="S41" s="21">
        <v>45733</v>
      </c>
      <c r="T41" s="21">
        <v>68001</v>
      </c>
      <c r="U41" s="21">
        <v>29752</v>
      </c>
      <c r="V41" s="21">
        <v>36619</v>
      </c>
      <c r="W41" s="21">
        <v>88131</v>
      </c>
      <c r="X41" s="21">
        <v>86928</v>
      </c>
      <c r="Y41" s="21">
        <v>91859</v>
      </c>
      <c r="Z41" s="21">
        <v>98041</v>
      </c>
      <c r="AA41" s="21">
        <v>91068</v>
      </c>
      <c r="AB41" s="21">
        <v>100132</v>
      </c>
      <c r="AC41" s="21">
        <v>100375</v>
      </c>
      <c r="AD41" s="21">
        <v>87821</v>
      </c>
      <c r="AE41" s="21">
        <v>77012</v>
      </c>
      <c r="AF41" s="22">
        <v>12380</v>
      </c>
      <c r="AG41" s="22">
        <v>30588</v>
      </c>
      <c r="AH41" s="26">
        <v>74343</v>
      </c>
      <c r="AI41" s="124">
        <v>0</v>
      </c>
      <c r="AJ41" s="96"/>
      <c r="AK41" s="96"/>
      <c r="AL41" s="96"/>
      <c r="AM41" s="96"/>
      <c r="AN41" s="96"/>
      <c r="AO41" s="96"/>
      <c r="AP41" s="96"/>
      <c r="AQ41" s="96"/>
      <c r="AR41" s="96"/>
      <c r="AS41" s="96"/>
      <c r="AT41" s="96"/>
      <c r="AU41" s="96"/>
      <c r="AV41" s="96"/>
      <c r="AW41" s="97">
        <v>1291792</v>
      </c>
      <c r="AX41" s="97"/>
    </row>
    <row r="42" spans="1:50" s="32" customFormat="1">
      <c r="A42" s="215" t="s">
        <v>367</v>
      </c>
      <c r="B42" s="128">
        <f>B38</f>
        <v>2020</v>
      </c>
      <c r="C42" s="23">
        <v>15052</v>
      </c>
      <c r="D42" s="23">
        <v>8579</v>
      </c>
      <c r="E42" s="23">
        <v>10617</v>
      </c>
      <c r="F42" s="23">
        <v>29168</v>
      </c>
      <c r="G42" s="23">
        <v>10928</v>
      </c>
      <c r="H42" s="23">
        <v>6796</v>
      </c>
      <c r="I42" s="23">
        <v>42895</v>
      </c>
      <c r="J42" s="23">
        <v>12914</v>
      </c>
      <c r="K42" s="23">
        <v>25219</v>
      </c>
      <c r="L42" s="23">
        <v>12745</v>
      </c>
      <c r="M42" s="23">
        <v>25900</v>
      </c>
      <c r="N42" s="23">
        <v>33703</v>
      </c>
      <c r="O42" s="23">
        <v>51205</v>
      </c>
      <c r="P42" s="23">
        <v>50809</v>
      </c>
      <c r="Q42" s="23">
        <v>17434</v>
      </c>
      <c r="R42" s="23">
        <v>19004</v>
      </c>
      <c r="S42" s="23">
        <v>49731</v>
      </c>
      <c r="T42" s="23">
        <v>17819</v>
      </c>
      <c r="U42" s="23">
        <v>38438</v>
      </c>
      <c r="V42" s="23">
        <v>21983</v>
      </c>
      <c r="W42" s="23">
        <v>11941</v>
      </c>
      <c r="X42" s="23">
        <v>16068</v>
      </c>
      <c r="Y42" s="23">
        <v>52572</v>
      </c>
      <c r="Z42" s="23">
        <v>57737</v>
      </c>
      <c r="AA42" s="23">
        <v>57516</v>
      </c>
      <c r="AB42" s="23">
        <v>32733</v>
      </c>
      <c r="AC42" s="23">
        <v>24276</v>
      </c>
      <c r="AD42" s="23">
        <v>15530</v>
      </c>
      <c r="AE42" s="23">
        <v>51675</v>
      </c>
      <c r="AF42" s="24">
        <v>3899</v>
      </c>
      <c r="AG42" s="22">
        <v>41296</v>
      </c>
      <c r="AH42" s="26">
        <v>60422</v>
      </c>
      <c r="AI42" s="124">
        <v>59532</v>
      </c>
      <c r="AJ42" s="96">
        <v>26875</v>
      </c>
      <c r="AK42" s="96">
        <v>22419</v>
      </c>
      <c r="AL42" s="96">
        <v>49596</v>
      </c>
      <c r="AM42" s="96">
        <v>58941</v>
      </c>
      <c r="AN42" s="96">
        <v>61444</v>
      </c>
      <c r="AO42" s="96">
        <v>60323</v>
      </c>
      <c r="AP42" s="96">
        <v>28221</v>
      </c>
      <c r="AQ42" s="96">
        <v>48043</v>
      </c>
      <c r="AR42" s="96">
        <v>61745</v>
      </c>
      <c r="AS42" s="96">
        <v>61098</v>
      </c>
      <c r="AT42" s="96">
        <v>61205</v>
      </c>
      <c r="AU42" s="96">
        <v>61074</v>
      </c>
      <c r="AV42" s="96">
        <v>51717</v>
      </c>
      <c r="AW42" s="97">
        <v>12558924</v>
      </c>
      <c r="AX42" s="97"/>
    </row>
    <row r="43" spans="1:50" s="32" customFormat="1">
      <c r="A43" s="215"/>
      <c r="B43" s="129">
        <f>B39</f>
        <v>2021</v>
      </c>
      <c r="C43" s="21">
        <v>6533</v>
      </c>
      <c r="D43" s="21">
        <v>19914</v>
      </c>
      <c r="E43" s="21">
        <v>22483</v>
      </c>
      <c r="F43" s="21">
        <v>25373</v>
      </c>
      <c r="G43" s="21">
        <v>24381</v>
      </c>
      <c r="H43" s="21">
        <v>10832</v>
      </c>
      <c r="I43" s="21">
        <v>32422</v>
      </c>
      <c r="J43" s="21">
        <v>8385</v>
      </c>
      <c r="K43" s="21">
        <v>9543</v>
      </c>
      <c r="L43" s="21">
        <v>27166</v>
      </c>
      <c r="M43" s="21">
        <v>27144</v>
      </c>
      <c r="N43" s="21">
        <v>21035</v>
      </c>
      <c r="O43" s="21">
        <v>20848</v>
      </c>
      <c r="P43" s="21">
        <v>28812</v>
      </c>
      <c r="Q43" s="21">
        <v>57369</v>
      </c>
      <c r="R43" s="21">
        <v>19622</v>
      </c>
      <c r="S43" s="21">
        <v>55115</v>
      </c>
      <c r="T43" s="21">
        <v>26282</v>
      </c>
      <c r="U43" s="21">
        <v>51619</v>
      </c>
      <c r="V43" s="21">
        <v>44900</v>
      </c>
      <c r="W43" s="21">
        <v>59756</v>
      </c>
      <c r="X43" s="21">
        <v>23056</v>
      </c>
      <c r="Y43" s="21">
        <v>53845</v>
      </c>
      <c r="Z43" s="21">
        <v>13382</v>
      </c>
      <c r="AA43" s="21">
        <v>32756</v>
      </c>
      <c r="AB43" s="21">
        <v>39580</v>
      </c>
      <c r="AC43" s="21">
        <v>59919</v>
      </c>
      <c r="AD43" s="21">
        <v>62753</v>
      </c>
      <c r="AE43" s="21">
        <v>39755</v>
      </c>
      <c r="AF43" s="22">
        <v>64869</v>
      </c>
      <c r="AG43" s="22">
        <v>63534</v>
      </c>
      <c r="AH43" s="26">
        <v>31199</v>
      </c>
      <c r="AI43" s="124">
        <v>0</v>
      </c>
      <c r="AJ43" s="96"/>
      <c r="AK43" s="96"/>
      <c r="AL43" s="96"/>
      <c r="AM43" s="96"/>
      <c r="AN43" s="96"/>
      <c r="AO43" s="96"/>
      <c r="AP43" s="96"/>
      <c r="AQ43" s="96"/>
      <c r="AR43" s="96"/>
      <c r="AS43" s="96"/>
      <c r="AT43" s="96"/>
      <c r="AU43" s="96"/>
      <c r="AV43" s="96"/>
      <c r="AW43" s="97">
        <v>870006</v>
      </c>
      <c r="AX43" s="97"/>
    </row>
    <row r="44" spans="1:50">
      <c r="A44" s="215" t="s">
        <v>368</v>
      </c>
      <c r="B44" s="128">
        <f>B40</f>
        <v>2020</v>
      </c>
      <c r="C44" s="23">
        <v>25260</v>
      </c>
      <c r="D44" s="23">
        <v>13429</v>
      </c>
      <c r="E44" s="23">
        <v>17321</v>
      </c>
      <c r="F44" s="23">
        <v>43066</v>
      </c>
      <c r="G44" s="23">
        <v>16133</v>
      </c>
      <c r="H44" s="23">
        <v>7272</v>
      </c>
      <c r="I44" s="23">
        <v>60832</v>
      </c>
      <c r="J44" s="23">
        <v>19880</v>
      </c>
      <c r="K44" s="23">
        <v>37903</v>
      </c>
      <c r="L44" s="23">
        <v>19165</v>
      </c>
      <c r="M44" s="23">
        <v>37957</v>
      </c>
      <c r="N44" s="23">
        <v>47521</v>
      </c>
      <c r="O44" s="23">
        <v>72584</v>
      </c>
      <c r="P44" s="23">
        <v>71169</v>
      </c>
      <c r="Q44" s="23">
        <v>24700</v>
      </c>
      <c r="R44" s="23">
        <v>23206</v>
      </c>
      <c r="S44" s="23">
        <v>65360</v>
      </c>
      <c r="T44" s="23">
        <v>23989</v>
      </c>
      <c r="U44" s="23">
        <v>55078</v>
      </c>
      <c r="V44" s="23">
        <v>30272</v>
      </c>
      <c r="W44" s="23">
        <v>17829</v>
      </c>
      <c r="X44" s="23">
        <v>26484</v>
      </c>
      <c r="Y44" s="23">
        <v>70372</v>
      </c>
      <c r="Z44" s="23">
        <v>75615</v>
      </c>
      <c r="AA44" s="23">
        <v>75170</v>
      </c>
      <c r="AB44" s="23">
        <v>44849</v>
      </c>
      <c r="AC44" s="23">
        <v>34994</v>
      </c>
      <c r="AD44" s="23">
        <v>24004</v>
      </c>
      <c r="AE44" s="23">
        <v>67796</v>
      </c>
      <c r="AF44" s="24">
        <v>6745</v>
      </c>
      <c r="AG44" s="22">
        <v>58347</v>
      </c>
      <c r="AH44" s="26">
        <v>79951</v>
      </c>
      <c r="AI44" s="124">
        <v>79078</v>
      </c>
      <c r="AJ44" s="96">
        <v>41267</v>
      </c>
      <c r="AK44" s="96">
        <v>34244</v>
      </c>
      <c r="AL44" s="96">
        <v>70010</v>
      </c>
      <c r="AM44" s="96">
        <v>80068</v>
      </c>
      <c r="AN44" s="96">
        <v>82573</v>
      </c>
      <c r="AO44" s="96">
        <v>82554</v>
      </c>
      <c r="AP44" s="96">
        <v>41749</v>
      </c>
      <c r="AQ44" s="96">
        <v>67096</v>
      </c>
      <c r="AR44" s="96">
        <v>84141</v>
      </c>
      <c r="AS44" s="96">
        <v>82561</v>
      </c>
      <c r="AT44" s="96">
        <v>81761</v>
      </c>
      <c r="AU44" s="96">
        <v>82140</v>
      </c>
      <c r="AV44" s="96">
        <v>69097</v>
      </c>
      <c r="AW44" s="97">
        <v>15271024</v>
      </c>
      <c r="AX44" s="97"/>
    </row>
    <row r="45" spans="1:50">
      <c r="A45" s="215"/>
      <c r="B45" s="129">
        <f>B41</f>
        <v>2021</v>
      </c>
      <c r="C45" s="21">
        <v>10186</v>
      </c>
      <c r="D45" s="21">
        <v>30079</v>
      </c>
      <c r="E45" s="21">
        <v>34245</v>
      </c>
      <c r="F45" s="21">
        <v>39377</v>
      </c>
      <c r="G45" s="21">
        <v>35244</v>
      </c>
      <c r="H45" s="21">
        <v>16671</v>
      </c>
      <c r="I45" s="21">
        <v>49346</v>
      </c>
      <c r="J45" s="21">
        <v>14083</v>
      </c>
      <c r="K45" s="21">
        <v>15020</v>
      </c>
      <c r="L45" s="21">
        <v>39111</v>
      </c>
      <c r="M45" s="21">
        <v>40987</v>
      </c>
      <c r="N45" s="21">
        <v>32245</v>
      </c>
      <c r="O45" s="21">
        <v>32924</v>
      </c>
      <c r="P45" s="21">
        <v>45513</v>
      </c>
      <c r="Q45" s="21">
        <v>87397</v>
      </c>
      <c r="R45" s="21">
        <v>31483</v>
      </c>
      <c r="S45" s="21">
        <v>82977</v>
      </c>
      <c r="T45" s="21">
        <v>37339</v>
      </c>
      <c r="U45" s="21">
        <v>76558</v>
      </c>
      <c r="V45" s="21">
        <v>68763</v>
      </c>
      <c r="W45" s="21">
        <v>88839</v>
      </c>
      <c r="X45" s="21">
        <v>35444</v>
      </c>
      <c r="Y45" s="21">
        <v>79193</v>
      </c>
      <c r="Z45" s="21">
        <v>20027</v>
      </c>
      <c r="AA45" s="21">
        <v>49149</v>
      </c>
      <c r="AB45" s="21">
        <v>59433</v>
      </c>
      <c r="AC45" s="21">
        <v>91390</v>
      </c>
      <c r="AD45" s="21">
        <v>93840</v>
      </c>
      <c r="AE45" s="21">
        <v>57712</v>
      </c>
      <c r="AF45" s="22">
        <v>97163</v>
      </c>
      <c r="AG45" s="22">
        <v>94758</v>
      </c>
      <c r="AH45" s="26">
        <v>43895</v>
      </c>
      <c r="AI45" s="124">
        <v>0</v>
      </c>
      <c r="AJ45" s="96"/>
      <c r="AK45" s="96"/>
      <c r="AL45" s="96"/>
      <c r="AM45" s="96"/>
      <c r="AN45" s="96"/>
      <c r="AO45" s="96"/>
      <c r="AP45" s="96"/>
      <c r="AQ45" s="96"/>
      <c r="AR45" s="96"/>
      <c r="AS45" s="96"/>
      <c r="AT45" s="96"/>
      <c r="AU45" s="96"/>
      <c r="AV45" s="96"/>
      <c r="AW45" s="97">
        <v>1306042</v>
      </c>
      <c r="AX45" s="97"/>
    </row>
    <row r="46" spans="1:50">
      <c r="A46" s="215" t="s">
        <v>369</v>
      </c>
      <c r="B46" s="128">
        <f t="shared" si="17"/>
        <v>2020</v>
      </c>
      <c r="C46" s="23">
        <v>3610</v>
      </c>
      <c r="D46" s="23">
        <v>3990</v>
      </c>
      <c r="E46" s="23">
        <v>4009</v>
      </c>
      <c r="F46" s="23">
        <v>26326</v>
      </c>
      <c r="G46" s="23">
        <v>34666</v>
      </c>
      <c r="H46" s="23">
        <v>35231</v>
      </c>
      <c r="I46" s="23">
        <v>4986</v>
      </c>
      <c r="J46" s="23">
        <v>16598</v>
      </c>
      <c r="K46" s="23">
        <v>1546</v>
      </c>
      <c r="L46" s="23">
        <v>8832</v>
      </c>
      <c r="M46" s="23">
        <v>37855</v>
      </c>
      <c r="N46" s="23">
        <v>32260</v>
      </c>
      <c r="O46" s="23">
        <v>31937</v>
      </c>
      <c r="P46" s="23">
        <v>44230</v>
      </c>
      <c r="Q46" s="23">
        <v>24482</v>
      </c>
      <c r="R46" s="23">
        <v>19785</v>
      </c>
      <c r="S46" s="23">
        <v>42982</v>
      </c>
      <c r="T46" s="23">
        <v>51207</v>
      </c>
      <c r="U46" s="23">
        <v>51773</v>
      </c>
      <c r="V46" s="23">
        <v>38641</v>
      </c>
      <c r="W46" s="23">
        <v>35959</v>
      </c>
      <c r="X46" s="23">
        <v>14602</v>
      </c>
      <c r="Y46" s="23">
        <v>39633</v>
      </c>
      <c r="Z46" s="23">
        <v>49742</v>
      </c>
      <c r="AA46" s="23">
        <v>12885</v>
      </c>
      <c r="AB46" s="23">
        <v>27188</v>
      </c>
      <c r="AC46" s="23">
        <v>17088</v>
      </c>
      <c r="AD46" s="23">
        <v>23416</v>
      </c>
      <c r="AE46" s="23">
        <v>42993</v>
      </c>
      <c r="AF46" s="24">
        <v>54685</v>
      </c>
      <c r="AG46" s="22">
        <v>56455</v>
      </c>
      <c r="AH46" s="26">
        <v>12432</v>
      </c>
      <c r="AI46" s="124">
        <v>44786</v>
      </c>
      <c r="AJ46" s="96">
        <v>48941</v>
      </c>
      <c r="AK46" s="96">
        <v>27016</v>
      </c>
      <c r="AL46" s="96">
        <v>37398</v>
      </c>
      <c r="AM46" s="96">
        <v>49850</v>
      </c>
      <c r="AN46" s="96">
        <v>37526</v>
      </c>
      <c r="AO46" s="96">
        <v>51621</v>
      </c>
      <c r="AP46" s="96">
        <v>55537</v>
      </c>
      <c r="AQ46" s="96">
        <v>50597</v>
      </c>
      <c r="AR46" s="96">
        <v>55804</v>
      </c>
      <c r="AS46" s="96">
        <v>43846</v>
      </c>
      <c r="AT46" s="96">
        <v>39745</v>
      </c>
      <c r="AU46" s="96">
        <v>57998</v>
      </c>
      <c r="AV46" s="96">
        <v>48961</v>
      </c>
      <c r="AW46" s="97">
        <v>9528939</v>
      </c>
      <c r="AX46" s="97"/>
    </row>
    <row r="47" spans="1:50">
      <c r="A47" s="215"/>
      <c r="B47" s="129">
        <f t="shared" si="17"/>
        <v>2021</v>
      </c>
      <c r="C47" s="21">
        <v>16266</v>
      </c>
      <c r="D47" s="21">
        <v>7238</v>
      </c>
      <c r="E47" s="21">
        <v>26392</v>
      </c>
      <c r="F47" s="21">
        <v>29833</v>
      </c>
      <c r="G47" s="21">
        <v>7969</v>
      </c>
      <c r="H47" s="21">
        <v>6117</v>
      </c>
      <c r="I47" s="21">
        <v>23377</v>
      </c>
      <c r="J47" s="21">
        <v>45087</v>
      </c>
      <c r="K47" s="21">
        <v>39094</v>
      </c>
      <c r="L47" s="21">
        <v>8722</v>
      </c>
      <c r="M47" s="21">
        <v>274</v>
      </c>
      <c r="N47" s="21">
        <v>874</v>
      </c>
      <c r="O47" s="21">
        <v>1240</v>
      </c>
      <c r="P47" s="21">
        <v>1612</v>
      </c>
      <c r="Q47" s="21">
        <v>10204</v>
      </c>
      <c r="R47" s="21">
        <v>3744</v>
      </c>
      <c r="S47" s="21">
        <v>33035</v>
      </c>
      <c r="T47" s="21">
        <v>7978</v>
      </c>
      <c r="U47" s="21">
        <v>8182</v>
      </c>
      <c r="V47" s="21">
        <v>9256</v>
      </c>
      <c r="W47" s="21">
        <v>20906</v>
      </c>
      <c r="X47" s="21">
        <v>46727</v>
      </c>
      <c r="Y47" s="21">
        <v>39390</v>
      </c>
      <c r="Z47" s="21">
        <v>46280</v>
      </c>
      <c r="AA47" s="21">
        <v>46451</v>
      </c>
      <c r="AB47" s="21">
        <v>46436</v>
      </c>
      <c r="AC47" s="21">
        <v>47029</v>
      </c>
      <c r="AD47" s="21">
        <v>40771</v>
      </c>
      <c r="AE47" s="21">
        <v>23259</v>
      </c>
      <c r="AF47" s="22">
        <v>4885</v>
      </c>
      <c r="AG47" s="22">
        <v>19448</v>
      </c>
      <c r="AH47" s="26">
        <v>40256</v>
      </c>
      <c r="AI47" s="124">
        <v>0</v>
      </c>
      <c r="AJ47" s="96"/>
      <c r="AK47" s="96"/>
      <c r="AL47" s="96"/>
      <c r="AM47" s="96"/>
      <c r="AN47" s="96"/>
      <c r="AO47" s="96"/>
      <c r="AP47" s="96"/>
      <c r="AQ47" s="96"/>
      <c r="AR47" s="96"/>
      <c r="AS47" s="96"/>
      <c r="AT47" s="96"/>
      <c r="AU47" s="96"/>
      <c r="AV47" s="96"/>
      <c r="AW47" s="97">
        <v>497963</v>
      </c>
      <c r="AX47" s="97"/>
    </row>
    <row r="48" spans="1:50">
      <c r="A48" s="215" t="s">
        <v>411</v>
      </c>
      <c r="B48" s="128">
        <f t="shared" si="17"/>
        <v>2020</v>
      </c>
      <c r="C48" s="23">
        <v>18741</v>
      </c>
      <c r="D48" s="23">
        <v>10824</v>
      </c>
      <c r="E48" s="23">
        <v>11683</v>
      </c>
      <c r="F48" s="23">
        <v>23937</v>
      </c>
      <c r="G48" s="23">
        <v>20795</v>
      </c>
      <c r="H48" s="23">
        <v>11894</v>
      </c>
      <c r="I48" s="23">
        <v>22485</v>
      </c>
      <c r="J48" s="23">
        <v>28378</v>
      </c>
      <c r="K48" s="23">
        <v>26897</v>
      </c>
      <c r="L48" s="23">
        <v>14226</v>
      </c>
      <c r="M48" s="23">
        <v>25518</v>
      </c>
      <c r="N48" s="23">
        <v>22464</v>
      </c>
      <c r="O48" s="23">
        <v>26546</v>
      </c>
      <c r="P48" s="23">
        <v>30024</v>
      </c>
      <c r="Q48" s="23">
        <v>23945</v>
      </c>
      <c r="R48" s="23">
        <v>24467</v>
      </c>
      <c r="S48" s="23">
        <v>30709</v>
      </c>
      <c r="T48" s="23">
        <v>25926</v>
      </c>
      <c r="U48" s="23">
        <v>16405</v>
      </c>
      <c r="V48" s="23">
        <v>24498</v>
      </c>
      <c r="W48" s="23">
        <v>14480</v>
      </c>
      <c r="X48" s="23">
        <v>23267</v>
      </c>
      <c r="Y48" s="23">
        <v>32361</v>
      </c>
      <c r="Z48" s="23">
        <v>32633</v>
      </c>
      <c r="AA48" s="23">
        <v>32758</v>
      </c>
      <c r="AB48" s="23">
        <v>29138</v>
      </c>
      <c r="AC48" s="23">
        <v>28414</v>
      </c>
      <c r="AD48" s="23">
        <v>23114</v>
      </c>
      <c r="AE48" s="23">
        <v>31359</v>
      </c>
      <c r="AF48" s="24">
        <v>21013</v>
      </c>
      <c r="AG48" s="22">
        <v>26831</v>
      </c>
      <c r="AH48" s="26">
        <v>33443</v>
      </c>
      <c r="AI48" s="124">
        <v>33432</v>
      </c>
      <c r="AJ48" s="96">
        <v>24284</v>
      </c>
      <c r="AK48" s="96">
        <v>14492</v>
      </c>
      <c r="AL48" s="96">
        <v>32286</v>
      </c>
      <c r="AM48" s="96">
        <v>34435</v>
      </c>
      <c r="AN48" s="96">
        <v>34626</v>
      </c>
      <c r="AO48" s="96">
        <v>34443</v>
      </c>
      <c r="AP48" s="96">
        <v>31541</v>
      </c>
      <c r="AQ48" s="96">
        <v>19204</v>
      </c>
      <c r="AR48" s="96">
        <v>34950</v>
      </c>
      <c r="AS48" s="96">
        <v>34767</v>
      </c>
      <c r="AT48" s="96">
        <v>34610</v>
      </c>
      <c r="AU48" s="96">
        <v>34615</v>
      </c>
      <c r="AV48" s="96">
        <v>33458</v>
      </c>
      <c r="AW48" s="97">
        <v>7133414</v>
      </c>
      <c r="AX48" s="97"/>
    </row>
    <row r="49" spans="1:50">
      <c r="A49" s="215"/>
      <c r="B49" s="129">
        <f t="shared" si="17"/>
        <v>2021</v>
      </c>
      <c r="C49" s="21">
        <v>17583</v>
      </c>
      <c r="D49" s="21">
        <v>10755</v>
      </c>
      <c r="E49" s="21">
        <v>25589</v>
      </c>
      <c r="F49" s="21">
        <v>27999</v>
      </c>
      <c r="G49" s="21">
        <v>23936</v>
      </c>
      <c r="H49" s="21">
        <v>22777</v>
      </c>
      <c r="I49" s="21">
        <v>24798</v>
      </c>
      <c r="J49" s="21">
        <v>10011</v>
      </c>
      <c r="K49" s="21">
        <v>26782</v>
      </c>
      <c r="L49" s="21">
        <v>30872</v>
      </c>
      <c r="M49" s="21">
        <v>29714</v>
      </c>
      <c r="N49" s="21">
        <v>24505</v>
      </c>
      <c r="O49" s="21">
        <v>16260</v>
      </c>
      <c r="P49" s="21">
        <v>17358</v>
      </c>
      <c r="Q49" s="21">
        <v>24347</v>
      </c>
      <c r="R49" s="21">
        <v>19806</v>
      </c>
      <c r="S49" s="21">
        <v>31564</v>
      </c>
      <c r="T49" s="21">
        <v>29939</v>
      </c>
      <c r="U49" s="21">
        <v>29565</v>
      </c>
      <c r="V49" s="21">
        <v>32419</v>
      </c>
      <c r="W49" s="21">
        <v>32729</v>
      </c>
      <c r="X49" s="21">
        <v>23087</v>
      </c>
      <c r="Y49" s="21">
        <v>31711</v>
      </c>
      <c r="Z49" s="21">
        <v>16194</v>
      </c>
      <c r="AA49" s="21">
        <v>20619</v>
      </c>
      <c r="AB49" s="21">
        <v>23511</v>
      </c>
      <c r="AC49" s="21">
        <v>24586</v>
      </c>
      <c r="AD49" s="21">
        <v>33118</v>
      </c>
      <c r="AE49" s="21">
        <v>29542</v>
      </c>
      <c r="AF49" s="22">
        <v>34249</v>
      </c>
      <c r="AG49" s="22">
        <v>33762</v>
      </c>
      <c r="AH49" s="26">
        <v>29745</v>
      </c>
      <c r="AI49" s="124">
        <v>0</v>
      </c>
      <c r="AJ49" s="96"/>
      <c r="AK49" s="96"/>
      <c r="AL49" s="96"/>
      <c r="AM49" s="96"/>
      <c r="AN49" s="96"/>
      <c r="AO49" s="96"/>
      <c r="AP49" s="96"/>
      <c r="AQ49" s="96"/>
      <c r="AR49" s="96"/>
      <c r="AS49" s="96"/>
      <c r="AT49" s="96"/>
      <c r="AU49" s="96"/>
      <c r="AV49" s="96"/>
      <c r="AW49" s="97">
        <v>558616</v>
      </c>
      <c r="AX49" s="97"/>
    </row>
    <row r="50" spans="1:50">
      <c r="A50" s="215" t="s">
        <v>370</v>
      </c>
      <c r="B50" s="128">
        <f t="shared" si="17"/>
        <v>2020</v>
      </c>
      <c r="C50" s="23">
        <v>19221</v>
      </c>
      <c r="D50" s="23">
        <v>11040</v>
      </c>
      <c r="E50" s="23">
        <v>11737</v>
      </c>
      <c r="F50" s="23">
        <v>24450</v>
      </c>
      <c r="G50" s="23">
        <v>21225</v>
      </c>
      <c r="H50" s="23">
        <v>12133</v>
      </c>
      <c r="I50" s="23">
        <v>22753</v>
      </c>
      <c r="J50" s="23">
        <v>28936</v>
      </c>
      <c r="K50" s="23">
        <v>27476</v>
      </c>
      <c r="L50" s="23">
        <v>14481</v>
      </c>
      <c r="M50" s="23">
        <v>25884</v>
      </c>
      <c r="N50" s="23">
        <v>22959</v>
      </c>
      <c r="O50" s="23">
        <v>26886</v>
      </c>
      <c r="P50" s="23">
        <v>30688</v>
      </c>
      <c r="Q50" s="23">
        <v>24533</v>
      </c>
      <c r="R50" s="23">
        <v>24878</v>
      </c>
      <c r="S50" s="23">
        <v>31329</v>
      </c>
      <c r="T50" s="23">
        <v>26442</v>
      </c>
      <c r="U50" s="23">
        <v>16588</v>
      </c>
      <c r="V50" s="23">
        <v>24963</v>
      </c>
      <c r="W50" s="23">
        <v>14527</v>
      </c>
      <c r="X50" s="23">
        <v>23594</v>
      </c>
      <c r="Y50" s="23">
        <v>32963</v>
      </c>
      <c r="Z50" s="23">
        <v>33262</v>
      </c>
      <c r="AA50" s="23">
        <v>33428</v>
      </c>
      <c r="AB50" s="23">
        <v>29744</v>
      </c>
      <c r="AC50" s="23">
        <v>29019</v>
      </c>
      <c r="AD50" s="23">
        <v>23623</v>
      </c>
      <c r="AE50" s="23">
        <v>32037</v>
      </c>
      <c r="AF50" s="24">
        <v>21357</v>
      </c>
      <c r="AG50" s="22">
        <v>27243</v>
      </c>
      <c r="AH50" s="26">
        <v>34110</v>
      </c>
      <c r="AI50" s="124">
        <v>34102</v>
      </c>
      <c r="AJ50" s="96">
        <v>24686</v>
      </c>
      <c r="AK50" s="96">
        <v>14827</v>
      </c>
      <c r="AL50" s="96">
        <v>32947</v>
      </c>
      <c r="AM50" s="96">
        <v>35044</v>
      </c>
      <c r="AN50" s="96">
        <v>35319</v>
      </c>
      <c r="AO50" s="96">
        <v>35112</v>
      </c>
      <c r="AP50" s="96">
        <v>32215</v>
      </c>
      <c r="AQ50" s="96">
        <v>19254</v>
      </c>
      <c r="AR50" s="96">
        <v>35660</v>
      </c>
      <c r="AS50" s="96">
        <v>35481</v>
      </c>
      <c r="AT50" s="96">
        <v>35369</v>
      </c>
      <c r="AU50" s="96">
        <v>35302</v>
      </c>
      <c r="AV50" s="96">
        <v>34193</v>
      </c>
      <c r="AW50" s="97">
        <v>7227679</v>
      </c>
      <c r="AX50" s="97"/>
    </row>
    <row r="51" spans="1:50">
      <c r="A51" s="215"/>
      <c r="B51" s="129">
        <f t="shared" si="17"/>
        <v>2021</v>
      </c>
      <c r="C51" s="21">
        <v>17541</v>
      </c>
      <c r="D51" s="21">
        <v>10671</v>
      </c>
      <c r="E51" s="21">
        <v>25199</v>
      </c>
      <c r="F51" s="21">
        <v>27792</v>
      </c>
      <c r="G51" s="21">
        <v>23919</v>
      </c>
      <c r="H51" s="21">
        <v>22583</v>
      </c>
      <c r="I51" s="21">
        <v>24691</v>
      </c>
      <c r="J51" s="21">
        <v>9873</v>
      </c>
      <c r="K51" s="21">
        <v>26701</v>
      </c>
      <c r="L51" s="21">
        <v>30810</v>
      </c>
      <c r="M51" s="21">
        <v>29656</v>
      </c>
      <c r="N51" s="21">
        <v>24422</v>
      </c>
      <c r="O51" s="21">
        <v>15889</v>
      </c>
      <c r="P51" s="21">
        <v>17181</v>
      </c>
      <c r="Q51" s="21">
        <v>32183</v>
      </c>
      <c r="R51" s="21">
        <v>22772</v>
      </c>
      <c r="S51" s="21">
        <v>31490</v>
      </c>
      <c r="T51" s="21">
        <v>29848</v>
      </c>
      <c r="U51" s="21">
        <v>29388</v>
      </c>
      <c r="V51" s="21">
        <v>32313</v>
      </c>
      <c r="W51" s="21">
        <v>32703</v>
      </c>
      <c r="X51" s="21">
        <v>23083</v>
      </c>
      <c r="Y51" s="21">
        <v>31669</v>
      </c>
      <c r="Z51" s="21">
        <v>15994</v>
      </c>
      <c r="AA51" s="21">
        <v>20627</v>
      </c>
      <c r="AB51" s="21">
        <v>23379</v>
      </c>
      <c r="AC51" s="21">
        <v>25107</v>
      </c>
      <c r="AD51" s="21">
        <v>33112</v>
      </c>
      <c r="AE51" s="21">
        <v>29570</v>
      </c>
      <c r="AF51" s="22">
        <v>34229</v>
      </c>
      <c r="AG51" s="22">
        <v>33798</v>
      </c>
      <c r="AH51" s="26">
        <v>29727</v>
      </c>
      <c r="AI51" s="124">
        <v>0</v>
      </c>
      <c r="AJ51" s="96"/>
      <c r="AK51" s="96"/>
      <c r="AL51" s="96"/>
      <c r="AM51" s="96"/>
      <c r="AN51" s="96"/>
      <c r="AO51" s="96"/>
      <c r="AP51" s="96"/>
      <c r="AQ51" s="96"/>
      <c r="AR51" s="96"/>
      <c r="AS51" s="96"/>
      <c r="AT51" s="96"/>
      <c r="AU51" s="96"/>
      <c r="AV51" s="96"/>
      <c r="AW51" s="97">
        <v>568484</v>
      </c>
      <c r="AX51" s="97"/>
    </row>
    <row r="52" spans="1:50">
      <c r="A52" s="209" t="s">
        <v>371</v>
      </c>
      <c r="B52" s="128">
        <f t="shared" si="17"/>
        <v>2020</v>
      </c>
      <c r="C52" s="23">
        <v>51383</v>
      </c>
      <c r="D52" s="23">
        <v>23554</v>
      </c>
      <c r="E52" s="23">
        <v>17450</v>
      </c>
      <c r="F52" s="23">
        <v>8052</v>
      </c>
      <c r="G52" s="23">
        <v>75871</v>
      </c>
      <c r="H52" s="23">
        <v>41084</v>
      </c>
      <c r="I52" s="23">
        <v>25309</v>
      </c>
      <c r="J52" s="23">
        <v>15847</v>
      </c>
      <c r="K52" s="23">
        <v>87264</v>
      </c>
      <c r="L52" s="23">
        <v>76250</v>
      </c>
      <c r="M52" s="23">
        <v>17525</v>
      </c>
      <c r="N52" s="23">
        <v>62635</v>
      </c>
      <c r="O52" s="23">
        <v>33752</v>
      </c>
      <c r="P52" s="23">
        <v>83428</v>
      </c>
      <c r="Q52" s="23">
        <v>77871</v>
      </c>
      <c r="R52" s="23">
        <v>65767</v>
      </c>
      <c r="S52" s="23">
        <v>63225</v>
      </c>
      <c r="T52" s="23">
        <v>73086</v>
      </c>
      <c r="U52" s="23">
        <v>68598</v>
      </c>
      <c r="V52" s="23">
        <v>63598</v>
      </c>
      <c r="W52" s="23">
        <v>76184</v>
      </c>
      <c r="X52" s="23">
        <v>93615</v>
      </c>
      <c r="Y52" s="23">
        <v>54813</v>
      </c>
      <c r="Z52" s="23">
        <v>63412</v>
      </c>
      <c r="AA52" s="23">
        <v>91628</v>
      </c>
      <c r="AB52" s="23">
        <v>70638</v>
      </c>
      <c r="AC52" s="23">
        <v>67776</v>
      </c>
      <c r="AD52" s="23">
        <v>30507</v>
      </c>
      <c r="AE52" s="23">
        <v>44018</v>
      </c>
      <c r="AF52" s="24">
        <v>26031</v>
      </c>
      <c r="AG52" s="22">
        <v>9200</v>
      </c>
      <c r="AH52" s="26">
        <v>17068</v>
      </c>
      <c r="AI52" s="124">
        <v>95553</v>
      </c>
      <c r="AJ52" s="96">
        <v>94317</v>
      </c>
      <c r="AK52" s="96">
        <v>89237</v>
      </c>
      <c r="AL52" s="96">
        <v>83647</v>
      </c>
      <c r="AM52" s="96">
        <v>46191</v>
      </c>
      <c r="AN52" s="96">
        <v>85731</v>
      </c>
      <c r="AO52" s="96">
        <v>93612</v>
      </c>
      <c r="AP52" s="96">
        <v>97436</v>
      </c>
      <c r="AQ52" s="96">
        <v>98743</v>
      </c>
      <c r="AR52" s="96">
        <v>83945</v>
      </c>
      <c r="AS52" s="96">
        <v>47780</v>
      </c>
      <c r="AT52" s="96">
        <v>84150</v>
      </c>
      <c r="AU52" s="96">
        <v>12263</v>
      </c>
      <c r="AV52" s="96">
        <v>67318</v>
      </c>
      <c r="AW52" s="97">
        <v>19100809</v>
      </c>
      <c r="AX52" s="97"/>
    </row>
    <row r="53" spans="1:50">
      <c r="A53" s="209"/>
      <c r="B53" s="129">
        <f t="shared" si="17"/>
        <v>2021</v>
      </c>
      <c r="C53" s="21">
        <v>70418</v>
      </c>
      <c r="D53" s="21">
        <v>20774</v>
      </c>
      <c r="E53" s="21">
        <v>11666</v>
      </c>
      <c r="F53" s="21">
        <v>27328</v>
      </c>
      <c r="G53" s="21">
        <v>4732</v>
      </c>
      <c r="H53" s="21">
        <v>4961</v>
      </c>
      <c r="I53" s="21">
        <v>10989</v>
      </c>
      <c r="J53" s="21">
        <v>24580</v>
      </c>
      <c r="K53" s="21">
        <v>10837</v>
      </c>
      <c r="L53" s="21">
        <v>11326</v>
      </c>
      <c r="M53" s="21">
        <v>19405</v>
      </c>
      <c r="N53" s="21">
        <v>21208</v>
      </c>
      <c r="O53" s="21">
        <v>29437</v>
      </c>
      <c r="P53" s="21">
        <v>21938</v>
      </c>
      <c r="Q53" s="21">
        <v>86158</v>
      </c>
      <c r="R53" s="21">
        <v>82407</v>
      </c>
      <c r="S53" s="21">
        <v>83795</v>
      </c>
      <c r="T53" s="21">
        <v>64822</v>
      </c>
      <c r="U53" s="21">
        <v>79852</v>
      </c>
      <c r="V53" s="21">
        <v>41872</v>
      </c>
      <c r="W53" s="21">
        <v>73329</v>
      </c>
      <c r="X53" s="21">
        <v>75482</v>
      </c>
      <c r="Y53" s="21">
        <v>46859</v>
      </c>
      <c r="Z53" s="21">
        <v>73601</v>
      </c>
      <c r="AA53" s="21">
        <v>60741</v>
      </c>
      <c r="AB53" s="21">
        <v>86822</v>
      </c>
      <c r="AC53" s="21">
        <v>38176</v>
      </c>
      <c r="AD53" s="21">
        <v>16446</v>
      </c>
      <c r="AE53" s="21">
        <v>17138</v>
      </c>
      <c r="AF53" s="22">
        <v>31344</v>
      </c>
      <c r="AG53" s="22">
        <v>36699</v>
      </c>
      <c r="AH53" s="26">
        <v>46568</v>
      </c>
      <c r="AI53" s="124">
        <v>0</v>
      </c>
      <c r="AJ53" s="96"/>
      <c r="AK53" s="96"/>
      <c r="AL53" s="96"/>
      <c r="AM53" s="96"/>
      <c r="AN53" s="96"/>
      <c r="AO53" s="96"/>
      <c r="AP53" s="96"/>
      <c r="AQ53" s="96"/>
      <c r="AR53" s="96"/>
      <c r="AS53" s="96"/>
      <c r="AT53" s="96"/>
      <c r="AU53" s="96"/>
      <c r="AV53" s="96"/>
      <c r="AW53" s="97">
        <v>1114694</v>
      </c>
      <c r="AX53" s="97"/>
    </row>
    <row r="54" spans="1:50">
      <c r="A54" s="209" t="s">
        <v>372</v>
      </c>
      <c r="B54" s="128">
        <f t="shared" si="17"/>
        <v>2020</v>
      </c>
      <c r="C54" s="23">
        <v>50485</v>
      </c>
      <c r="D54" s="23">
        <v>23230</v>
      </c>
      <c r="E54" s="23">
        <v>17196</v>
      </c>
      <c r="F54" s="23">
        <v>7970</v>
      </c>
      <c r="G54" s="23">
        <v>75802</v>
      </c>
      <c r="H54" s="23">
        <v>40047</v>
      </c>
      <c r="I54" s="23">
        <v>25332</v>
      </c>
      <c r="J54" s="23">
        <v>15985</v>
      </c>
      <c r="K54" s="23">
        <v>87657</v>
      </c>
      <c r="L54" s="23">
        <v>76420</v>
      </c>
      <c r="M54" s="23">
        <v>17533</v>
      </c>
      <c r="N54" s="23">
        <v>57724</v>
      </c>
      <c r="O54" s="23">
        <v>32089</v>
      </c>
      <c r="P54" s="23">
        <v>78442</v>
      </c>
      <c r="Q54" s="23">
        <v>71288</v>
      </c>
      <c r="R54" s="23">
        <v>59423</v>
      </c>
      <c r="S54" s="23">
        <v>63465</v>
      </c>
      <c r="T54" s="23">
        <v>73115</v>
      </c>
      <c r="U54" s="23">
        <v>61098</v>
      </c>
      <c r="V54" s="23">
        <v>57149</v>
      </c>
      <c r="W54" s="23">
        <v>67731</v>
      </c>
      <c r="X54" s="23">
        <v>83508</v>
      </c>
      <c r="Y54" s="23">
        <v>49077</v>
      </c>
      <c r="Z54" s="23">
        <v>56692</v>
      </c>
      <c r="AA54" s="23">
        <v>81667</v>
      </c>
      <c r="AB54" s="23">
        <v>62756</v>
      </c>
      <c r="AC54" s="23">
        <v>60544</v>
      </c>
      <c r="AD54" s="23">
        <v>26921</v>
      </c>
      <c r="AE54" s="23">
        <v>38950</v>
      </c>
      <c r="AF54" s="24">
        <v>23002</v>
      </c>
      <c r="AG54" s="22">
        <v>8258</v>
      </c>
      <c r="AH54" s="26">
        <v>15256</v>
      </c>
      <c r="AI54" s="124">
        <v>84023</v>
      </c>
      <c r="AJ54" s="96">
        <v>83573</v>
      </c>
      <c r="AK54" s="96">
        <v>78531</v>
      </c>
      <c r="AL54" s="96">
        <v>74153</v>
      </c>
      <c r="AM54" s="96">
        <v>41729</v>
      </c>
      <c r="AN54" s="96">
        <v>76317</v>
      </c>
      <c r="AO54" s="96">
        <v>77788</v>
      </c>
      <c r="AP54" s="96">
        <v>86712</v>
      </c>
      <c r="AQ54" s="96">
        <v>87839</v>
      </c>
      <c r="AR54" s="96">
        <v>65278</v>
      </c>
      <c r="AS54" s="96">
        <v>38116</v>
      </c>
      <c r="AT54" s="96">
        <v>65298</v>
      </c>
      <c r="AU54" s="96">
        <v>9637</v>
      </c>
      <c r="AV54" s="96">
        <v>52337</v>
      </c>
      <c r="AW54" s="97">
        <v>18562930</v>
      </c>
      <c r="AX54" s="97"/>
    </row>
    <row r="55" spans="1:50">
      <c r="A55" s="209"/>
      <c r="B55" s="129">
        <f t="shared" si="17"/>
        <v>2021</v>
      </c>
      <c r="C55" s="21">
        <v>67567</v>
      </c>
      <c r="D55" s="21">
        <v>40909</v>
      </c>
      <c r="E55" s="21">
        <v>23650</v>
      </c>
      <c r="F55" s="21">
        <v>54840</v>
      </c>
      <c r="G55" s="21">
        <v>9525</v>
      </c>
      <c r="H55" s="21">
        <v>11182</v>
      </c>
      <c r="I55" s="21">
        <v>22959</v>
      </c>
      <c r="J55" s="21">
        <v>49500</v>
      </c>
      <c r="K55" s="21">
        <v>6206</v>
      </c>
      <c r="L55" s="21">
        <v>6014</v>
      </c>
      <c r="M55" s="21">
        <v>10298</v>
      </c>
      <c r="N55" s="21">
        <v>15494</v>
      </c>
      <c r="O55" s="21">
        <v>29571</v>
      </c>
      <c r="P55" s="21">
        <v>22974</v>
      </c>
      <c r="Q55" s="21">
        <v>86140</v>
      </c>
      <c r="R55" s="21">
        <v>81947</v>
      </c>
      <c r="S55" s="21">
        <v>81258</v>
      </c>
      <c r="T55" s="21">
        <v>62898</v>
      </c>
      <c r="U55" s="21">
        <v>80174</v>
      </c>
      <c r="V55" s="21">
        <v>41645</v>
      </c>
      <c r="W55" s="21">
        <v>73333</v>
      </c>
      <c r="X55" s="21">
        <v>75514</v>
      </c>
      <c r="Y55" s="21">
        <v>47201</v>
      </c>
      <c r="Z55" s="21">
        <v>73805</v>
      </c>
      <c r="AA55" s="21">
        <v>59487</v>
      </c>
      <c r="AB55" s="21">
        <v>86666</v>
      </c>
      <c r="AC55" s="21">
        <v>38437</v>
      </c>
      <c r="AD55" s="21">
        <v>16259</v>
      </c>
      <c r="AE55" s="21">
        <v>17174</v>
      </c>
      <c r="AF55" s="22">
        <v>31863</v>
      </c>
      <c r="AG55" s="22">
        <v>37049</v>
      </c>
      <c r="AH55" s="26">
        <v>47003</v>
      </c>
      <c r="AI55" s="124">
        <v>0</v>
      </c>
      <c r="AJ55" s="96"/>
      <c r="AK55" s="96"/>
      <c r="AL55" s="96"/>
      <c r="AM55" s="96"/>
      <c r="AN55" s="96"/>
      <c r="AO55" s="96"/>
      <c r="AP55" s="96"/>
      <c r="AQ55" s="96"/>
      <c r="AR55" s="96"/>
      <c r="AS55" s="96"/>
      <c r="AT55" s="96"/>
      <c r="AU55" s="96"/>
      <c r="AV55" s="96"/>
      <c r="AW55" s="97">
        <v>1105892</v>
      </c>
      <c r="AX55" s="97"/>
    </row>
    <row r="56" spans="1:50">
      <c r="A56" s="215" t="s">
        <v>373</v>
      </c>
      <c r="B56" s="128">
        <f t="shared" si="17"/>
        <v>2020</v>
      </c>
      <c r="C56" s="23">
        <v>19399</v>
      </c>
      <c r="D56" s="23">
        <v>7025</v>
      </c>
      <c r="E56" s="23">
        <v>12122</v>
      </c>
      <c r="F56" s="23">
        <v>21430</v>
      </c>
      <c r="G56" s="23">
        <v>11068</v>
      </c>
      <c r="H56" s="23">
        <v>827</v>
      </c>
      <c r="I56" s="23">
        <v>11192</v>
      </c>
      <c r="J56" s="23">
        <v>29218</v>
      </c>
      <c r="K56" s="23">
        <v>39870</v>
      </c>
      <c r="L56" s="23">
        <v>10388</v>
      </c>
      <c r="M56" s="23">
        <v>9608</v>
      </c>
      <c r="N56" s="23">
        <v>10798</v>
      </c>
      <c r="O56" s="23">
        <v>43186</v>
      </c>
      <c r="P56" s="23">
        <v>49044</v>
      </c>
      <c r="Q56" s="23">
        <v>16943</v>
      </c>
      <c r="R56" s="23">
        <v>21663</v>
      </c>
      <c r="S56" s="23">
        <v>36488</v>
      </c>
      <c r="T56" s="23">
        <v>20526</v>
      </c>
      <c r="U56" s="23">
        <v>28438</v>
      </c>
      <c r="V56" s="23">
        <v>9183</v>
      </c>
      <c r="W56" s="23">
        <v>10012</v>
      </c>
      <c r="X56" s="23">
        <v>8738</v>
      </c>
      <c r="Y56" s="23">
        <v>35454</v>
      </c>
      <c r="Z56" s="23">
        <v>48188</v>
      </c>
      <c r="AA56" s="23">
        <v>60253</v>
      </c>
      <c r="AB56" s="23">
        <v>27391</v>
      </c>
      <c r="AC56" s="23">
        <v>24205</v>
      </c>
      <c r="AD56" s="23">
        <v>34529</v>
      </c>
      <c r="AE56" s="23">
        <v>27861</v>
      </c>
      <c r="AF56" s="24">
        <v>36449</v>
      </c>
      <c r="AG56" s="22">
        <v>27719</v>
      </c>
      <c r="AH56" s="26">
        <v>45885</v>
      </c>
      <c r="AI56" s="124">
        <v>61994</v>
      </c>
      <c r="AJ56" s="96">
        <v>11878</v>
      </c>
      <c r="AK56" s="96">
        <v>21330</v>
      </c>
      <c r="AL56" s="96">
        <v>54576</v>
      </c>
      <c r="AM56" s="96">
        <v>65544</v>
      </c>
      <c r="AN56" s="96">
        <v>64950</v>
      </c>
      <c r="AO56" s="96">
        <v>63389</v>
      </c>
      <c r="AP56" s="96">
        <v>18064</v>
      </c>
      <c r="AQ56" s="96">
        <v>45711</v>
      </c>
      <c r="AR56" s="96">
        <v>66414</v>
      </c>
      <c r="AS56" s="96">
        <v>65955</v>
      </c>
      <c r="AT56" s="96">
        <v>66568</v>
      </c>
      <c r="AU56" s="96">
        <v>64198</v>
      </c>
      <c r="AV56" s="96">
        <v>31200</v>
      </c>
      <c r="AW56" s="97">
        <v>9420419</v>
      </c>
      <c r="AX56" s="97"/>
    </row>
    <row r="57" spans="1:50">
      <c r="A57" s="215"/>
      <c r="B57" s="129">
        <f t="shared" si="17"/>
        <v>2021</v>
      </c>
      <c r="C57" s="21">
        <v>90</v>
      </c>
      <c r="D57" s="21">
        <v>1933</v>
      </c>
      <c r="E57" s="21">
        <v>10201</v>
      </c>
      <c r="F57" s="21">
        <v>19325</v>
      </c>
      <c r="G57" s="21">
        <v>770</v>
      </c>
      <c r="H57" s="21">
        <v>1033</v>
      </c>
      <c r="I57" s="21">
        <v>435</v>
      </c>
      <c r="J57" s="21">
        <v>772</v>
      </c>
      <c r="K57" s="21">
        <v>223</v>
      </c>
      <c r="L57" s="21">
        <v>6649</v>
      </c>
      <c r="M57" s="21">
        <v>14150</v>
      </c>
      <c r="N57" s="21">
        <v>7338</v>
      </c>
      <c r="O57" s="21">
        <v>7554</v>
      </c>
      <c r="P57" s="21">
        <v>3548</v>
      </c>
      <c r="Q57" s="21">
        <v>23140</v>
      </c>
      <c r="R57" s="21">
        <v>21535</v>
      </c>
      <c r="S57" s="21">
        <v>30940</v>
      </c>
      <c r="T57" s="21">
        <v>24135</v>
      </c>
      <c r="U57" s="21">
        <v>43075</v>
      </c>
      <c r="V57" s="21">
        <v>43709</v>
      </c>
      <c r="W57" s="21">
        <v>54730</v>
      </c>
      <c r="X57" s="21">
        <v>2174</v>
      </c>
      <c r="Y57" s="21">
        <v>9205</v>
      </c>
      <c r="Z57" s="21">
        <v>2075</v>
      </c>
      <c r="AA57" s="21">
        <v>17809</v>
      </c>
      <c r="AB57" s="21">
        <v>19331</v>
      </c>
      <c r="AC57" s="21">
        <v>42715</v>
      </c>
      <c r="AD57" s="21">
        <v>59327</v>
      </c>
      <c r="AE57" s="21">
        <v>25597</v>
      </c>
      <c r="AF57" s="22">
        <v>50323</v>
      </c>
      <c r="AG57" s="22">
        <v>65374</v>
      </c>
      <c r="AH57" s="26">
        <v>20510</v>
      </c>
      <c r="AI57" s="124">
        <v>0</v>
      </c>
      <c r="AJ57" s="96"/>
      <c r="AK57" s="96"/>
      <c r="AL57" s="96"/>
      <c r="AM57" s="96"/>
      <c r="AN57" s="96"/>
      <c r="AO57" s="96"/>
      <c r="AP57" s="96"/>
      <c r="AQ57" s="96"/>
      <c r="AR57" s="96"/>
      <c r="AS57" s="96"/>
      <c r="AT57" s="96"/>
      <c r="AU57" s="96"/>
      <c r="AV57" s="96"/>
      <c r="AW57" s="97">
        <v>574144</v>
      </c>
      <c r="AX57" s="97"/>
    </row>
    <row r="58" spans="1:50">
      <c r="A58" s="215" t="s">
        <v>374</v>
      </c>
      <c r="B58" s="128">
        <f t="shared" si="17"/>
        <v>2020</v>
      </c>
      <c r="C58" s="23">
        <v>18408</v>
      </c>
      <c r="D58" s="23">
        <v>7811</v>
      </c>
      <c r="E58" s="23">
        <v>12283</v>
      </c>
      <c r="F58" s="23">
        <v>22331</v>
      </c>
      <c r="G58" s="23">
        <v>9707</v>
      </c>
      <c r="H58" s="23">
        <v>234</v>
      </c>
      <c r="I58" s="23">
        <v>11059</v>
      </c>
      <c r="J58" s="23">
        <v>30052</v>
      </c>
      <c r="K58" s="23">
        <v>40965</v>
      </c>
      <c r="L58" s="23">
        <v>10419</v>
      </c>
      <c r="M58" s="23">
        <v>10200</v>
      </c>
      <c r="N58" s="23">
        <v>12551</v>
      </c>
      <c r="O58" s="23">
        <v>44975</v>
      </c>
      <c r="P58" s="23">
        <v>49454</v>
      </c>
      <c r="Q58" s="23">
        <v>16793</v>
      </c>
      <c r="R58" s="23">
        <v>25308</v>
      </c>
      <c r="S58" s="23">
        <v>36966</v>
      </c>
      <c r="T58" s="23">
        <v>19689</v>
      </c>
      <c r="U58" s="23">
        <v>35930</v>
      </c>
      <c r="V58" s="23">
        <v>10008</v>
      </c>
      <c r="W58" s="23">
        <v>19093</v>
      </c>
      <c r="X58" s="23">
        <v>14956</v>
      </c>
      <c r="Y58" s="23">
        <v>53786</v>
      </c>
      <c r="Z58" s="23">
        <v>56645</v>
      </c>
      <c r="AA58" s="23">
        <v>60130</v>
      </c>
      <c r="AB58" s="23">
        <v>26398</v>
      </c>
      <c r="AC58" s="23">
        <v>23962</v>
      </c>
      <c r="AD58" s="23">
        <v>32588</v>
      </c>
      <c r="AE58" s="23">
        <v>26118</v>
      </c>
      <c r="AF58" s="24">
        <v>35272</v>
      </c>
      <c r="AG58" s="24">
        <v>32028</v>
      </c>
      <c r="AH58" s="25">
        <v>47972</v>
      </c>
      <c r="AI58" s="124">
        <v>61762</v>
      </c>
      <c r="AJ58" s="96">
        <v>12073</v>
      </c>
      <c r="AK58" s="96">
        <v>18743</v>
      </c>
      <c r="AL58" s="96">
        <v>50222</v>
      </c>
      <c r="AM58" s="96">
        <v>65072</v>
      </c>
      <c r="AN58" s="96">
        <v>64634</v>
      </c>
      <c r="AO58" s="96">
        <v>63317</v>
      </c>
      <c r="AP58" s="96">
        <v>19463</v>
      </c>
      <c r="AQ58" s="96">
        <v>39039</v>
      </c>
      <c r="AR58" s="96">
        <v>65773</v>
      </c>
      <c r="AS58" s="96">
        <v>65571</v>
      </c>
      <c r="AT58" s="96">
        <v>65975</v>
      </c>
      <c r="AU58" s="96">
        <v>63741</v>
      </c>
      <c r="AV58" s="96">
        <v>32315</v>
      </c>
      <c r="AW58" s="97">
        <v>9888991</v>
      </c>
      <c r="AX58" s="97"/>
    </row>
    <row r="59" spans="1:50">
      <c r="A59" s="215"/>
      <c r="B59" s="129">
        <f t="shared" si="17"/>
        <v>2021</v>
      </c>
      <c r="C59" s="21">
        <v>0</v>
      </c>
      <c r="D59" s="21">
        <v>1787</v>
      </c>
      <c r="E59" s="21">
        <v>7436</v>
      </c>
      <c r="F59" s="21">
        <v>16813</v>
      </c>
      <c r="G59" s="21">
        <v>797</v>
      </c>
      <c r="H59" s="21">
        <v>848</v>
      </c>
      <c r="I59" s="21">
        <v>342</v>
      </c>
      <c r="J59" s="21">
        <v>351</v>
      </c>
      <c r="K59" s="21">
        <v>86</v>
      </c>
      <c r="L59" s="21">
        <v>590</v>
      </c>
      <c r="M59" s="21">
        <v>425</v>
      </c>
      <c r="N59" s="21">
        <v>402</v>
      </c>
      <c r="O59" s="21">
        <v>2519</v>
      </c>
      <c r="P59" s="21">
        <v>110</v>
      </c>
      <c r="Q59" s="21">
        <v>2416</v>
      </c>
      <c r="R59" s="21">
        <v>6538</v>
      </c>
      <c r="S59" s="21">
        <v>12979</v>
      </c>
      <c r="T59" s="21">
        <v>11405</v>
      </c>
      <c r="U59" s="21">
        <v>25515</v>
      </c>
      <c r="V59" s="21">
        <v>32816</v>
      </c>
      <c r="W59" s="21">
        <v>45809</v>
      </c>
      <c r="X59" s="21">
        <v>1875</v>
      </c>
      <c r="Y59" s="21">
        <v>4104</v>
      </c>
      <c r="Z59" s="21">
        <v>3920</v>
      </c>
      <c r="AA59" s="21">
        <v>15375</v>
      </c>
      <c r="AB59" s="21">
        <v>12233</v>
      </c>
      <c r="AC59" s="21">
        <v>30004</v>
      </c>
      <c r="AD59" s="21">
        <v>47548</v>
      </c>
      <c r="AE59" s="21">
        <v>21587</v>
      </c>
      <c r="AF59" s="22">
        <v>47496</v>
      </c>
      <c r="AG59" s="22">
        <v>60404</v>
      </c>
      <c r="AH59" s="26">
        <v>19090</v>
      </c>
      <c r="AI59" s="124">
        <v>0</v>
      </c>
      <c r="AJ59" s="96"/>
      <c r="AK59" s="96"/>
      <c r="AL59" s="96"/>
      <c r="AM59" s="96"/>
      <c r="AN59" s="96"/>
      <c r="AO59" s="96"/>
      <c r="AP59" s="96"/>
      <c r="AQ59" s="96"/>
      <c r="AR59" s="96"/>
      <c r="AS59" s="96"/>
      <c r="AT59" s="96"/>
      <c r="AU59" s="96"/>
      <c r="AV59" s="96"/>
      <c r="AW59" s="97">
        <v>404145</v>
      </c>
      <c r="AX59" s="97"/>
    </row>
    <row r="60" spans="1:50">
      <c r="A60" s="215" t="s">
        <v>375</v>
      </c>
      <c r="B60" s="128">
        <f t="shared" si="17"/>
        <v>2020</v>
      </c>
      <c r="C60" s="23">
        <v>9498</v>
      </c>
      <c r="D60" s="23">
        <v>4688</v>
      </c>
      <c r="E60" s="23">
        <v>5539</v>
      </c>
      <c r="F60" s="23">
        <v>10228</v>
      </c>
      <c r="G60" s="23">
        <v>4988</v>
      </c>
      <c r="H60" s="23">
        <v>3747</v>
      </c>
      <c r="I60" s="23">
        <v>10031</v>
      </c>
      <c r="J60" s="23">
        <v>14885</v>
      </c>
      <c r="K60" s="23">
        <v>19331</v>
      </c>
      <c r="L60" s="23">
        <v>5048</v>
      </c>
      <c r="M60" s="23">
        <v>4836</v>
      </c>
      <c r="N60" s="23">
        <v>6330</v>
      </c>
      <c r="O60" s="23">
        <v>19733</v>
      </c>
      <c r="P60" s="23">
        <v>21617</v>
      </c>
      <c r="Q60" s="23">
        <v>7620</v>
      </c>
      <c r="R60" s="23">
        <v>11794</v>
      </c>
      <c r="S60" s="23">
        <v>16490</v>
      </c>
      <c r="T60" s="23">
        <v>8533</v>
      </c>
      <c r="U60" s="23">
        <v>17183</v>
      </c>
      <c r="V60" s="23">
        <v>4799</v>
      </c>
      <c r="W60" s="23">
        <v>10263</v>
      </c>
      <c r="X60" s="23">
        <v>6617</v>
      </c>
      <c r="Y60" s="23">
        <v>24599</v>
      </c>
      <c r="Z60" s="23">
        <v>25030</v>
      </c>
      <c r="AA60" s="23">
        <v>26908</v>
      </c>
      <c r="AB60" s="23">
        <v>11880</v>
      </c>
      <c r="AC60" s="23">
        <v>10923</v>
      </c>
      <c r="AD60" s="23">
        <v>14447</v>
      </c>
      <c r="AE60" s="23">
        <v>11621</v>
      </c>
      <c r="AF60" s="24">
        <v>15858</v>
      </c>
      <c r="AG60" s="24">
        <v>14454</v>
      </c>
      <c r="AH60" s="25">
        <v>21739</v>
      </c>
      <c r="AI60" s="124">
        <v>27726</v>
      </c>
      <c r="AJ60" s="96">
        <v>5451</v>
      </c>
      <c r="AK60" s="96">
        <v>9627</v>
      </c>
      <c r="AL60" s="96">
        <v>23622</v>
      </c>
      <c r="AM60" s="96">
        <v>29923</v>
      </c>
      <c r="AN60" s="96">
        <v>29605</v>
      </c>
      <c r="AO60" s="96">
        <v>28958</v>
      </c>
      <c r="AP60" s="96">
        <v>8821</v>
      </c>
      <c r="AQ60" s="96">
        <v>18644</v>
      </c>
      <c r="AR60" s="96">
        <v>30324</v>
      </c>
      <c r="AS60" s="96">
        <v>30344</v>
      </c>
      <c r="AT60" s="96">
        <v>30528</v>
      </c>
      <c r="AU60" s="96">
        <v>28792</v>
      </c>
      <c r="AV60" s="96">
        <v>15497</v>
      </c>
      <c r="AW60" s="97">
        <v>4815195</v>
      </c>
      <c r="AX60" s="97"/>
    </row>
    <row r="61" spans="1:50">
      <c r="A61" s="215"/>
      <c r="B61" s="129">
        <f t="shared" si="17"/>
        <v>2021</v>
      </c>
      <c r="C61" s="21">
        <v>21</v>
      </c>
      <c r="D61" s="21">
        <v>386</v>
      </c>
      <c r="E61" s="21">
        <v>5850</v>
      </c>
      <c r="F61" s="21">
        <v>8024</v>
      </c>
      <c r="G61" s="21">
        <v>77</v>
      </c>
      <c r="H61" s="21">
        <v>246</v>
      </c>
      <c r="I61" s="21">
        <v>276</v>
      </c>
      <c r="J61" s="21">
        <v>138</v>
      </c>
      <c r="K61" s="21">
        <v>0</v>
      </c>
      <c r="L61" s="21">
        <v>244</v>
      </c>
      <c r="M61" s="21">
        <v>207</v>
      </c>
      <c r="N61" s="21">
        <v>158</v>
      </c>
      <c r="O61" s="21">
        <v>845</v>
      </c>
      <c r="P61" s="21">
        <v>24</v>
      </c>
      <c r="Q61" s="21">
        <v>812</v>
      </c>
      <c r="R61" s="21">
        <v>1619</v>
      </c>
      <c r="S61" s="21">
        <v>4306</v>
      </c>
      <c r="T61" s="21">
        <v>5069</v>
      </c>
      <c r="U61" s="21">
        <v>12476</v>
      </c>
      <c r="V61" s="21">
        <v>16817</v>
      </c>
      <c r="W61" s="21">
        <v>23972</v>
      </c>
      <c r="X61" s="21">
        <v>4244</v>
      </c>
      <c r="Y61" s="21">
        <v>9502</v>
      </c>
      <c r="Z61" s="21">
        <v>5518</v>
      </c>
      <c r="AA61" s="21">
        <v>15835</v>
      </c>
      <c r="AB61" s="21">
        <v>11589</v>
      </c>
      <c r="AC61" s="21">
        <v>21654</v>
      </c>
      <c r="AD61" s="21">
        <v>26079</v>
      </c>
      <c r="AE61" s="21">
        <v>11648</v>
      </c>
      <c r="AF61" s="22">
        <v>24828</v>
      </c>
      <c r="AG61" s="22">
        <v>28529</v>
      </c>
      <c r="AH61" s="26">
        <v>9264</v>
      </c>
      <c r="AI61" s="124">
        <v>0</v>
      </c>
      <c r="AJ61" s="96"/>
      <c r="AK61" s="96"/>
      <c r="AL61" s="96"/>
      <c r="AM61" s="96"/>
      <c r="AN61" s="96"/>
      <c r="AO61" s="96"/>
      <c r="AP61" s="96"/>
      <c r="AQ61" s="96"/>
      <c r="AR61" s="96"/>
      <c r="AS61" s="96"/>
      <c r="AT61" s="96"/>
      <c r="AU61" s="96"/>
      <c r="AV61" s="96"/>
      <c r="AW61" s="97">
        <v>234788</v>
      </c>
      <c r="AX61" s="97"/>
    </row>
    <row r="62" spans="1:50">
      <c r="A62" s="209" t="s">
        <v>376</v>
      </c>
      <c r="B62" s="128">
        <f t="shared" si="17"/>
        <v>2020</v>
      </c>
      <c r="C62" s="23">
        <v>45915</v>
      </c>
      <c r="D62" s="23">
        <v>23235</v>
      </c>
      <c r="E62" s="23">
        <v>14254</v>
      </c>
      <c r="F62" s="23">
        <v>36653</v>
      </c>
      <c r="G62" s="23">
        <v>13209</v>
      </c>
      <c r="H62" s="23">
        <v>15094</v>
      </c>
      <c r="I62" s="23">
        <v>11880</v>
      </c>
      <c r="J62" s="23">
        <v>13799</v>
      </c>
      <c r="K62" s="23">
        <v>69765</v>
      </c>
      <c r="L62" s="23">
        <v>72186</v>
      </c>
      <c r="M62" s="23">
        <v>11081</v>
      </c>
      <c r="N62" s="23">
        <v>73929</v>
      </c>
      <c r="O62" s="23">
        <v>70992</v>
      </c>
      <c r="P62" s="23">
        <v>88496</v>
      </c>
      <c r="Q62" s="23">
        <v>60431</v>
      </c>
      <c r="R62" s="23">
        <v>74677</v>
      </c>
      <c r="S62" s="23">
        <v>72712</v>
      </c>
      <c r="T62" s="23">
        <v>66367</v>
      </c>
      <c r="U62" s="23">
        <v>28039</v>
      </c>
      <c r="V62" s="23">
        <v>77309</v>
      </c>
      <c r="W62" s="23">
        <v>22259</v>
      </c>
      <c r="X62" s="23">
        <v>83180</v>
      </c>
      <c r="Y62" s="23">
        <v>43267</v>
      </c>
      <c r="Z62" s="23">
        <v>35254</v>
      </c>
      <c r="AA62" s="23">
        <v>89092</v>
      </c>
      <c r="AB62" s="23">
        <v>28750</v>
      </c>
      <c r="AC62" s="23">
        <v>79122</v>
      </c>
      <c r="AD62" s="23">
        <v>91558</v>
      </c>
      <c r="AE62" s="23">
        <v>67189</v>
      </c>
      <c r="AF62" s="24">
        <v>47765</v>
      </c>
      <c r="AG62" s="24">
        <v>39265</v>
      </c>
      <c r="AH62" s="25">
        <v>43420</v>
      </c>
      <c r="AI62" s="124">
        <v>86137</v>
      </c>
      <c r="AJ62" s="96">
        <v>18075</v>
      </c>
      <c r="AK62" s="96">
        <v>34733</v>
      </c>
      <c r="AL62" s="96">
        <v>16802</v>
      </c>
      <c r="AM62" s="96">
        <v>61464</v>
      </c>
      <c r="AN62" s="96">
        <v>83980</v>
      </c>
      <c r="AO62" s="96">
        <v>82861</v>
      </c>
      <c r="AP62" s="96">
        <v>87581</v>
      </c>
      <c r="AQ62" s="96">
        <v>88348</v>
      </c>
      <c r="AR62" s="96">
        <v>80868</v>
      </c>
      <c r="AS62" s="96">
        <v>69324</v>
      </c>
      <c r="AT62" s="96">
        <v>74647</v>
      </c>
      <c r="AU62" s="96">
        <v>90379</v>
      </c>
      <c r="AV62" s="96">
        <v>89009</v>
      </c>
      <c r="AW62" s="125">
        <v>19390157</v>
      </c>
      <c r="AX62" s="97"/>
    </row>
    <row r="63" spans="1:50">
      <c r="A63" s="209"/>
      <c r="B63" s="129">
        <f t="shared" si="17"/>
        <v>2021</v>
      </c>
      <c r="C63" s="21">
        <v>83055</v>
      </c>
      <c r="D63" s="21">
        <v>79606</v>
      </c>
      <c r="E63" s="21">
        <v>62843</v>
      </c>
      <c r="F63" s="21">
        <v>65820</v>
      </c>
      <c r="G63" s="21">
        <v>10477</v>
      </c>
      <c r="H63" s="21">
        <v>77707</v>
      </c>
      <c r="I63" s="21">
        <v>78313</v>
      </c>
      <c r="J63" s="21">
        <v>24029</v>
      </c>
      <c r="K63" s="21">
        <v>16966</v>
      </c>
      <c r="L63" s="21">
        <v>11347</v>
      </c>
      <c r="M63" s="21">
        <v>64819</v>
      </c>
      <c r="N63" s="21">
        <v>16518</v>
      </c>
      <c r="O63" s="21">
        <v>76286</v>
      </c>
      <c r="P63" s="21">
        <v>23585</v>
      </c>
      <c r="Q63" s="21">
        <v>93137</v>
      </c>
      <c r="R63" s="21">
        <v>19123</v>
      </c>
      <c r="S63" s="21">
        <v>23850</v>
      </c>
      <c r="T63" s="21">
        <v>64871</v>
      </c>
      <c r="U63" s="21">
        <v>69743</v>
      </c>
      <c r="V63" s="21">
        <v>44579</v>
      </c>
      <c r="W63" s="21">
        <v>66370</v>
      </c>
      <c r="X63" s="21">
        <v>98984</v>
      </c>
      <c r="Y63" s="21">
        <v>99304</v>
      </c>
      <c r="Z63" s="21">
        <v>75179</v>
      </c>
      <c r="AA63" s="21">
        <v>75655</v>
      </c>
      <c r="AB63" s="21">
        <v>81360</v>
      </c>
      <c r="AC63" s="21">
        <v>73728</v>
      </c>
      <c r="AD63" s="21">
        <v>12305</v>
      </c>
      <c r="AE63" s="21">
        <v>11604</v>
      </c>
      <c r="AF63" s="22">
        <v>29481</v>
      </c>
      <c r="AG63" s="22">
        <v>41530</v>
      </c>
      <c r="AH63" s="26">
        <v>52784</v>
      </c>
      <c r="AI63" s="124">
        <v>0</v>
      </c>
      <c r="AJ63" s="96"/>
      <c r="AK63" s="96"/>
      <c r="AL63" s="96"/>
      <c r="AM63" s="96"/>
      <c r="AN63" s="96"/>
      <c r="AO63" s="96"/>
      <c r="AP63" s="96"/>
      <c r="AQ63" s="96"/>
      <c r="AR63" s="96"/>
      <c r="AS63" s="96"/>
      <c r="AT63" s="96"/>
      <c r="AU63" s="96"/>
      <c r="AV63" s="96"/>
      <c r="AW63" s="97">
        <v>1149976</v>
      </c>
      <c r="AX63" s="97"/>
    </row>
    <row r="64" spans="1:50">
      <c r="A64" s="209" t="s">
        <v>377</v>
      </c>
      <c r="B64" s="128">
        <f t="shared" si="17"/>
        <v>2020</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4"/>
      <c r="AG64" s="24"/>
      <c r="AH64" s="25"/>
      <c r="AI64" s="124"/>
      <c r="AJ64" s="96"/>
      <c r="AK64" s="96"/>
      <c r="AL64" s="96"/>
      <c r="AM64" s="96"/>
      <c r="AN64" s="96"/>
      <c r="AO64" s="96"/>
      <c r="AP64" s="96"/>
      <c r="AQ64" s="96"/>
      <c r="AR64" s="96"/>
      <c r="AS64" s="96"/>
      <c r="AT64" s="96"/>
      <c r="AU64" s="96"/>
      <c r="AV64" s="96"/>
      <c r="AW64" s="97">
        <v>5127991</v>
      </c>
      <c r="AX64" s="97"/>
    </row>
    <row r="65" spans="1:50">
      <c r="A65" s="209"/>
      <c r="B65" s="129">
        <f t="shared" si="17"/>
        <v>2021</v>
      </c>
      <c r="C65" s="21">
        <v>172298</v>
      </c>
      <c r="D65" s="21">
        <v>183371</v>
      </c>
      <c r="E65" s="21">
        <v>144115</v>
      </c>
      <c r="F65" s="21">
        <v>151320</v>
      </c>
      <c r="G65" s="21">
        <v>23971</v>
      </c>
      <c r="H65" s="21">
        <v>103406</v>
      </c>
      <c r="I65" s="21">
        <v>162325</v>
      </c>
      <c r="J65" s="21">
        <v>51899</v>
      </c>
      <c r="K65" s="21">
        <v>38481</v>
      </c>
      <c r="L65" s="21">
        <v>26379</v>
      </c>
      <c r="M65" s="21">
        <v>148448</v>
      </c>
      <c r="N65" s="21">
        <v>37784</v>
      </c>
      <c r="O65" s="21">
        <v>174452</v>
      </c>
      <c r="P65" s="21">
        <v>52178</v>
      </c>
      <c r="Q65" s="21">
        <v>211457</v>
      </c>
      <c r="R65" s="21">
        <v>42884</v>
      </c>
      <c r="S65" s="21">
        <v>54232</v>
      </c>
      <c r="T65" s="21">
        <v>146627</v>
      </c>
      <c r="U65" s="21">
        <v>162105</v>
      </c>
      <c r="V65" s="21">
        <v>103794</v>
      </c>
      <c r="W65" s="21">
        <v>161160</v>
      </c>
      <c r="X65" s="21">
        <v>241921</v>
      </c>
      <c r="Y65" s="21">
        <v>244022</v>
      </c>
      <c r="Z65" s="21">
        <v>184004</v>
      </c>
      <c r="AA65" s="21">
        <v>185906</v>
      </c>
      <c r="AB65" s="21">
        <v>200367</v>
      </c>
      <c r="AC65" s="21">
        <v>182994</v>
      </c>
      <c r="AD65" s="21">
        <v>31349</v>
      </c>
      <c r="AE65" s="21">
        <v>28216</v>
      </c>
      <c r="AF65" s="22">
        <v>71953</v>
      </c>
      <c r="AG65" s="22">
        <v>100462</v>
      </c>
      <c r="AH65" s="26">
        <v>174397</v>
      </c>
      <c r="AI65" s="124">
        <v>0</v>
      </c>
      <c r="AJ65" s="96"/>
      <c r="AK65" s="96"/>
      <c r="AL65" s="96"/>
      <c r="AM65" s="96"/>
      <c r="AN65" s="96"/>
      <c r="AO65" s="96"/>
      <c r="AP65" s="96"/>
      <c r="AQ65" s="96"/>
      <c r="AR65" s="96"/>
      <c r="AS65" s="96"/>
      <c r="AT65" s="96"/>
      <c r="AU65" s="96"/>
      <c r="AV65" s="96"/>
      <c r="AW65" s="97">
        <v>2792264</v>
      </c>
      <c r="AX65" s="97"/>
    </row>
    <row r="66" spans="1:50">
      <c r="A66" s="215" t="s">
        <v>378</v>
      </c>
      <c r="B66" s="128">
        <f t="shared" si="17"/>
        <v>2020</v>
      </c>
      <c r="C66" s="23">
        <v>48341</v>
      </c>
      <c r="D66" s="23">
        <v>5625</v>
      </c>
      <c r="E66" s="23">
        <v>7397</v>
      </c>
      <c r="F66" s="23">
        <v>7161</v>
      </c>
      <c r="G66" s="23">
        <v>41174</v>
      </c>
      <c r="H66" s="23">
        <v>37463</v>
      </c>
      <c r="I66" s="23">
        <v>24754</v>
      </c>
      <c r="J66" s="23">
        <v>9074</v>
      </c>
      <c r="K66" s="23">
        <v>50905</v>
      </c>
      <c r="L66" s="23">
        <v>33204</v>
      </c>
      <c r="M66" s="23">
        <v>28294</v>
      </c>
      <c r="N66" s="23">
        <v>35442</v>
      </c>
      <c r="O66" s="23">
        <v>22330</v>
      </c>
      <c r="P66" s="23">
        <v>48832</v>
      </c>
      <c r="Q66" s="23">
        <v>25720</v>
      </c>
      <c r="R66" s="23">
        <v>38754</v>
      </c>
      <c r="S66" s="23">
        <v>48583</v>
      </c>
      <c r="T66" s="23">
        <v>42626</v>
      </c>
      <c r="U66" s="23">
        <v>36652</v>
      </c>
      <c r="V66" s="23">
        <v>33144</v>
      </c>
      <c r="W66" s="23">
        <v>52394</v>
      </c>
      <c r="X66" s="23">
        <v>55313</v>
      </c>
      <c r="Y66" s="23">
        <v>25210</v>
      </c>
      <c r="Z66" s="23">
        <v>32575</v>
      </c>
      <c r="AA66" s="23">
        <v>51143</v>
      </c>
      <c r="AB66" s="23">
        <v>39424</v>
      </c>
      <c r="AC66" s="23">
        <v>46270</v>
      </c>
      <c r="AD66" s="23">
        <v>15752</v>
      </c>
      <c r="AE66" s="23">
        <v>28725</v>
      </c>
      <c r="AF66" s="24">
        <v>23320</v>
      </c>
      <c r="AG66" s="24">
        <v>4565</v>
      </c>
      <c r="AH66" s="25">
        <v>9115</v>
      </c>
      <c r="AI66" s="124">
        <v>52999</v>
      </c>
      <c r="AJ66" s="96">
        <v>50453</v>
      </c>
      <c r="AK66" s="96">
        <v>47302</v>
      </c>
      <c r="AL66" s="96">
        <v>39993</v>
      </c>
      <c r="AM66" s="96">
        <v>29132</v>
      </c>
      <c r="AN66" s="96">
        <v>48649</v>
      </c>
      <c r="AO66" s="96">
        <v>54428</v>
      </c>
      <c r="AP66" s="96">
        <v>52344</v>
      </c>
      <c r="AQ66" s="96">
        <v>55102</v>
      </c>
      <c r="AR66" s="96">
        <v>50302</v>
      </c>
      <c r="AS66" s="96">
        <v>24413</v>
      </c>
      <c r="AT66" s="96">
        <v>49902</v>
      </c>
      <c r="AU66" s="96">
        <v>11845</v>
      </c>
      <c r="AV66" s="96">
        <v>46371</v>
      </c>
      <c r="AW66" s="97">
        <v>19707642</v>
      </c>
      <c r="AX66" s="97"/>
    </row>
    <row r="67" spans="1:50">
      <c r="A67" s="215"/>
      <c r="B67" s="129">
        <f t="shared" si="17"/>
        <v>2021</v>
      </c>
      <c r="C67" s="21">
        <v>80799</v>
      </c>
      <c r="D67" s="21">
        <v>50389</v>
      </c>
      <c r="E67" s="21">
        <v>39871</v>
      </c>
      <c r="F67" s="21">
        <v>80407</v>
      </c>
      <c r="G67" s="21">
        <v>13295</v>
      </c>
      <c r="H67" s="21">
        <v>79772</v>
      </c>
      <c r="I67" s="21">
        <v>86457</v>
      </c>
      <c r="J67" s="21">
        <v>83043</v>
      </c>
      <c r="K67" s="21">
        <v>23015</v>
      </c>
      <c r="L67" s="21">
        <v>11290</v>
      </c>
      <c r="M67" s="21">
        <v>31652</v>
      </c>
      <c r="N67" s="21">
        <v>18977</v>
      </c>
      <c r="O67" s="21">
        <v>54200</v>
      </c>
      <c r="P67" s="21">
        <v>16012</v>
      </c>
      <c r="Q67" s="21">
        <v>83055</v>
      </c>
      <c r="R67" s="21">
        <v>73839</v>
      </c>
      <c r="S67" s="21">
        <v>84212</v>
      </c>
      <c r="T67" s="21">
        <v>56261</v>
      </c>
      <c r="U67" s="21">
        <v>80311</v>
      </c>
      <c r="V67" s="21">
        <v>37877</v>
      </c>
      <c r="W67" s="21">
        <v>63004</v>
      </c>
      <c r="X67" s="21">
        <v>85243</v>
      </c>
      <c r="Y67" s="21">
        <v>55358</v>
      </c>
      <c r="Z67" s="21">
        <v>76618</v>
      </c>
      <c r="AA67" s="21">
        <v>53415</v>
      </c>
      <c r="AB67" s="21">
        <v>84759</v>
      </c>
      <c r="AC67" s="21">
        <v>56969</v>
      </c>
      <c r="AD67" s="21">
        <v>10866</v>
      </c>
      <c r="AE67" s="21">
        <v>35037</v>
      </c>
      <c r="AF67" s="22">
        <v>18096</v>
      </c>
      <c r="AG67" s="22">
        <v>26132</v>
      </c>
      <c r="AH67" s="26">
        <v>42999</v>
      </c>
      <c r="AI67" s="124">
        <v>0</v>
      </c>
      <c r="AJ67" s="96"/>
      <c r="AK67" s="96"/>
      <c r="AL67" s="96"/>
      <c r="AM67" s="96"/>
      <c r="AN67" s="96"/>
      <c r="AO67" s="96"/>
      <c r="AP67" s="96"/>
      <c r="AQ67" s="96"/>
      <c r="AR67" s="96"/>
      <c r="AS67" s="96"/>
      <c r="AT67" s="96"/>
      <c r="AU67" s="96"/>
      <c r="AV67" s="96"/>
      <c r="AW67" s="97">
        <v>1113240</v>
      </c>
      <c r="AX67" s="97"/>
    </row>
    <row r="68" spans="1:50">
      <c r="A68" s="209" t="s">
        <v>379</v>
      </c>
      <c r="B68" s="128">
        <f t="shared" si="17"/>
        <v>2020</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4"/>
      <c r="AG68" s="24"/>
      <c r="AH68" s="25"/>
      <c r="AI68" s="124"/>
      <c r="AJ68" s="96"/>
      <c r="AK68" s="96"/>
      <c r="AL68" s="96"/>
      <c r="AM68" s="96"/>
      <c r="AN68" s="96"/>
      <c r="AO68" s="96"/>
      <c r="AP68" s="96"/>
      <c r="AQ68" s="96"/>
      <c r="AR68" s="96"/>
      <c r="AS68" s="96"/>
      <c r="AT68" s="96"/>
      <c r="AU68" s="96"/>
      <c r="AV68" s="96"/>
      <c r="AW68" s="126">
        <v>1545833</v>
      </c>
      <c r="AX68" s="97"/>
    </row>
    <row r="69" spans="1:50" ht="15.75" thickBot="1">
      <c r="A69" s="209"/>
      <c r="B69" s="129">
        <f t="shared" si="17"/>
        <v>2021</v>
      </c>
      <c r="C69" s="21">
        <v>1202</v>
      </c>
      <c r="D69" s="21">
        <v>27915</v>
      </c>
      <c r="E69" s="21">
        <v>46997</v>
      </c>
      <c r="F69" s="21">
        <v>65132</v>
      </c>
      <c r="G69" s="21">
        <v>61298</v>
      </c>
      <c r="H69" s="21">
        <v>37427</v>
      </c>
      <c r="I69" s="21">
        <v>66063</v>
      </c>
      <c r="J69" s="21">
        <v>70813</v>
      </c>
      <c r="K69" s="21">
        <v>72226</v>
      </c>
      <c r="L69" s="21">
        <v>79132</v>
      </c>
      <c r="M69" s="21">
        <v>35134</v>
      </c>
      <c r="N69" s="21">
        <v>16467</v>
      </c>
      <c r="O69" s="21">
        <v>34218</v>
      </c>
      <c r="P69" s="21">
        <v>56923</v>
      </c>
      <c r="Q69" s="21">
        <v>37233</v>
      </c>
      <c r="R69" s="21">
        <v>41578</v>
      </c>
      <c r="S69" s="21">
        <v>52213</v>
      </c>
      <c r="T69" s="21">
        <v>68286</v>
      </c>
      <c r="U69" s="21">
        <v>59948</v>
      </c>
      <c r="V69" s="21">
        <v>82252</v>
      </c>
      <c r="W69" s="21">
        <v>19058</v>
      </c>
      <c r="X69" s="21">
        <v>48524</v>
      </c>
      <c r="Y69" s="21">
        <v>81622</v>
      </c>
      <c r="Z69" s="21">
        <v>90430</v>
      </c>
      <c r="AA69" s="21">
        <v>95531</v>
      </c>
      <c r="AB69" s="21">
        <v>95459</v>
      </c>
      <c r="AC69" s="21">
        <v>94456</v>
      </c>
      <c r="AD69" s="21">
        <v>70444</v>
      </c>
      <c r="AE69" s="21">
        <v>90970</v>
      </c>
      <c r="AF69" s="22">
        <v>70028</v>
      </c>
      <c r="AG69" s="22">
        <v>50936</v>
      </c>
      <c r="AH69" s="27">
        <v>41617</v>
      </c>
      <c r="AI69" s="124">
        <v>0</v>
      </c>
      <c r="AJ69" s="96"/>
      <c r="AK69" s="96"/>
      <c r="AL69" s="96"/>
      <c r="AM69" s="96"/>
      <c r="AN69" s="96"/>
      <c r="AO69" s="96"/>
      <c r="AP69" s="96"/>
      <c r="AQ69" s="96"/>
      <c r="AR69" s="96"/>
      <c r="AS69" s="96"/>
      <c r="AT69" s="96"/>
      <c r="AU69" s="96"/>
      <c r="AV69" s="96"/>
      <c r="AW69" s="97">
        <v>1298193</v>
      </c>
      <c r="AX69" s="97"/>
    </row>
    <row r="70" spans="1:50">
      <c r="A70" s="210" t="s">
        <v>380</v>
      </c>
      <c r="B70" s="128">
        <f t="shared" si="17"/>
        <v>2020</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4"/>
      <c r="AG70" s="24"/>
      <c r="AH70" s="25"/>
      <c r="AI70" s="124"/>
      <c r="AJ70" s="96"/>
      <c r="AK70" s="96"/>
      <c r="AL70" s="96"/>
      <c r="AM70" s="96"/>
      <c r="AN70" s="96"/>
      <c r="AO70" s="96"/>
      <c r="AP70" s="96"/>
      <c r="AQ70" s="96"/>
      <c r="AR70" s="96"/>
      <c r="AS70" s="96"/>
      <c r="AT70" s="96"/>
      <c r="AU70" s="96"/>
      <c r="AV70" s="96"/>
      <c r="AW70" s="97">
        <v>1334793</v>
      </c>
      <c r="AX70" s="97"/>
    </row>
    <row r="71" spans="1:50">
      <c r="A71" s="211"/>
      <c r="B71" s="129">
        <f t="shared" si="17"/>
        <v>2021</v>
      </c>
      <c r="C71" s="21">
        <v>1304</v>
      </c>
      <c r="D71" s="21">
        <v>27517</v>
      </c>
      <c r="E71" s="21">
        <v>47810</v>
      </c>
      <c r="F71" s="21">
        <v>61830</v>
      </c>
      <c r="G71" s="21">
        <v>59033</v>
      </c>
      <c r="H71" s="21">
        <v>36354</v>
      </c>
      <c r="I71" s="21">
        <v>65479</v>
      </c>
      <c r="J71" s="21">
        <v>69083</v>
      </c>
      <c r="K71" s="21">
        <v>74380</v>
      </c>
      <c r="L71" s="21">
        <v>78901</v>
      </c>
      <c r="M71" s="21">
        <v>34437</v>
      </c>
      <c r="N71" s="21">
        <v>17034</v>
      </c>
      <c r="O71" s="21">
        <v>37855</v>
      </c>
      <c r="P71" s="21">
        <v>60151</v>
      </c>
      <c r="Q71" s="21">
        <v>37331</v>
      </c>
      <c r="R71" s="21">
        <v>39111</v>
      </c>
      <c r="S71" s="21">
        <v>47604</v>
      </c>
      <c r="T71" s="21">
        <v>66435</v>
      </c>
      <c r="U71" s="21">
        <v>57939</v>
      </c>
      <c r="V71" s="21">
        <v>79919</v>
      </c>
      <c r="W71" s="21">
        <v>18544</v>
      </c>
      <c r="X71" s="21">
        <v>45894</v>
      </c>
      <c r="Y71" s="21">
        <v>76456</v>
      </c>
      <c r="Z71" s="21">
        <v>87266</v>
      </c>
      <c r="AA71" s="21">
        <v>91447</v>
      </c>
      <c r="AB71" s="21">
        <v>92856</v>
      </c>
      <c r="AC71" s="21">
        <v>91730</v>
      </c>
      <c r="AD71" s="21">
        <v>69116</v>
      </c>
      <c r="AE71" s="21">
        <v>88910</v>
      </c>
      <c r="AF71" s="22">
        <v>64052</v>
      </c>
      <c r="AG71" s="22">
        <v>50978</v>
      </c>
      <c r="AH71" s="26">
        <v>41826</v>
      </c>
      <c r="AI71" s="124">
        <v>0</v>
      </c>
      <c r="AJ71" s="96"/>
      <c r="AK71" s="96"/>
      <c r="AL71" s="96"/>
      <c r="AM71" s="96"/>
      <c r="AN71" s="96"/>
      <c r="AO71" s="96"/>
      <c r="AP71" s="96"/>
      <c r="AQ71" s="96"/>
      <c r="AR71" s="96"/>
      <c r="AS71" s="96"/>
      <c r="AT71" s="96"/>
      <c r="AU71" s="96"/>
      <c r="AV71" s="96"/>
      <c r="AW71" s="97">
        <v>1262454</v>
      </c>
      <c r="AX71" s="97"/>
    </row>
    <row r="72" spans="1:50" s="32" customFormat="1" hidden="1">
      <c r="A72" s="210" t="s">
        <v>533</v>
      </c>
      <c r="B72" s="128">
        <f>B68</f>
        <v>2020</v>
      </c>
      <c r="C72" s="228" t="s">
        <v>899</v>
      </c>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4"/>
      <c r="AG72" s="24"/>
      <c r="AH72" s="25"/>
      <c r="AI72" s="124"/>
      <c r="AJ72" s="96"/>
      <c r="AK72" s="96"/>
      <c r="AL72" s="96"/>
      <c r="AM72" s="96"/>
      <c r="AN72" s="96"/>
      <c r="AO72" s="96"/>
      <c r="AP72" s="96"/>
      <c r="AQ72" s="96"/>
      <c r="AR72" s="96"/>
      <c r="AS72" s="96"/>
      <c r="AT72" s="96"/>
      <c r="AU72" s="96"/>
      <c r="AV72" s="96"/>
      <c r="AW72" s="227" t="s">
        <v>899</v>
      </c>
      <c r="AX72" s="97"/>
    </row>
    <row r="73" spans="1:50" s="32" customFormat="1" hidden="1">
      <c r="A73" s="211"/>
      <c r="B73" s="129">
        <f>B69</f>
        <v>2021</v>
      </c>
      <c r="C73" s="229" t="s">
        <v>899</v>
      </c>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2"/>
      <c r="AG73" s="22"/>
      <c r="AH73" s="26"/>
      <c r="AI73" s="124"/>
      <c r="AJ73" s="96"/>
      <c r="AK73" s="96"/>
      <c r="AL73" s="96"/>
      <c r="AM73" s="96"/>
      <c r="AN73" s="96"/>
      <c r="AO73" s="96"/>
      <c r="AP73" s="96"/>
      <c r="AQ73" s="96"/>
      <c r="AR73" s="96"/>
      <c r="AS73" s="96"/>
      <c r="AT73" s="96"/>
      <c r="AU73" s="96"/>
      <c r="AV73" s="96"/>
      <c r="AW73" s="227" t="s">
        <v>899</v>
      </c>
      <c r="AX73" s="97"/>
    </row>
    <row r="74" spans="1:50" s="32" customFormat="1">
      <c r="A74" s="210" t="s">
        <v>381</v>
      </c>
      <c r="B74" s="128">
        <f>B70</f>
        <v>2020</v>
      </c>
      <c r="C74" s="23">
        <v>36696</v>
      </c>
      <c r="D74" s="23">
        <v>48407</v>
      </c>
      <c r="E74" s="23">
        <v>34590</v>
      </c>
      <c r="F74" s="23">
        <v>13994</v>
      </c>
      <c r="G74" s="23">
        <v>47573</v>
      </c>
      <c r="H74" s="23">
        <v>53838</v>
      </c>
      <c r="I74" s="23">
        <v>58190</v>
      </c>
      <c r="J74" s="23">
        <v>53362</v>
      </c>
      <c r="K74" s="23">
        <v>55673</v>
      </c>
      <c r="L74" s="23">
        <v>40409</v>
      </c>
      <c r="M74" s="23">
        <v>59323</v>
      </c>
      <c r="N74" s="23">
        <v>45115</v>
      </c>
      <c r="O74" s="23">
        <v>37533</v>
      </c>
      <c r="P74" s="23">
        <v>25151</v>
      </c>
      <c r="Q74" s="23">
        <v>27400</v>
      </c>
      <c r="R74" s="23">
        <v>23829</v>
      </c>
      <c r="S74" s="23">
        <v>61607</v>
      </c>
      <c r="T74" s="23">
        <v>60085</v>
      </c>
      <c r="U74" s="23">
        <v>62390</v>
      </c>
      <c r="V74" s="23">
        <v>9303</v>
      </c>
      <c r="W74" s="23">
        <v>47996</v>
      </c>
      <c r="X74" s="23">
        <v>29624</v>
      </c>
      <c r="Y74" s="23">
        <v>27749</v>
      </c>
      <c r="Z74" s="23">
        <v>44186</v>
      </c>
      <c r="AA74" s="23">
        <v>59765</v>
      </c>
      <c r="AB74" s="23">
        <v>32680</v>
      </c>
      <c r="AC74" s="23">
        <v>73930</v>
      </c>
      <c r="AD74" s="23">
        <v>83754</v>
      </c>
      <c r="AE74" s="23">
        <v>87179</v>
      </c>
      <c r="AF74" s="24">
        <v>96090</v>
      </c>
      <c r="AG74" s="24">
        <v>71420</v>
      </c>
      <c r="AH74" s="25">
        <v>77925</v>
      </c>
      <c r="AI74" s="124">
        <v>34176</v>
      </c>
      <c r="AJ74" s="96">
        <v>55052</v>
      </c>
      <c r="AK74" s="96">
        <v>22994</v>
      </c>
      <c r="AL74" s="96"/>
      <c r="AM74" s="96"/>
      <c r="AN74" s="96"/>
      <c r="AO74" s="96"/>
      <c r="AP74" s="96"/>
      <c r="AQ74" s="96"/>
      <c r="AR74" s="96"/>
      <c r="AS74" s="96"/>
      <c r="AT74" s="96"/>
      <c r="AU74" s="96"/>
      <c r="AV74" s="96"/>
      <c r="AW74" s="97">
        <v>13281597</v>
      </c>
      <c r="AX74" s="97"/>
    </row>
    <row r="75" spans="1:50" s="32" customFormat="1">
      <c r="A75" s="211"/>
      <c r="B75" s="129">
        <f>B71</f>
        <v>2021</v>
      </c>
      <c r="C75" s="21">
        <v>41344</v>
      </c>
      <c r="D75" s="21">
        <v>61325</v>
      </c>
      <c r="E75" s="21">
        <v>80245</v>
      </c>
      <c r="F75" s="21">
        <v>81598</v>
      </c>
      <c r="G75" s="21">
        <v>25198</v>
      </c>
      <c r="H75" s="21">
        <v>42502</v>
      </c>
      <c r="I75" s="21">
        <v>73175</v>
      </c>
      <c r="J75" s="21">
        <v>82688</v>
      </c>
      <c r="K75" s="21">
        <v>67690</v>
      </c>
      <c r="L75" s="21">
        <v>18409</v>
      </c>
      <c r="M75" s="21">
        <v>14415</v>
      </c>
      <c r="N75" s="21">
        <v>54200</v>
      </c>
      <c r="O75" s="21">
        <v>40426</v>
      </c>
      <c r="P75" s="21">
        <v>30606</v>
      </c>
      <c r="Q75" s="21">
        <v>63094</v>
      </c>
      <c r="R75" s="21">
        <v>25917</v>
      </c>
      <c r="S75" s="21">
        <v>80285</v>
      </c>
      <c r="T75" s="21">
        <v>54516</v>
      </c>
      <c r="U75" s="21">
        <v>32606</v>
      </c>
      <c r="V75" s="21">
        <v>11679</v>
      </c>
      <c r="W75" s="21">
        <v>71382</v>
      </c>
      <c r="X75" s="21">
        <v>91353</v>
      </c>
      <c r="Y75" s="21">
        <v>93063</v>
      </c>
      <c r="Z75" s="21">
        <v>96337</v>
      </c>
      <c r="AA75" s="21">
        <v>84343</v>
      </c>
      <c r="AB75" s="21">
        <v>98009</v>
      </c>
      <c r="AC75" s="21">
        <v>92282</v>
      </c>
      <c r="AD75" s="21">
        <v>79421</v>
      </c>
      <c r="AE75" s="21">
        <v>80119</v>
      </c>
      <c r="AF75" s="22">
        <v>3087</v>
      </c>
      <c r="AG75" s="22">
        <v>16826</v>
      </c>
      <c r="AH75" s="26">
        <v>48330</v>
      </c>
      <c r="AI75" s="124">
        <v>0</v>
      </c>
      <c r="AJ75" s="96"/>
      <c r="AK75" s="96"/>
      <c r="AL75" s="96"/>
      <c r="AM75" s="96"/>
      <c r="AN75" s="96"/>
      <c r="AO75" s="96"/>
      <c r="AP75" s="96"/>
      <c r="AQ75" s="96"/>
      <c r="AR75" s="96"/>
      <c r="AS75" s="96"/>
      <c r="AT75" s="96"/>
      <c r="AU75" s="96"/>
      <c r="AV75" s="96"/>
      <c r="AW75" s="97">
        <v>1247881</v>
      </c>
      <c r="AX75" s="97"/>
    </row>
    <row r="76" spans="1:50" s="32" customFormat="1">
      <c r="A76" s="212" t="s">
        <v>382</v>
      </c>
      <c r="B76" s="128">
        <f t="shared" si="17"/>
        <v>2020</v>
      </c>
      <c r="C76" s="23">
        <v>27122</v>
      </c>
      <c r="D76" s="23">
        <v>10996</v>
      </c>
      <c r="E76" s="23">
        <v>22241</v>
      </c>
      <c r="F76" s="23">
        <v>71790</v>
      </c>
      <c r="G76" s="23">
        <v>15863</v>
      </c>
      <c r="H76" s="23">
        <v>23574</v>
      </c>
      <c r="I76" s="23">
        <v>6880</v>
      </c>
      <c r="J76" s="23">
        <v>3908</v>
      </c>
      <c r="K76" s="23">
        <v>77843</v>
      </c>
      <c r="L76" s="23">
        <v>23742</v>
      </c>
      <c r="M76" s="23">
        <v>30337</v>
      </c>
      <c r="N76" s="23">
        <v>71691</v>
      </c>
      <c r="O76" s="23">
        <v>70550</v>
      </c>
      <c r="P76" s="23">
        <v>79775</v>
      </c>
      <c r="Q76" s="23">
        <v>80007</v>
      </c>
      <c r="R76" s="23">
        <v>41855</v>
      </c>
      <c r="S76" s="23">
        <v>38461</v>
      </c>
      <c r="T76" s="23">
        <v>82061</v>
      </c>
      <c r="U76" s="23">
        <v>67084</v>
      </c>
      <c r="V76" s="23">
        <v>59765</v>
      </c>
      <c r="W76" s="23">
        <v>64509</v>
      </c>
      <c r="X76" s="23">
        <v>67064</v>
      </c>
      <c r="Y76" s="23">
        <v>82023</v>
      </c>
      <c r="Z76" s="23">
        <v>35020</v>
      </c>
      <c r="AA76" s="23">
        <v>56254</v>
      </c>
      <c r="AB76" s="23">
        <v>19556</v>
      </c>
      <c r="AC76" s="23">
        <v>40795</v>
      </c>
      <c r="AD76" s="23">
        <v>35156</v>
      </c>
      <c r="AE76" s="23">
        <v>98230</v>
      </c>
      <c r="AF76" s="24">
        <v>94203</v>
      </c>
      <c r="AG76" s="24">
        <v>90344</v>
      </c>
      <c r="AH76" s="25">
        <v>22887</v>
      </c>
      <c r="AI76" s="124">
        <v>72890</v>
      </c>
      <c r="AJ76" s="96">
        <v>13584</v>
      </c>
      <c r="AK76" s="96">
        <v>21713</v>
      </c>
      <c r="AL76" s="96">
        <v>13278</v>
      </c>
      <c r="AM76" s="96">
        <v>70534</v>
      </c>
      <c r="AN76" s="96">
        <v>96667</v>
      </c>
      <c r="AO76" s="96">
        <v>93279</v>
      </c>
      <c r="AP76" s="96">
        <v>93135</v>
      </c>
      <c r="AQ76" s="96">
        <v>95705</v>
      </c>
      <c r="AR76" s="96">
        <v>92742</v>
      </c>
      <c r="AS76" s="96">
        <v>63959</v>
      </c>
      <c r="AT76" s="96">
        <v>95529</v>
      </c>
      <c r="AU76" s="96">
        <v>98994</v>
      </c>
      <c r="AV76" s="96">
        <v>97018</v>
      </c>
      <c r="AW76" s="97">
        <v>20577907</v>
      </c>
      <c r="AX76" s="97"/>
    </row>
    <row r="77" spans="1:50" s="32" customFormat="1">
      <c r="A77" s="213"/>
      <c r="B77" s="129">
        <f t="shared" si="17"/>
        <v>2021</v>
      </c>
      <c r="C77" s="21">
        <v>85047</v>
      </c>
      <c r="D77" s="21">
        <v>71576</v>
      </c>
      <c r="E77" s="21">
        <v>81849</v>
      </c>
      <c r="F77" s="21">
        <v>12777</v>
      </c>
      <c r="G77" s="21">
        <v>25332</v>
      </c>
      <c r="H77" s="21">
        <v>54222</v>
      </c>
      <c r="I77" s="21">
        <v>86151</v>
      </c>
      <c r="J77" s="21">
        <v>42382</v>
      </c>
      <c r="K77" s="21">
        <v>22011</v>
      </c>
      <c r="L77" s="21">
        <v>31562</v>
      </c>
      <c r="M77" s="21">
        <v>86936</v>
      </c>
      <c r="N77" s="21">
        <v>66371</v>
      </c>
      <c r="O77" s="21">
        <v>37299</v>
      </c>
      <c r="P77" s="21">
        <v>52301</v>
      </c>
      <c r="Q77" s="21">
        <v>70312</v>
      </c>
      <c r="R77" s="21">
        <v>15008</v>
      </c>
      <c r="S77" s="21">
        <v>15844</v>
      </c>
      <c r="T77" s="21">
        <v>61858</v>
      </c>
      <c r="U77" s="21">
        <v>22351</v>
      </c>
      <c r="V77" s="21">
        <v>23422</v>
      </c>
      <c r="W77" s="21">
        <v>49677</v>
      </c>
      <c r="X77" s="21">
        <v>97938</v>
      </c>
      <c r="Y77" s="21">
        <v>98548</v>
      </c>
      <c r="Z77" s="21">
        <v>97382</v>
      </c>
      <c r="AA77" s="21">
        <v>86074</v>
      </c>
      <c r="AB77" s="21">
        <v>86134</v>
      </c>
      <c r="AC77" s="21">
        <v>96318</v>
      </c>
      <c r="AD77" s="21">
        <v>21611</v>
      </c>
      <c r="AE77" s="21">
        <v>60364</v>
      </c>
      <c r="AF77" s="22">
        <v>18740</v>
      </c>
      <c r="AG77" s="22">
        <v>23754</v>
      </c>
      <c r="AH77" s="26">
        <v>51890</v>
      </c>
      <c r="AI77" s="124">
        <v>0</v>
      </c>
      <c r="AJ77" s="96"/>
      <c r="AK77" s="96"/>
      <c r="AL77" s="96"/>
      <c r="AM77" s="96"/>
      <c r="AN77" s="96"/>
      <c r="AO77" s="96"/>
      <c r="AP77" s="96"/>
      <c r="AQ77" s="96"/>
      <c r="AR77" s="96"/>
      <c r="AS77" s="96"/>
      <c r="AT77" s="96"/>
      <c r="AU77" s="96"/>
      <c r="AV77" s="96"/>
      <c r="AW77" s="97">
        <v>1153196</v>
      </c>
      <c r="AX77" s="97"/>
    </row>
    <row r="78" spans="1:50" s="32" customFormat="1">
      <c r="A78" s="212" t="s">
        <v>383</v>
      </c>
      <c r="B78" s="128">
        <f t="shared" si="17"/>
        <v>2020</v>
      </c>
      <c r="C78" s="23">
        <v>7696</v>
      </c>
      <c r="D78" s="23">
        <v>4328</v>
      </c>
      <c r="E78" s="23">
        <v>6043</v>
      </c>
      <c r="F78" s="23">
        <v>9198</v>
      </c>
      <c r="G78" s="23">
        <v>6180</v>
      </c>
      <c r="H78" s="23">
        <v>1575</v>
      </c>
      <c r="I78" s="23">
        <v>21547</v>
      </c>
      <c r="J78" s="23">
        <v>1154</v>
      </c>
      <c r="K78" s="23">
        <v>5670</v>
      </c>
      <c r="L78" s="23">
        <v>6926</v>
      </c>
      <c r="M78" s="23">
        <v>13276</v>
      </c>
      <c r="N78" s="23">
        <v>19069</v>
      </c>
      <c r="O78" s="23">
        <v>27311</v>
      </c>
      <c r="P78" s="23">
        <v>25159</v>
      </c>
      <c r="Q78" s="23">
        <v>7511</v>
      </c>
      <c r="R78" s="23">
        <v>6943</v>
      </c>
      <c r="S78" s="23">
        <v>27427</v>
      </c>
      <c r="T78" s="23">
        <v>6032</v>
      </c>
      <c r="U78" s="23">
        <v>15726</v>
      </c>
      <c r="V78" s="23">
        <v>10484</v>
      </c>
      <c r="W78" s="23">
        <v>8712</v>
      </c>
      <c r="X78" s="23">
        <v>16103</v>
      </c>
      <c r="Y78" s="23">
        <v>30444</v>
      </c>
      <c r="Z78" s="23">
        <v>31652</v>
      </c>
      <c r="AA78" s="23">
        <v>31488</v>
      </c>
      <c r="AB78" s="23">
        <v>14661</v>
      </c>
      <c r="AC78" s="23">
        <v>10253</v>
      </c>
      <c r="AD78" s="23">
        <v>11090</v>
      </c>
      <c r="AE78" s="23">
        <v>24139</v>
      </c>
      <c r="AF78" s="24">
        <v>3606</v>
      </c>
      <c r="AG78" s="24">
        <v>19976</v>
      </c>
      <c r="AH78" s="25">
        <v>30962</v>
      </c>
      <c r="AI78" s="124">
        <v>30765</v>
      </c>
      <c r="AJ78" s="96">
        <v>17271</v>
      </c>
      <c r="AK78" s="96">
        <v>11672</v>
      </c>
      <c r="AL78" s="96">
        <v>27085</v>
      </c>
      <c r="AM78" s="96">
        <v>32815</v>
      </c>
      <c r="AN78" s="96">
        <v>32564</v>
      </c>
      <c r="AO78" s="96">
        <v>32416</v>
      </c>
      <c r="AP78" s="96">
        <v>9201</v>
      </c>
      <c r="AQ78" s="96">
        <v>17703</v>
      </c>
      <c r="AR78" s="96">
        <v>33157</v>
      </c>
      <c r="AS78" s="96">
        <v>32348</v>
      </c>
      <c r="AT78" s="96">
        <v>31922</v>
      </c>
      <c r="AU78" s="96">
        <v>31695</v>
      </c>
      <c r="AV78" s="96">
        <v>25190</v>
      </c>
      <c r="AW78" s="97">
        <v>5889010</v>
      </c>
      <c r="AX78" s="97"/>
    </row>
    <row r="79" spans="1:50" s="32" customFormat="1">
      <c r="A79" s="213"/>
      <c r="B79" s="129">
        <f t="shared" si="17"/>
        <v>2021</v>
      </c>
      <c r="C79" s="21">
        <v>3935</v>
      </c>
      <c r="D79" s="21">
        <v>9245</v>
      </c>
      <c r="E79" s="21">
        <v>9808</v>
      </c>
      <c r="F79" s="21">
        <v>4124</v>
      </c>
      <c r="G79" s="21">
        <v>6969</v>
      </c>
      <c r="H79" s="21">
        <v>6171</v>
      </c>
      <c r="I79" s="21">
        <v>13183</v>
      </c>
      <c r="J79" s="21">
        <v>7069</v>
      </c>
      <c r="K79" s="21">
        <v>6426</v>
      </c>
      <c r="L79" s="21">
        <v>8269</v>
      </c>
      <c r="M79" s="21">
        <v>12991</v>
      </c>
      <c r="N79" s="21">
        <v>6659</v>
      </c>
      <c r="O79" s="21">
        <v>6203</v>
      </c>
      <c r="P79" s="21">
        <v>21012</v>
      </c>
      <c r="Q79" s="21">
        <v>23262</v>
      </c>
      <c r="R79" s="21">
        <v>12944</v>
      </c>
      <c r="S79" s="21">
        <v>28352</v>
      </c>
      <c r="T79" s="21">
        <v>9123</v>
      </c>
      <c r="U79" s="21">
        <v>24711</v>
      </c>
      <c r="V79" s="21">
        <v>25645</v>
      </c>
      <c r="W79" s="21">
        <v>28989</v>
      </c>
      <c r="X79" s="21">
        <v>5874</v>
      </c>
      <c r="Y79" s="21">
        <v>24298</v>
      </c>
      <c r="Z79" s="21">
        <v>1777</v>
      </c>
      <c r="AA79" s="21">
        <v>1143</v>
      </c>
      <c r="AB79" s="21">
        <v>4272</v>
      </c>
      <c r="AC79" s="21">
        <v>29733</v>
      </c>
      <c r="AD79" s="21">
        <v>30070</v>
      </c>
      <c r="AE79" s="21">
        <v>17209</v>
      </c>
      <c r="AF79" s="22">
        <v>32492</v>
      </c>
      <c r="AG79" s="22">
        <v>31724</v>
      </c>
      <c r="AH79" s="26">
        <v>13556</v>
      </c>
      <c r="AI79" s="124">
        <v>0</v>
      </c>
      <c r="AJ79" s="96"/>
      <c r="AK79" s="96"/>
      <c r="AL79" s="96"/>
      <c r="AM79" s="96"/>
      <c r="AN79" s="96"/>
      <c r="AO79" s="96"/>
      <c r="AP79" s="96"/>
      <c r="AQ79" s="96"/>
      <c r="AR79" s="96"/>
      <c r="AS79" s="96"/>
      <c r="AT79" s="96"/>
      <c r="AU79" s="96"/>
      <c r="AV79" s="96"/>
      <c r="AW79" s="97">
        <v>379048</v>
      </c>
      <c r="AX79" s="97"/>
    </row>
    <row r="80" spans="1:50" s="32" customFormat="1">
      <c r="A80" s="210" t="s">
        <v>384</v>
      </c>
      <c r="B80" s="128">
        <f t="shared" si="17"/>
        <v>2020</v>
      </c>
      <c r="C80" s="23">
        <v>60395</v>
      </c>
      <c r="D80" s="23">
        <v>36699</v>
      </c>
      <c r="E80" s="23">
        <v>38120</v>
      </c>
      <c r="F80" s="23">
        <v>85370</v>
      </c>
      <c r="G80" s="23">
        <v>72310</v>
      </c>
      <c r="H80" s="23">
        <v>93709</v>
      </c>
      <c r="I80" s="23">
        <v>29234</v>
      </c>
      <c r="J80" s="23">
        <v>43826</v>
      </c>
      <c r="K80" s="23">
        <v>51032</v>
      </c>
      <c r="L80" s="23">
        <v>80033</v>
      </c>
      <c r="M80" s="23">
        <v>120102</v>
      </c>
      <c r="N80" s="23">
        <v>56627</v>
      </c>
      <c r="O80" s="23">
        <v>233477</v>
      </c>
      <c r="P80" s="23">
        <v>200418</v>
      </c>
      <c r="Q80" s="23">
        <v>215314</v>
      </c>
      <c r="R80" s="23">
        <v>66706</v>
      </c>
      <c r="S80" s="23">
        <v>240097</v>
      </c>
      <c r="T80" s="23">
        <v>248717</v>
      </c>
      <c r="U80" s="23">
        <v>269225</v>
      </c>
      <c r="V80" s="23">
        <v>172069</v>
      </c>
      <c r="W80" s="23">
        <v>164771</v>
      </c>
      <c r="X80" s="23">
        <v>120471</v>
      </c>
      <c r="Y80" s="23">
        <v>242817</v>
      </c>
      <c r="Z80" s="23">
        <v>203501</v>
      </c>
      <c r="AA80" s="23">
        <v>153921</v>
      </c>
      <c r="AB80" s="23">
        <v>103650</v>
      </c>
      <c r="AC80" s="23">
        <v>91115</v>
      </c>
      <c r="AD80" s="23">
        <v>116067</v>
      </c>
      <c r="AE80" s="23">
        <v>287803</v>
      </c>
      <c r="AF80" s="24">
        <v>282533</v>
      </c>
      <c r="AG80" s="24">
        <v>289639</v>
      </c>
      <c r="AH80" s="25">
        <v>38954</v>
      </c>
      <c r="AI80" s="124">
        <v>153265</v>
      </c>
      <c r="AJ80" s="96">
        <v>87100</v>
      </c>
      <c r="AK80" s="96">
        <v>81469</v>
      </c>
      <c r="AL80" s="96">
        <v>135908</v>
      </c>
      <c r="AM80" s="96">
        <v>188799</v>
      </c>
      <c r="AN80" s="96">
        <v>97388</v>
      </c>
      <c r="AO80" s="96">
        <v>284046</v>
      </c>
      <c r="AP80" s="96">
        <v>290668</v>
      </c>
      <c r="AQ80" s="96">
        <v>264387</v>
      </c>
      <c r="AR80" s="96">
        <v>284592</v>
      </c>
      <c r="AS80" s="96">
        <v>212084</v>
      </c>
      <c r="AT80" s="96">
        <v>231569</v>
      </c>
      <c r="AU80" s="96">
        <v>296397</v>
      </c>
      <c r="AV80" s="96">
        <v>265517</v>
      </c>
      <c r="AW80" s="97">
        <v>45003298</v>
      </c>
      <c r="AX80" s="97"/>
    </row>
    <row r="81" spans="1:50" s="32" customFormat="1">
      <c r="A81" s="211"/>
      <c r="B81" s="129">
        <f t="shared" ref="B81:B154" si="19">B79</f>
        <v>2021</v>
      </c>
      <c r="C81" s="21">
        <v>23048</v>
      </c>
      <c r="D81" s="21">
        <v>39475</v>
      </c>
      <c r="E81" s="21">
        <v>67025</v>
      </c>
      <c r="F81" s="21">
        <v>91349</v>
      </c>
      <c r="G81" s="21">
        <v>39044</v>
      </c>
      <c r="H81" s="21">
        <v>43321</v>
      </c>
      <c r="I81" s="21">
        <v>93011</v>
      </c>
      <c r="J81" s="21">
        <v>145218</v>
      </c>
      <c r="K81" s="21">
        <v>142253</v>
      </c>
      <c r="L81" s="21">
        <v>37156</v>
      </c>
      <c r="M81" s="21">
        <v>13538</v>
      </c>
      <c r="N81" s="21">
        <v>118996</v>
      </c>
      <c r="O81" s="21">
        <v>113170</v>
      </c>
      <c r="P81" s="21">
        <v>88084</v>
      </c>
      <c r="Q81" s="21">
        <v>175361</v>
      </c>
      <c r="R81" s="21">
        <v>69802</v>
      </c>
      <c r="S81" s="21">
        <v>231823</v>
      </c>
      <c r="T81" s="21">
        <v>170790</v>
      </c>
      <c r="U81" s="21">
        <v>89354</v>
      </c>
      <c r="V81" s="21">
        <v>41198</v>
      </c>
      <c r="W81" s="21">
        <v>218893</v>
      </c>
      <c r="X81" s="21">
        <v>262305</v>
      </c>
      <c r="Y81" s="21">
        <v>280856</v>
      </c>
      <c r="Z81" s="21">
        <v>288940</v>
      </c>
      <c r="AA81" s="21">
        <v>258644</v>
      </c>
      <c r="AB81" s="21">
        <v>296925</v>
      </c>
      <c r="AC81" s="21">
        <v>283226</v>
      </c>
      <c r="AD81" s="21">
        <v>247019</v>
      </c>
      <c r="AE81" s="21">
        <v>245956</v>
      </c>
      <c r="AF81" s="22">
        <v>7201</v>
      </c>
      <c r="AG81" s="22">
        <v>25830</v>
      </c>
      <c r="AH81" s="26">
        <v>145353</v>
      </c>
      <c r="AI81" s="124">
        <v>0</v>
      </c>
      <c r="AJ81" s="96"/>
      <c r="AK81" s="96"/>
      <c r="AL81" s="96"/>
      <c r="AM81" s="96"/>
      <c r="AN81" s="96"/>
      <c r="AO81" s="96"/>
      <c r="AP81" s="96"/>
      <c r="AQ81" s="96"/>
      <c r="AR81" s="96"/>
      <c r="AS81" s="96"/>
      <c r="AT81" s="96"/>
      <c r="AU81" s="96"/>
      <c r="AV81" s="96"/>
      <c r="AW81" s="97">
        <v>3659726</v>
      </c>
      <c r="AX81" s="97"/>
    </row>
    <row r="82" spans="1:50" s="32" customFormat="1" ht="14.45" customHeight="1">
      <c r="A82" s="214" t="s">
        <v>385</v>
      </c>
      <c r="B82" s="128">
        <f t="shared" si="19"/>
        <v>2020</v>
      </c>
      <c r="C82" s="23">
        <v>97693</v>
      </c>
      <c r="D82" s="23">
        <v>34682</v>
      </c>
      <c r="E82" s="23">
        <v>50142</v>
      </c>
      <c r="F82" s="23">
        <v>71875</v>
      </c>
      <c r="G82" s="23">
        <v>99575</v>
      </c>
      <c r="H82" s="23">
        <v>116078</v>
      </c>
      <c r="I82" s="23">
        <v>26000</v>
      </c>
      <c r="J82" s="23">
        <v>40346</v>
      </c>
      <c r="K82" s="23">
        <v>21031</v>
      </c>
      <c r="L82" s="23">
        <v>54825</v>
      </c>
      <c r="M82" s="23">
        <v>85405</v>
      </c>
      <c r="N82" s="23">
        <v>55423</v>
      </c>
      <c r="O82" s="23">
        <v>248364</v>
      </c>
      <c r="P82" s="23">
        <v>216264</v>
      </c>
      <c r="Q82" s="23">
        <v>232092</v>
      </c>
      <c r="R82" s="23">
        <v>58929</v>
      </c>
      <c r="S82" s="23">
        <v>285982</v>
      </c>
      <c r="T82" s="23">
        <v>297552</v>
      </c>
      <c r="U82" s="23">
        <v>310784</v>
      </c>
      <c r="V82" s="23">
        <v>130739</v>
      </c>
      <c r="W82" s="23">
        <v>195552</v>
      </c>
      <c r="X82" s="23">
        <v>113940</v>
      </c>
      <c r="Y82" s="23">
        <v>301366</v>
      </c>
      <c r="Z82" s="23">
        <v>210522</v>
      </c>
      <c r="AA82" s="23">
        <v>324925</v>
      </c>
      <c r="AB82" s="23">
        <v>128632</v>
      </c>
      <c r="AC82" s="23">
        <v>103750</v>
      </c>
      <c r="AD82" s="23">
        <v>65712</v>
      </c>
      <c r="AE82" s="23">
        <v>376130</v>
      </c>
      <c r="AF82" s="24">
        <v>369005</v>
      </c>
      <c r="AG82" s="24">
        <v>384525</v>
      </c>
      <c r="AH82" s="25">
        <v>38988</v>
      </c>
      <c r="AI82" s="124">
        <v>226492</v>
      </c>
      <c r="AJ82" s="96">
        <v>159549</v>
      </c>
      <c r="AK82" s="96">
        <v>73739</v>
      </c>
      <c r="AL82" s="96">
        <v>146555</v>
      </c>
      <c r="AM82" s="96">
        <v>295300</v>
      </c>
      <c r="AN82" s="96">
        <v>144284</v>
      </c>
      <c r="AO82" s="96">
        <v>381195</v>
      </c>
      <c r="AP82" s="96">
        <v>380496</v>
      </c>
      <c r="AQ82" s="96">
        <v>358306</v>
      </c>
      <c r="AR82" s="96">
        <v>378692</v>
      </c>
      <c r="AS82" s="96">
        <v>286461</v>
      </c>
      <c r="AT82" s="96">
        <v>282891</v>
      </c>
      <c r="AU82" s="96">
        <v>380810</v>
      </c>
      <c r="AV82" s="96">
        <v>369348</v>
      </c>
      <c r="AW82" s="97">
        <v>63294818</v>
      </c>
      <c r="AX82" s="97"/>
    </row>
    <row r="83" spans="1:50" s="32" customFormat="1">
      <c r="A83" s="211"/>
      <c r="B83" s="129">
        <f t="shared" si="19"/>
        <v>2021</v>
      </c>
      <c r="C83" s="21">
        <v>120178</v>
      </c>
      <c r="D83" s="21">
        <v>198513</v>
      </c>
      <c r="E83" s="21">
        <v>298272</v>
      </c>
      <c r="F83" s="21">
        <v>304138</v>
      </c>
      <c r="G83" s="21">
        <v>99890</v>
      </c>
      <c r="H83" s="21">
        <v>168552</v>
      </c>
      <c r="I83" s="21">
        <v>279479</v>
      </c>
      <c r="J83" s="21">
        <v>291082</v>
      </c>
      <c r="K83" s="21">
        <v>302996</v>
      </c>
      <c r="L83" s="21">
        <v>56434</v>
      </c>
      <c r="M83" s="21">
        <v>8812</v>
      </c>
      <c r="N83" s="21">
        <v>55559</v>
      </c>
      <c r="O83" s="21">
        <v>71001</v>
      </c>
      <c r="P83" s="21">
        <v>99150</v>
      </c>
      <c r="Q83" s="21">
        <v>176239</v>
      </c>
      <c r="R83" s="21">
        <v>51235</v>
      </c>
      <c r="S83" s="21">
        <v>261853</v>
      </c>
      <c r="T83" s="21">
        <v>352028</v>
      </c>
      <c r="U83" s="21">
        <v>61303</v>
      </c>
      <c r="V83" s="21">
        <v>109025</v>
      </c>
      <c r="W83" s="21">
        <v>104644</v>
      </c>
      <c r="X83" s="21">
        <v>289837</v>
      </c>
      <c r="Y83" s="21">
        <v>370837</v>
      </c>
      <c r="Z83" s="21">
        <v>392186</v>
      </c>
      <c r="AA83" s="21">
        <v>273707</v>
      </c>
      <c r="AB83" s="21">
        <v>399342</v>
      </c>
      <c r="AC83" s="21">
        <v>371571</v>
      </c>
      <c r="AD83" s="21">
        <v>299294</v>
      </c>
      <c r="AE83" s="21">
        <v>275409</v>
      </c>
      <c r="AF83" s="22">
        <v>35939</v>
      </c>
      <c r="AG83" s="22">
        <v>81010</v>
      </c>
      <c r="AH83" s="26">
        <v>259171</v>
      </c>
      <c r="AI83" s="124">
        <v>0</v>
      </c>
      <c r="AJ83" s="96"/>
      <c r="AK83" s="96"/>
      <c r="AL83" s="96"/>
      <c r="AM83" s="96"/>
      <c r="AN83" s="96"/>
      <c r="AO83" s="96"/>
      <c r="AP83" s="96"/>
      <c r="AQ83" s="96"/>
      <c r="AR83" s="96"/>
      <c r="AS83" s="96"/>
      <c r="AT83" s="96"/>
      <c r="AU83" s="96"/>
      <c r="AV83" s="96"/>
      <c r="AW83" s="97">
        <v>4390340</v>
      </c>
      <c r="AX83" s="97"/>
    </row>
    <row r="84" spans="1:50" s="32" customFormat="1">
      <c r="A84" s="210" t="s">
        <v>386</v>
      </c>
      <c r="B84" s="128">
        <f t="shared" si="19"/>
        <v>2020</v>
      </c>
      <c r="C84" s="23">
        <v>16111</v>
      </c>
      <c r="D84" s="23">
        <v>29986</v>
      </c>
      <c r="E84" s="23">
        <v>13109</v>
      </c>
      <c r="F84" s="23">
        <v>47354</v>
      </c>
      <c r="G84" s="23">
        <v>52331</v>
      </c>
      <c r="H84" s="23">
        <v>36979</v>
      </c>
      <c r="I84" s="23">
        <v>12789</v>
      </c>
      <c r="J84" s="23">
        <v>9294</v>
      </c>
      <c r="K84" s="23">
        <v>4821</v>
      </c>
      <c r="L84" s="23">
        <v>22303</v>
      </c>
      <c r="M84" s="23">
        <v>40249</v>
      </c>
      <c r="N84" s="23">
        <v>36351</v>
      </c>
      <c r="O84" s="23">
        <v>16893</v>
      </c>
      <c r="P84" s="23">
        <v>57945</v>
      </c>
      <c r="Q84" s="23">
        <v>55176</v>
      </c>
      <c r="R84" s="23">
        <v>30857</v>
      </c>
      <c r="S84" s="23">
        <v>49599</v>
      </c>
      <c r="T84" s="23">
        <v>61110</v>
      </c>
      <c r="U84" s="23">
        <v>61450</v>
      </c>
      <c r="V84" s="23">
        <v>46948</v>
      </c>
      <c r="W84" s="23">
        <v>30160</v>
      </c>
      <c r="X84" s="23">
        <v>15599</v>
      </c>
      <c r="Y84" s="23">
        <v>42670</v>
      </c>
      <c r="Z84" s="23">
        <v>51528</v>
      </c>
      <c r="AA84" s="23">
        <v>23853</v>
      </c>
      <c r="AB84" s="23">
        <v>31659</v>
      </c>
      <c r="AC84" s="23">
        <v>36897</v>
      </c>
      <c r="AD84" s="23">
        <v>24926</v>
      </c>
      <c r="AE84" s="23">
        <v>54743</v>
      </c>
      <c r="AF84" s="24">
        <v>60885</v>
      </c>
      <c r="AG84" s="24">
        <v>62089</v>
      </c>
      <c r="AH84" s="25">
        <v>3416</v>
      </c>
      <c r="AI84" s="124">
        <v>58254</v>
      </c>
      <c r="AJ84" s="96">
        <v>52004</v>
      </c>
      <c r="AK84" s="96">
        <v>28455</v>
      </c>
      <c r="AL84" s="96">
        <v>57198</v>
      </c>
      <c r="AM84" s="96">
        <v>58194</v>
      </c>
      <c r="AN84" s="96">
        <v>58100</v>
      </c>
      <c r="AO84" s="96">
        <v>60697</v>
      </c>
      <c r="AP84" s="96">
        <v>59414</v>
      </c>
      <c r="AQ84" s="96">
        <v>57810</v>
      </c>
      <c r="AR84" s="96">
        <v>64738</v>
      </c>
      <c r="AS84" s="96">
        <v>44365</v>
      </c>
      <c r="AT84" s="96">
        <v>26978</v>
      </c>
      <c r="AU84" s="96">
        <v>65043</v>
      </c>
      <c r="AV84" s="96">
        <v>45145</v>
      </c>
      <c r="AW84" s="97">
        <v>11886351</v>
      </c>
      <c r="AX84" s="97"/>
    </row>
    <row r="85" spans="1:50" s="32" customFormat="1">
      <c r="A85" s="211"/>
      <c r="B85" s="129">
        <f t="shared" si="19"/>
        <v>2021</v>
      </c>
      <c r="C85" s="21">
        <v>23292</v>
      </c>
      <c r="D85" s="21">
        <v>36063</v>
      </c>
      <c r="E85" s="21">
        <v>39435</v>
      </c>
      <c r="F85" s="21">
        <v>53712</v>
      </c>
      <c r="G85" s="21">
        <v>16208</v>
      </c>
      <c r="H85" s="21">
        <v>21507</v>
      </c>
      <c r="I85" s="21">
        <v>18932</v>
      </c>
      <c r="J85" s="21">
        <v>39096</v>
      </c>
      <c r="K85" s="21">
        <v>43628</v>
      </c>
      <c r="L85" s="21">
        <v>10515</v>
      </c>
      <c r="M85" s="21">
        <v>1023</v>
      </c>
      <c r="N85" s="21">
        <v>7297</v>
      </c>
      <c r="O85" s="21">
        <v>41884</v>
      </c>
      <c r="P85" s="21">
        <v>19978</v>
      </c>
      <c r="Q85" s="21">
        <v>52211</v>
      </c>
      <c r="R85" s="21">
        <v>22332</v>
      </c>
      <c r="S85" s="21">
        <v>20577</v>
      </c>
      <c r="T85" s="21">
        <v>274</v>
      </c>
      <c r="U85" s="21">
        <v>14123</v>
      </c>
      <c r="V85" s="21">
        <v>33771</v>
      </c>
      <c r="W85" s="21">
        <v>49829</v>
      </c>
      <c r="X85" s="21">
        <v>63722</v>
      </c>
      <c r="Y85" s="21">
        <v>59961</v>
      </c>
      <c r="Z85" s="21">
        <v>64359</v>
      </c>
      <c r="AA85" s="21">
        <v>61879</v>
      </c>
      <c r="AB85" s="21">
        <v>58783</v>
      </c>
      <c r="AC85" s="21">
        <v>62910</v>
      </c>
      <c r="AD85" s="21">
        <v>60208</v>
      </c>
      <c r="AE85" s="21">
        <v>19842</v>
      </c>
      <c r="AF85" s="22">
        <v>6076</v>
      </c>
      <c r="AG85" s="22">
        <v>22197</v>
      </c>
      <c r="AH85" s="26">
        <v>45369</v>
      </c>
      <c r="AI85" s="124">
        <v>0</v>
      </c>
      <c r="AJ85" s="96"/>
      <c r="AK85" s="96"/>
      <c r="AL85" s="96"/>
      <c r="AM85" s="96"/>
      <c r="AN85" s="96"/>
      <c r="AO85" s="96"/>
      <c r="AP85" s="96"/>
      <c r="AQ85" s="96"/>
      <c r="AR85" s="96"/>
      <c r="AS85" s="96"/>
      <c r="AT85" s="96"/>
      <c r="AU85" s="96"/>
      <c r="AV85" s="96"/>
      <c r="AW85" s="97">
        <v>787582</v>
      </c>
      <c r="AX85" s="97"/>
    </row>
    <row r="86" spans="1:50" s="32" customFormat="1">
      <c r="A86" s="212" t="s">
        <v>387</v>
      </c>
      <c r="B86" s="128">
        <f t="shared" si="19"/>
        <v>2020</v>
      </c>
      <c r="C86" s="23">
        <v>8157</v>
      </c>
      <c r="D86" s="23">
        <v>3366</v>
      </c>
      <c r="E86" s="23">
        <v>9854</v>
      </c>
      <c r="F86" s="23">
        <v>24116</v>
      </c>
      <c r="G86" s="23">
        <v>4880</v>
      </c>
      <c r="H86" s="23">
        <v>6034</v>
      </c>
      <c r="I86" s="23">
        <v>3368</v>
      </c>
      <c r="J86" s="23">
        <v>1368</v>
      </c>
      <c r="K86" s="23">
        <v>26079</v>
      </c>
      <c r="L86" s="23">
        <v>6290</v>
      </c>
      <c r="M86" s="23">
        <v>7103</v>
      </c>
      <c r="N86" s="23">
        <v>24495</v>
      </c>
      <c r="O86" s="23">
        <v>25306</v>
      </c>
      <c r="P86" s="23">
        <v>26012</v>
      </c>
      <c r="Q86" s="23">
        <v>26145</v>
      </c>
      <c r="R86" s="23">
        <v>9413</v>
      </c>
      <c r="S86" s="23">
        <v>6128</v>
      </c>
      <c r="T86" s="23">
        <v>27125</v>
      </c>
      <c r="U86" s="23">
        <v>22378</v>
      </c>
      <c r="V86" s="23">
        <v>19799</v>
      </c>
      <c r="W86" s="23">
        <v>21825</v>
      </c>
      <c r="X86" s="23">
        <v>22082</v>
      </c>
      <c r="Y86" s="23">
        <v>27308</v>
      </c>
      <c r="Z86" s="23">
        <v>10814</v>
      </c>
      <c r="AA86" s="23">
        <v>15360</v>
      </c>
      <c r="AB86" s="23">
        <v>3129</v>
      </c>
      <c r="AC86" s="23">
        <v>15090</v>
      </c>
      <c r="AD86" s="23">
        <v>6147</v>
      </c>
      <c r="AE86" s="23">
        <v>28421</v>
      </c>
      <c r="AF86" s="24">
        <v>29195</v>
      </c>
      <c r="AG86" s="24">
        <v>29256</v>
      </c>
      <c r="AH86" s="25">
        <v>8817</v>
      </c>
      <c r="AI86" s="124">
        <v>19780</v>
      </c>
      <c r="AJ86" s="96">
        <v>4342</v>
      </c>
      <c r="AK86" s="96">
        <v>5230</v>
      </c>
      <c r="AL86" s="96">
        <v>3043</v>
      </c>
      <c r="AM86" s="96">
        <v>14657</v>
      </c>
      <c r="AN86" s="96">
        <v>29459</v>
      </c>
      <c r="AO86" s="96">
        <v>28482</v>
      </c>
      <c r="AP86" s="96">
        <v>28562</v>
      </c>
      <c r="AQ86" s="96">
        <v>29688</v>
      </c>
      <c r="AR86" s="96">
        <v>28853</v>
      </c>
      <c r="AS86" s="96">
        <v>25555</v>
      </c>
      <c r="AT86" s="96">
        <v>31300</v>
      </c>
      <c r="AU86" s="96">
        <v>32010</v>
      </c>
      <c r="AV86" s="96">
        <v>30279</v>
      </c>
      <c r="AW86" s="97">
        <v>5849943</v>
      </c>
      <c r="AX86" s="97"/>
    </row>
    <row r="87" spans="1:50" s="32" customFormat="1">
      <c r="A87" s="213"/>
      <c r="B87" s="129">
        <f t="shared" si="19"/>
        <v>2021</v>
      </c>
      <c r="C87" s="21">
        <v>28515</v>
      </c>
      <c r="D87" s="21">
        <v>22438</v>
      </c>
      <c r="E87" s="21">
        <v>27570</v>
      </c>
      <c r="F87" s="21">
        <v>15686</v>
      </c>
      <c r="G87" s="21">
        <v>6741</v>
      </c>
      <c r="H87" s="21">
        <v>21219</v>
      </c>
      <c r="I87" s="21">
        <v>29873</v>
      </c>
      <c r="J87" s="21">
        <v>13135</v>
      </c>
      <c r="K87" s="21">
        <v>7291</v>
      </c>
      <c r="L87" s="21">
        <v>12819</v>
      </c>
      <c r="M87" s="21">
        <v>30280</v>
      </c>
      <c r="N87" s="21">
        <v>28800</v>
      </c>
      <c r="O87" s="21">
        <v>12461</v>
      </c>
      <c r="P87" s="21">
        <v>22011</v>
      </c>
      <c r="Q87" s="21">
        <v>16582</v>
      </c>
      <c r="R87" s="21">
        <v>7852</v>
      </c>
      <c r="S87" s="21">
        <v>8949</v>
      </c>
      <c r="T87" s="21">
        <v>24239</v>
      </c>
      <c r="U87" s="21">
        <v>11958</v>
      </c>
      <c r="V87" s="21">
        <v>11718</v>
      </c>
      <c r="W87" s="21">
        <v>29167</v>
      </c>
      <c r="X87" s="21">
        <v>34224</v>
      </c>
      <c r="Y87" s="21">
        <v>32609</v>
      </c>
      <c r="Z87" s="21">
        <v>32428</v>
      </c>
      <c r="AA87" s="21">
        <v>27454</v>
      </c>
      <c r="AB87" s="21">
        <v>24795</v>
      </c>
      <c r="AC87" s="21">
        <v>31022</v>
      </c>
      <c r="AD87" s="21">
        <v>10475</v>
      </c>
      <c r="AE87" s="21">
        <v>17968</v>
      </c>
      <c r="AF87" s="22">
        <v>6834</v>
      </c>
      <c r="AG87" s="22">
        <v>9681</v>
      </c>
      <c r="AH87" s="26">
        <v>20204</v>
      </c>
      <c r="AI87" s="124">
        <v>0</v>
      </c>
      <c r="AJ87" s="96"/>
      <c r="AK87" s="96"/>
      <c r="AL87" s="96"/>
      <c r="AM87" s="96"/>
      <c r="AN87" s="96"/>
      <c r="AO87" s="96"/>
      <c r="AP87" s="96"/>
      <c r="AQ87" s="96"/>
      <c r="AR87" s="96"/>
      <c r="AS87" s="96"/>
      <c r="AT87" s="96"/>
      <c r="AU87" s="96"/>
      <c r="AV87" s="96"/>
      <c r="AW87" s="97">
        <v>421431</v>
      </c>
      <c r="AX87" s="97"/>
    </row>
    <row r="88" spans="1:50" s="32" customFormat="1">
      <c r="A88" s="212" t="s">
        <v>388</v>
      </c>
      <c r="B88" s="128">
        <f t="shared" si="19"/>
        <v>2020</v>
      </c>
      <c r="C88" s="23">
        <v>16794</v>
      </c>
      <c r="D88" s="23">
        <v>6822</v>
      </c>
      <c r="E88" s="23">
        <v>20439</v>
      </c>
      <c r="F88" s="23">
        <v>49653</v>
      </c>
      <c r="G88" s="23">
        <v>10099</v>
      </c>
      <c r="H88" s="23">
        <v>12523</v>
      </c>
      <c r="I88" s="23">
        <v>7053</v>
      </c>
      <c r="J88" s="23">
        <v>2884</v>
      </c>
      <c r="K88" s="23">
        <v>53752</v>
      </c>
      <c r="L88" s="23">
        <v>13033</v>
      </c>
      <c r="M88" s="23">
        <v>14505</v>
      </c>
      <c r="N88" s="23">
        <v>51254</v>
      </c>
      <c r="O88" s="23">
        <v>52171</v>
      </c>
      <c r="P88" s="23">
        <v>53788</v>
      </c>
      <c r="Q88" s="23">
        <v>54017</v>
      </c>
      <c r="R88" s="23">
        <v>19515</v>
      </c>
      <c r="S88" s="23">
        <v>12430</v>
      </c>
      <c r="T88" s="23">
        <v>55839</v>
      </c>
      <c r="U88" s="23">
        <v>46041</v>
      </c>
      <c r="V88" s="23">
        <v>40497</v>
      </c>
      <c r="W88" s="23">
        <v>44866</v>
      </c>
      <c r="X88" s="23">
        <v>45495</v>
      </c>
      <c r="Y88" s="23">
        <v>56139</v>
      </c>
      <c r="Z88" s="23">
        <v>22299</v>
      </c>
      <c r="AA88" s="23">
        <v>31548</v>
      </c>
      <c r="AB88" s="23">
        <v>6440</v>
      </c>
      <c r="AC88" s="23">
        <v>30424</v>
      </c>
      <c r="AD88" s="23">
        <v>12828</v>
      </c>
      <c r="AE88" s="23">
        <v>55371</v>
      </c>
      <c r="AF88" s="24">
        <v>60286</v>
      </c>
      <c r="AG88" s="24">
        <v>60636</v>
      </c>
      <c r="AH88" s="25">
        <v>18101</v>
      </c>
      <c r="AI88" s="124">
        <v>41093</v>
      </c>
      <c r="AJ88" s="96">
        <v>9030</v>
      </c>
      <c r="AK88" s="96">
        <v>10706</v>
      </c>
      <c r="AL88" s="96">
        <v>6396</v>
      </c>
      <c r="AM88" s="96">
        <v>30583</v>
      </c>
      <c r="AN88" s="96">
        <v>60230</v>
      </c>
      <c r="AO88" s="96">
        <v>59018</v>
      </c>
      <c r="AP88" s="96">
        <v>59235</v>
      </c>
      <c r="AQ88" s="96">
        <v>61563</v>
      </c>
      <c r="AR88" s="96">
        <v>60205</v>
      </c>
      <c r="AS88" s="96">
        <v>53161</v>
      </c>
      <c r="AT88" s="96">
        <v>64040</v>
      </c>
      <c r="AU88" s="96">
        <v>65470</v>
      </c>
      <c r="AV88" s="96">
        <v>63116</v>
      </c>
      <c r="AW88" s="97">
        <v>12476194</v>
      </c>
      <c r="AX88" s="97"/>
    </row>
    <row r="89" spans="1:50" s="32" customFormat="1">
      <c r="A89" s="213"/>
      <c r="B89" s="129">
        <f t="shared" si="19"/>
        <v>2021</v>
      </c>
      <c r="C89" s="21">
        <v>57041</v>
      </c>
      <c r="D89" s="21">
        <v>44953</v>
      </c>
      <c r="E89" s="21">
        <v>55192</v>
      </c>
      <c r="F89" s="21">
        <v>31711</v>
      </c>
      <c r="G89" s="21">
        <v>15701</v>
      </c>
      <c r="H89" s="21">
        <v>45422</v>
      </c>
      <c r="I89" s="21">
        <v>59480</v>
      </c>
      <c r="J89" s="21">
        <v>25838</v>
      </c>
      <c r="K89" s="21">
        <v>14492</v>
      </c>
      <c r="L89" s="21">
        <v>25566</v>
      </c>
      <c r="M89" s="21">
        <v>60654</v>
      </c>
      <c r="N89" s="21">
        <v>57485</v>
      </c>
      <c r="O89" s="21">
        <v>24729</v>
      </c>
      <c r="P89" s="21">
        <v>44115</v>
      </c>
      <c r="Q89" s="21">
        <v>32938</v>
      </c>
      <c r="R89" s="21">
        <v>15720</v>
      </c>
      <c r="S89" s="21">
        <v>18074</v>
      </c>
      <c r="T89" s="21">
        <v>47988</v>
      </c>
      <c r="U89" s="21">
        <v>23462</v>
      </c>
      <c r="V89" s="21">
        <v>24839</v>
      </c>
      <c r="W89" s="21">
        <v>58559</v>
      </c>
      <c r="X89" s="21">
        <v>67883</v>
      </c>
      <c r="Y89" s="21">
        <v>65642</v>
      </c>
      <c r="Z89" s="21">
        <v>64852</v>
      </c>
      <c r="AA89" s="21">
        <v>54912</v>
      </c>
      <c r="AB89" s="21">
        <v>49903</v>
      </c>
      <c r="AC89" s="21">
        <v>42445</v>
      </c>
      <c r="AD89" s="21">
        <v>21123</v>
      </c>
      <c r="AE89" s="21">
        <v>36136</v>
      </c>
      <c r="AF89" s="22">
        <v>13821</v>
      </c>
      <c r="AG89" s="22">
        <v>19811</v>
      </c>
      <c r="AH89" s="26">
        <v>36597</v>
      </c>
      <c r="AI89" s="124">
        <v>0</v>
      </c>
      <c r="AJ89" s="96"/>
      <c r="AK89" s="96"/>
      <c r="AL89" s="96"/>
      <c r="AM89" s="96"/>
      <c r="AN89" s="96"/>
      <c r="AO89" s="96"/>
      <c r="AP89" s="96"/>
      <c r="AQ89" s="96"/>
      <c r="AR89" s="96"/>
      <c r="AS89" s="96"/>
      <c r="AT89" s="96"/>
      <c r="AU89" s="96"/>
      <c r="AV89" s="96"/>
      <c r="AW89" s="97">
        <v>821034</v>
      </c>
      <c r="AX89" s="97"/>
    </row>
    <row r="90" spans="1:50" s="32" customFormat="1">
      <c r="A90" s="212" t="s">
        <v>389</v>
      </c>
      <c r="B90" s="128">
        <f t="shared" si="19"/>
        <v>2020</v>
      </c>
      <c r="C90" s="23">
        <v>8350</v>
      </c>
      <c r="D90" s="23">
        <v>5871</v>
      </c>
      <c r="E90" s="23">
        <v>2989</v>
      </c>
      <c r="F90" s="23">
        <v>15558</v>
      </c>
      <c r="G90" s="23">
        <v>23610</v>
      </c>
      <c r="H90" s="23">
        <v>12040</v>
      </c>
      <c r="I90" s="23">
        <v>3487</v>
      </c>
      <c r="J90" s="23">
        <v>5685</v>
      </c>
      <c r="K90" s="23">
        <v>3796</v>
      </c>
      <c r="L90" s="23">
        <v>10206</v>
      </c>
      <c r="M90" s="23">
        <v>15636</v>
      </c>
      <c r="N90" s="23">
        <v>7580</v>
      </c>
      <c r="O90" s="23">
        <v>23609</v>
      </c>
      <c r="P90" s="23">
        <v>22914</v>
      </c>
      <c r="Q90" s="23">
        <v>26562</v>
      </c>
      <c r="R90" s="23">
        <v>7343</v>
      </c>
      <c r="S90" s="23">
        <v>25108</v>
      </c>
      <c r="T90" s="23">
        <v>27499</v>
      </c>
      <c r="U90" s="23">
        <v>29834</v>
      </c>
      <c r="V90" s="23">
        <v>19858</v>
      </c>
      <c r="W90" s="23">
        <v>17229</v>
      </c>
      <c r="X90" s="23">
        <v>15091</v>
      </c>
      <c r="Y90" s="23">
        <v>27447</v>
      </c>
      <c r="Z90" s="23">
        <v>25747</v>
      </c>
      <c r="AA90" s="23">
        <v>13470</v>
      </c>
      <c r="AB90" s="23">
        <v>11735</v>
      </c>
      <c r="AC90" s="23">
        <v>12194</v>
      </c>
      <c r="AD90" s="23">
        <v>16855</v>
      </c>
      <c r="AE90" s="23">
        <v>29332</v>
      </c>
      <c r="AF90" s="24">
        <v>30795</v>
      </c>
      <c r="AG90" s="24">
        <v>31429</v>
      </c>
      <c r="AH90" s="25">
        <v>6058</v>
      </c>
      <c r="AI90" s="124">
        <v>17657</v>
      </c>
      <c r="AJ90" s="96">
        <v>15550</v>
      </c>
      <c r="AK90" s="96">
        <v>12041</v>
      </c>
      <c r="AL90" s="96">
        <v>17311</v>
      </c>
      <c r="AM90" s="96">
        <v>21265</v>
      </c>
      <c r="AN90" s="96">
        <v>10876</v>
      </c>
      <c r="AO90" s="96">
        <v>31203</v>
      </c>
      <c r="AP90" s="96">
        <v>32244</v>
      </c>
      <c r="AQ90" s="96">
        <v>30002</v>
      </c>
      <c r="AR90" s="96">
        <v>32500</v>
      </c>
      <c r="AS90" s="96">
        <v>22889</v>
      </c>
      <c r="AT90" s="96">
        <v>26453</v>
      </c>
      <c r="AU90" s="96">
        <v>33682</v>
      </c>
      <c r="AV90" s="96">
        <v>30929</v>
      </c>
      <c r="AW90" s="97">
        <v>5878476</v>
      </c>
      <c r="AX90" s="97"/>
    </row>
    <row r="91" spans="1:50" s="32" customFormat="1">
      <c r="A91" s="213"/>
      <c r="B91" s="129">
        <f t="shared" si="19"/>
        <v>2021</v>
      </c>
      <c r="C91" s="21">
        <v>3997</v>
      </c>
      <c r="D91" s="21">
        <v>17409</v>
      </c>
      <c r="E91" s="21">
        <v>19550</v>
      </c>
      <c r="F91" s="21">
        <v>24263</v>
      </c>
      <c r="G91" s="21">
        <v>10404</v>
      </c>
      <c r="H91" s="21">
        <v>9949</v>
      </c>
      <c r="I91" s="21">
        <v>16916</v>
      </c>
      <c r="J91" s="21">
        <v>25873</v>
      </c>
      <c r="K91" s="21">
        <v>18103</v>
      </c>
      <c r="L91" s="21">
        <v>5139</v>
      </c>
      <c r="M91" s="21">
        <v>1172</v>
      </c>
      <c r="N91" s="21">
        <v>2929</v>
      </c>
      <c r="O91" s="21">
        <v>3420</v>
      </c>
      <c r="P91" s="21">
        <v>6229</v>
      </c>
      <c r="Q91" s="21">
        <v>19389</v>
      </c>
      <c r="R91" s="21">
        <v>5310</v>
      </c>
      <c r="S91" s="21">
        <v>22190</v>
      </c>
      <c r="T91" s="21">
        <v>12869</v>
      </c>
      <c r="U91" s="21">
        <v>6429</v>
      </c>
      <c r="V91" s="21">
        <v>6877</v>
      </c>
      <c r="W91" s="21">
        <v>22435</v>
      </c>
      <c r="X91" s="21">
        <v>16083</v>
      </c>
      <c r="Y91" s="21">
        <v>28956</v>
      </c>
      <c r="Z91" s="21">
        <v>31689</v>
      </c>
      <c r="AA91" s="21">
        <v>29555</v>
      </c>
      <c r="AB91" s="21">
        <v>32710</v>
      </c>
      <c r="AC91" s="21">
        <v>31816</v>
      </c>
      <c r="AD91" s="21">
        <v>29002</v>
      </c>
      <c r="AE91" s="21">
        <v>27977</v>
      </c>
      <c r="AF91" s="22">
        <v>2914</v>
      </c>
      <c r="AG91" s="22">
        <v>7487</v>
      </c>
      <c r="AH91" s="26">
        <v>21632</v>
      </c>
      <c r="AI91" s="124">
        <v>0</v>
      </c>
      <c r="AJ91" s="96"/>
      <c r="AK91" s="96"/>
      <c r="AL91" s="96"/>
      <c r="AM91" s="96"/>
      <c r="AN91" s="96"/>
      <c r="AO91" s="96"/>
      <c r="AP91" s="96"/>
      <c r="AQ91" s="96"/>
      <c r="AR91" s="96"/>
      <c r="AS91" s="96"/>
      <c r="AT91" s="96"/>
      <c r="AU91" s="96"/>
      <c r="AV91" s="96"/>
      <c r="AW91" s="97">
        <v>367898</v>
      </c>
      <c r="AX91" s="97"/>
    </row>
    <row r="92" spans="1:50" s="32" customFormat="1" hidden="1">
      <c r="A92" s="210" t="s">
        <v>540</v>
      </c>
      <c r="B92" s="128">
        <f t="shared" si="19"/>
        <v>2020</v>
      </c>
      <c r="C92" s="228" t="s">
        <v>899</v>
      </c>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4"/>
      <c r="AG92" s="24"/>
      <c r="AH92" s="25"/>
      <c r="AI92" s="124"/>
      <c r="AJ92" s="96"/>
      <c r="AK92" s="96"/>
      <c r="AL92" s="96"/>
      <c r="AM92" s="96"/>
      <c r="AN92" s="96"/>
      <c r="AO92" s="96"/>
      <c r="AP92" s="96"/>
      <c r="AQ92" s="96"/>
      <c r="AR92" s="96"/>
      <c r="AS92" s="96"/>
      <c r="AT92" s="96"/>
      <c r="AU92" s="96"/>
      <c r="AV92" s="96"/>
      <c r="AW92" s="227" t="s">
        <v>899</v>
      </c>
      <c r="AX92" s="97"/>
    </row>
    <row r="93" spans="1:50" s="32" customFormat="1" hidden="1">
      <c r="A93" s="211"/>
      <c r="B93" s="129">
        <f t="shared" si="19"/>
        <v>2021</v>
      </c>
      <c r="C93" s="229" t="s">
        <v>899</v>
      </c>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2"/>
      <c r="AG93" s="22"/>
      <c r="AH93" s="26"/>
      <c r="AI93" s="124"/>
      <c r="AJ93" s="96"/>
      <c r="AK93" s="96"/>
      <c r="AL93" s="96"/>
      <c r="AM93" s="96"/>
      <c r="AN93" s="96"/>
      <c r="AO93" s="96"/>
      <c r="AP93" s="96"/>
      <c r="AQ93" s="96"/>
      <c r="AR93" s="96"/>
      <c r="AS93" s="96"/>
      <c r="AT93" s="96"/>
      <c r="AU93" s="96"/>
      <c r="AV93" s="96"/>
      <c r="AW93" s="227" t="s">
        <v>899</v>
      </c>
      <c r="AX93" s="97"/>
    </row>
    <row r="94" spans="1:50" s="32" customFormat="1">
      <c r="A94" s="210" t="s">
        <v>390</v>
      </c>
      <c r="B94" s="128">
        <f t="shared" si="19"/>
        <v>2020</v>
      </c>
      <c r="C94" s="23">
        <v>15718</v>
      </c>
      <c r="D94" s="23">
        <v>9518</v>
      </c>
      <c r="E94" s="23">
        <v>10668</v>
      </c>
      <c r="F94" s="23">
        <v>14736</v>
      </c>
      <c r="G94" s="23">
        <v>13924</v>
      </c>
      <c r="H94" s="23">
        <v>24378</v>
      </c>
      <c r="I94" s="23">
        <v>9267</v>
      </c>
      <c r="J94" s="23">
        <v>11923</v>
      </c>
      <c r="K94" s="23">
        <v>8160</v>
      </c>
      <c r="L94" s="23">
        <v>15751</v>
      </c>
      <c r="M94" s="23">
        <v>29648</v>
      </c>
      <c r="N94" s="23">
        <v>12071</v>
      </c>
      <c r="O94" s="23">
        <v>44927</v>
      </c>
      <c r="P94" s="23">
        <v>47607</v>
      </c>
      <c r="Q94" s="23">
        <v>44677</v>
      </c>
      <c r="R94" s="23">
        <v>15220</v>
      </c>
      <c r="S94" s="23">
        <v>41284</v>
      </c>
      <c r="T94" s="23">
        <v>54588</v>
      </c>
      <c r="U94" s="23">
        <v>54057</v>
      </c>
      <c r="V94" s="23">
        <v>36272</v>
      </c>
      <c r="W94" s="23">
        <v>31911</v>
      </c>
      <c r="X94" s="23">
        <v>31334</v>
      </c>
      <c r="Y94" s="23">
        <v>51162</v>
      </c>
      <c r="Z94" s="23">
        <v>40038</v>
      </c>
      <c r="AA94" s="23">
        <v>45734</v>
      </c>
      <c r="AB94" s="23">
        <v>23539</v>
      </c>
      <c r="AC94" s="23">
        <v>10706</v>
      </c>
      <c r="AD94" s="23">
        <v>14932</v>
      </c>
      <c r="AE94" s="23">
        <v>61622</v>
      </c>
      <c r="AF94" s="24">
        <v>59070</v>
      </c>
      <c r="AG94" s="24">
        <v>62243</v>
      </c>
      <c r="AH94" s="25">
        <v>2985</v>
      </c>
      <c r="AI94" s="124">
        <v>28033</v>
      </c>
      <c r="AJ94" s="96">
        <v>26141</v>
      </c>
      <c r="AK94" s="96">
        <v>18906</v>
      </c>
      <c r="AL94" s="96">
        <v>32388</v>
      </c>
      <c r="AM94" s="96">
        <v>38226</v>
      </c>
      <c r="AN94" s="96">
        <v>25050</v>
      </c>
      <c r="AO94" s="96">
        <v>62437</v>
      </c>
      <c r="AP94" s="96">
        <v>62131</v>
      </c>
      <c r="AQ94" s="96">
        <v>60276</v>
      </c>
      <c r="AR94" s="96">
        <v>60822</v>
      </c>
      <c r="AS94" s="96">
        <v>46898</v>
      </c>
      <c r="AT94" s="96">
        <v>42758</v>
      </c>
      <c r="AU94" s="96">
        <v>59108</v>
      </c>
      <c r="AV94" s="96">
        <v>59218</v>
      </c>
      <c r="AW94" s="97">
        <v>12752254</v>
      </c>
      <c r="AX94" s="97"/>
    </row>
    <row r="95" spans="1:50" s="32" customFormat="1">
      <c r="A95" s="211"/>
      <c r="B95" s="129">
        <f t="shared" si="19"/>
        <v>2021</v>
      </c>
      <c r="C95" s="21">
        <v>7051</v>
      </c>
      <c r="D95" s="21">
        <v>9369</v>
      </c>
      <c r="E95" s="21">
        <v>15540</v>
      </c>
      <c r="F95" s="21">
        <v>18483</v>
      </c>
      <c r="G95" s="21">
        <v>17170</v>
      </c>
      <c r="H95" s="21">
        <v>15538</v>
      </c>
      <c r="I95" s="21">
        <v>21621</v>
      </c>
      <c r="J95" s="21">
        <v>38455</v>
      </c>
      <c r="K95" s="21">
        <v>52103</v>
      </c>
      <c r="L95" s="21">
        <v>11378</v>
      </c>
      <c r="M95" s="21">
        <v>18374</v>
      </c>
      <c r="N95" s="21">
        <v>50357</v>
      </c>
      <c r="O95" s="21">
        <v>24789</v>
      </c>
      <c r="P95" s="21">
        <v>25007</v>
      </c>
      <c r="Q95" s="21">
        <v>40375</v>
      </c>
      <c r="R95" s="21">
        <v>18272</v>
      </c>
      <c r="S95" s="21">
        <v>39542</v>
      </c>
      <c r="T95" s="21">
        <v>56254</v>
      </c>
      <c r="U95" s="21">
        <v>20979</v>
      </c>
      <c r="V95" s="21">
        <v>32133</v>
      </c>
      <c r="W95" s="21">
        <v>21570</v>
      </c>
      <c r="X95" s="21">
        <v>46939</v>
      </c>
      <c r="Y95" s="21">
        <v>57374</v>
      </c>
      <c r="Z95" s="21">
        <v>63523</v>
      </c>
      <c r="AA95" s="21">
        <v>46491</v>
      </c>
      <c r="AB95" s="21">
        <v>56067</v>
      </c>
      <c r="AC95" s="21">
        <v>56497</v>
      </c>
      <c r="AD95" s="21">
        <v>54684</v>
      </c>
      <c r="AE95" s="21">
        <v>44323</v>
      </c>
      <c r="AF95" s="22">
        <v>7631</v>
      </c>
      <c r="AG95" s="22">
        <v>20372</v>
      </c>
      <c r="AH95" s="26">
        <v>45593</v>
      </c>
      <c r="AI95" s="124"/>
      <c r="AJ95" s="96"/>
      <c r="AK95" s="96"/>
      <c r="AL95" s="96"/>
      <c r="AM95" s="96"/>
      <c r="AN95" s="96"/>
      <c r="AO95" s="96"/>
      <c r="AP95" s="96"/>
      <c r="AQ95" s="96"/>
      <c r="AR95" s="96"/>
      <c r="AS95" s="96"/>
      <c r="AT95" s="96"/>
      <c r="AU95" s="96"/>
      <c r="AV95" s="96"/>
      <c r="AW95" s="97">
        <v>828772</v>
      </c>
      <c r="AX95" s="97"/>
    </row>
    <row r="96" spans="1:50" s="32" customFormat="1">
      <c r="A96" s="212" t="s">
        <v>391</v>
      </c>
      <c r="B96" s="128">
        <f>B92</f>
        <v>2020</v>
      </c>
      <c r="C96" s="23">
        <v>18830</v>
      </c>
      <c r="D96" s="23">
        <v>9542</v>
      </c>
      <c r="E96" s="23">
        <v>51790</v>
      </c>
      <c r="F96" s="23">
        <v>75655</v>
      </c>
      <c r="G96" s="23">
        <v>53037</v>
      </c>
      <c r="H96" s="23">
        <v>18477</v>
      </c>
      <c r="I96" s="23">
        <v>15029</v>
      </c>
      <c r="J96" s="23">
        <v>6415</v>
      </c>
      <c r="K96" s="23">
        <v>86788</v>
      </c>
      <c r="L96" s="23">
        <v>20445</v>
      </c>
      <c r="M96" s="23">
        <v>16942</v>
      </c>
      <c r="N96" s="23">
        <v>86527</v>
      </c>
      <c r="O96" s="23">
        <v>82904</v>
      </c>
      <c r="P96" s="23">
        <v>77455</v>
      </c>
      <c r="Q96" s="23">
        <v>81215</v>
      </c>
      <c r="R96" s="23">
        <v>8643</v>
      </c>
      <c r="S96" s="23">
        <v>14443</v>
      </c>
      <c r="T96" s="23">
        <v>84290</v>
      </c>
      <c r="U96" s="23">
        <v>72431</v>
      </c>
      <c r="V96" s="23">
        <v>56726</v>
      </c>
      <c r="W96" s="23">
        <v>58401</v>
      </c>
      <c r="X96" s="23">
        <v>65685</v>
      </c>
      <c r="Y96" s="23">
        <v>86707</v>
      </c>
      <c r="Z96" s="23">
        <v>29794</v>
      </c>
      <c r="AA96" s="23">
        <v>49840</v>
      </c>
      <c r="AB96" s="23">
        <v>6409</v>
      </c>
      <c r="AC96" s="23">
        <v>22727</v>
      </c>
      <c r="AD96" s="23">
        <v>21869</v>
      </c>
      <c r="AE96" s="23">
        <v>97675</v>
      </c>
      <c r="AF96" s="24">
        <v>94488</v>
      </c>
      <c r="AG96" s="24">
        <v>95970</v>
      </c>
      <c r="AH96" s="25">
        <v>22212</v>
      </c>
      <c r="AI96" s="124">
        <v>71797</v>
      </c>
      <c r="AJ96" s="96">
        <v>9164</v>
      </c>
      <c r="AK96" s="96">
        <v>10697</v>
      </c>
      <c r="AL96" s="96">
        <v>26894</v>
      </c>
      <c r="AM96" s="96">
        <v>41331</v>
      </c>
      <c r="AN96" s="96">
        <v>73623</v>
      </c>
      <c r="AO96" s="96">
        <v>93470</v>
      </c>
      <c r="AP96" s="96">
        <v>86607</v>
      </c>
      <c r="AQ96" s="96">
        <v>89557</v>
      </c>
      <c r="AR96" s="96">
        <v>90222</v>
      </c>
      <c r="AS96" s="96">
        <v>65421</v>
      </c>
      <c r="AT96" s="96">
        <v>91909</v>
      </c>
      <c r="AU96" s="96">
        <v>94600</v>
      </c>
      <c r="AV96" s="96">
        <v>92043</v>
      </c>
      <c r="AW96" s="97">
        <v>16314890</v>
      </c>
      <c r="AX96" s="97"/>
    </row>
    <row r="97" spans="1:50" s="32" customFormat="1">
      <c r="A97" s="213"/>
      <c r="B97" s="129">
        <f>B93</f>
        <v>2021</v>
      </c>
      <c r="C97" s="21">
        <v>52627</v>
      </c>
      <c r="D97" s="21">
        <v>50032</v>
      </c>
      <c r="E97" s="21">
        <v>59629</v>
      </c>
      <c r="F97" s="21">
        <v>49499</v>
      </c>
      <c r="G97" s="21">
        <v>8046</v>
      </c>
      <c r="H97" s="21">
        <v>37313</v>
      </c>
      <c r="I97" s="21">
        <v>57954</v>
      </c>
      <c r="J97" s="21">
        <v>21572</v>
      </c>
      <c r="K97" s="21">
        <v>18533</v>
      </c>
      <c r="L97" s="21">
        <v>25929</v>
      </c>
      <c r="M97" s="21">
        <v>76717</v>
      </c>
      <c r="N97" s="21">
        <v>87399</v>
      </c>
      <c r="O97" s="21">
        <v>22513</v>
      </c>
      <c r="P97" s="21">
        <v>54773</v>
      </c>
      <c r="Q97" s="21">
        <v>42348</v>
      </c>
      <c r="R97" s="21">
        <v>54834</v>
      </c>
      <c r="S97" s="21">
        <v>48214</v>
      </c>
      <c r="T97" s="21">
        <v>75651</v>
      </c>
      <c r="U97" s="21">
        <v>16289</v>
      </c>
      <c r="V97" s="21">
        <v>73692</v>
      </c>
      <c r="W97" s="21">
        <v>71567</v>
      </c>
      <c r="X97" s="21">
        <v>95770</v>
      </c>
      <c r="Y97" s="21">
        <v>94572</v>
      </c>
      <c r="Z97" s="21">
        <v>93137</v>
      </c>
      <c r="AA97" s="21">
        <v>68213</v>
      </c>
      <c r="AB97" s="21">
        <v>79841</v>
      </c>
      <c r="AC97" s="21">
        <v>82093</v>
      </c>
      <c r="AD97" s="21">
        <v>43597</v>
      </c>
      <c r="AE97" s="21">
        <v>24206</v>
      </c>
      <c r="AF97" s="22">
        <v>24447</v>
      </c>
      <c r="AG97" s="22">
        <v>57038</v>
      </c>
      <c r="AH97" s="26">
        <v>77802</v>
      </c>
      <c r="AI97" s="124">
        <v>0</v>
      </c>
      <c r="AJ97" s="96"/>
      <c r="AK97" s="96"/>
      <c r="AL97" s="96"/>
      <c r="AM97" s="96"/>
      <c r="AN97" s="96"/>
      <c r="AO97" s="96"/>
      <c r="AP97" s="96"/>
      <c r="AQ97" s="96"/>
      <c r="AR97" s="96"/>
      <c r="AS97" s="96"/>
      <c r="AT97" s="96"/>
      <c r="AU97" s="96"/>
      <c r="AV97" s="96"/>
      <c r="AW97" s="97">
        <v>1287996</v>
      </c>
      <c r="AX97" s="97"/>
    </row>
    <row r="98" spans="1:50" s="32" customFormat="1" hidden="1">
      <c r="A98" s="210" t="s">
        <v>534</v>
      </c>
      <c r="B98" s="128">
        <f>B90</f>
        <v>2020</v>
      </c>
      <c r="C98" s="228" t="s">
        <v>899</v>
      </c>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4"/>
      <c r="AG98" s="24"/>
      <c r="AH98" s="25"/>
      <c r="AI98" s="124"/>
      <c r="AJ98" s="96"/>
      <c r="AK98" s="96"/>
      <c r="AL98" s="96"/>
      <c r="AM98" s="96"/>
      <c r="AN98" s="96"/>
      <c r="AO98" s="96"/>
      <c r="AP98" s="96"/>
      <c r="AQ98" s="96"/>
      <c r="AR98" s="96"/>
      <c r="AS98" s="96"/>
      <c r="AT98" s="96"/>
      <c r="AU98" s="96"/>
      <c r="AV98" s="96"/>
      <c r="AW98" s="227" t="s">
        <v>899</v>
      </c>
      <c r="AX98" s="97"/>
    </row>
    <row r="99" spans="1:50" s="32" customFormat="1" hidden="1">
      <c r="A99" s="211"/>
      <c r="B99" s="129">
        <f>B91</f>
        <v>2021</v>
      </c>
      <c r="C99" s="229" t="s">
        <v>899</v>
      </c>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2"/>
      <c r="AG99" s="22"/>
      <c r="AH99" s="26"/>
      <c r="AI99" s="124"/>
      <c r="AJ99" s="96"/>
      <c r="AK99" s="96"/>
      <c r="AL99" s="96"/>
      <c r="AM99" s="96"/>
      <c r="AN99" s="96"/>
      <c r="AO99" s="96"/>
      <c r="AP99" s="96"/>
      <c r="AQ99" s="96"/>
      <c r="AR99" s="96"/>
      <c r="AS99" s="96"/>
      <c r="AT99" s="96"/>
      <c r="AU99" s="96"/>
      <c r="AV99" s="96"/>
      <c r="AW99" s="227" t="s">
        <v>899</v>
      </c>
      <c r="AX99" s="97"/>
    </row>
    <row r="100" spans="1:50" s="32" customFormat="1" hidden="1">
      <c r="A100" s="210" t="s">
        <v>535</v>
      </c>
      <c r="B100" s="128">
        <f>B92</f>
        <v>2020</v>
      </c>
      <c r="C100" s="228" t="s">
        <v>899</v>
      </c>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4"/>
      <c r="AG100" s="24"/>
      <c r="AH100" s="25"/>
      <c r="AI100" s="124"/>
      <c r="AJ100" s="96"/>
      <c r="AK100" s="96"/>
      <c r="AL100" s="96"/>
      <c r="AM100" s="96"/>
      <c r="AN100" s="96"/>
      <c r="AO100" s="96"/>
      <c r="AP100" s="96"/>
      <c r="AQ100" s="96"/>
      <c r="AR100" s="96"/>
      <c r="AS100" s="96"/>
      <c r="AT100" s="96"/>
      <c r="AU100" s="96"/>
      <c r="AV100" s="96"/>
      <c r="AW100" s="227" t="s">
        <v>899</v>
      </c>
      <c r="AX100" s="97"/>
    </row>
    <row r="101" spans="1:50" s="32" customFormat="1" hidden="1">
      <c r="A101" s="211"/>
      <c r="B101" s="129">
        <f>B93</f>
        <v>2021</v>
      </c>
      <c r="C101" s="229" t="s">
        <v>899</v>
      </c>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2"/>
      <c r="AG101" s="22"/>
      <c r="AH101" s="26"/>
      <c r="AI101" s="124"/>
      <c r="AJ101" s="96"/>
      <c r="AK101" s="96"/>
      <c r="AL101" s="96"/>
      <c r="AM101" s="96"/>
      <c r="AN101" s="96"/>
      <c r="AO101" s="96"/>
      <c r="AP101" s="96"/>
      <c r="AQ101" s="96"/>
      <c r="AR101" s="96"/>
      <c r="AS101" s="96"/>
      <c r="AT101" s="96"/>
      <c r="AU101" s="96"/>
      <c r="AV101" s="96"/>
      <c r="AW101" s="227" t="s">
        <v>899</v>
      </c>
      <c r="AX101" s="97"/>
    </row>
    <row r="102" spans="1:50" s="32" customFormat="1">
      <c r="A102" s="210" t="s">
        <v>392</v>
      </c>
      <c r="B102" s="128">
        <f>B96</f>
        <v>2020</v>
      </c>
      <c r="C102" s="23">
        <v>44447</v>
      </c>
      <c r="D102" s="23">
        <v>80628</v>
      </c>
      <c r="E102" s="23">
        <v>31503</v>
      </c>
      <c r="F102" s="23">
        <v>127534</v>
      </c>
      <c r="G102" s="23">
        <v>139855</v>
      </c>
      <c r="H102" s="23">
        <v>97254</v>
      </c>
      <c r="I102" s="23">
        <v>31848</v>
      </c>
      <c r="J102" s="23">
        <v>24493</v>
      </c>
      <c r="K102" s="23">
        <v>11458</v>
      </c>
      <c r="L102" s="23">
        <v>56615</v>
      </c>
      <c r="M102" s="23">
        <v>107116</v>
      </c>
      <c r="N102" s="23">
        <v>101473</v>
      </c>
      <c r="O102" s="23">
        <v>43962</v>
      </c>
      <c r="P102" s="23">
        <v>159817</v>
      </c>
      <c r="Q102" s="23">
        <v>151644</v>
      </c>
      <c r="R102" s="23">
        <v>85506</v>
      </c>
      <c r="S102" s="23">
        <v>133663</v>
      </c>
      <c r="T102" s="23">
        <v>165694</v>
      </c>
      <c r="U102" s="23">
        <v>168999</v>
      </c>
      <c r="V102" s="23">
        <v>125458</v>
      </c>
      <c r="W102" s="23">
        <v>77852</v>
      </c>
      <c r="X102" s="23">
        <v>42115</v>
      </c>
      <c r="Y102" s="23">
        <v>115606</v>
      </c>
      <c r="Z102" s="23">
        <v>137513</v>
      </c>
      <c r="AA102" s="23">
        <v>57128</v>
      </c>
      <c r="AB102" s="23">
        <v>82776</v>
      </c>
      <c r="AC102" s="23">
        <v>81917</v>
      </c>
      <c r="AD102" s="23">
        <v>63875</v>
      </c>
      <c r="AE102" s="23">
        <v>140957</v>
      </c>
      <c r="AF102" s="24">
        <v>162329</v>
      </c>
      <c r="AG102" s="24">
        <v>166654</v>
      </c>
      <c r="AH102" s="25">
        <v>7884</v>
      </c>
      <c r="AI102" s="124">
        <v>165349</v>
      </c>
      <c r="AJ102" s="96">
        <v>138348</v>
      </c>
      <c r="AK102" s="96">
        <v>71924</v>
      </c>
      <c r="AL102" s="96">
        <v>151721</v>
      </c>
      <c r="AM102" s="96">
        <v>154842</v>
      </c>
      <c r="AN102" s="96">
        <v>156932</v>
      </c>
      <c r="AO102" s="96">
        <v>160486</v>
      </c>
      <c r="AP102" s="96">
        <v>155715</v>
      </c>
      <c r="AQ102" s="96">
        <v>153533</v>
      </c>
      <c r="AR102" s="96">
        <v>175943</v>
      </c>
      <c r="AS102" s="96">
        <v>117721</v>
      </c>
      <c r="AT102" s="96">
        <v>71968</v>
      </c>
      <c r="AU102" s="96">
        <v>178758</v>
      </c>
      <c r="AV102" s="96">
        <v>120166</v>
      </c>
      <c r="AW102" s="97">
        <v>32478931</v>
      </c>
      <c r="AX102" s="97"/>
    </row>
    <row r="103" spans="1:50" s="32" customFormat="1">
      <c r="A103" s="211"/>
      <c r="B103" s="129">
        <f>B97</f>
        <v>2021</v>
      </c>
      <c r="C103" s="21">
        <v>60261</v>
      </c>
      <c r="D103" s="21">
        <v>93790</v>
      </c>
      <c r="E103" s="21">
        <v>101224</v>
      </c>
      <c r="F103" s="21">
        <v>150782</v>
      </c>
      <c r="G103" s="21">
        <v>44868</v>
      </c>
      <c r="H103" s="21">
        <v>59037</v>
      </c>
      <c r="I103" s="21">
        <v>53646</v>
      </c>
      <c r="J103" s="21">
        <v>106764</v>
      </c>
      <c r="K103" s="21">
        <v>127645</v>
      </c>
      <c r="L103" s="21">
        <v>26475</v>
      </c>
      <c r="M103" s="21">
        <v>2325</v>
      </c>
      <c r="N103" s="21">
        <v>7643</v>
      </c>
      <c r="O103" s="21">
        <v>55009</v>
      </c>
      <c r="P103" s="21">
        <v>42985</v>
      </c>
      <c r="Q103" s="21">
        <v>143721</v>
      </c>
      <c r="R103" s="21">
        <v>64385</v>
      </c>
      <c r="S103" s="21">
        <v>49936</v>
      </c>
      <c r="T103" s="21">
        <v>410</v>
      </c>
      <c r="U103" s="21">
        <v>39794</v>
      </c>
      <c r="V103" s="21">
        <v>91574</v>
      </c>
      <c r="W103" s="21">
        <v>132080</v>
      </c>
      <c r="X103" s="21">
        <v>178145</v>
      </c>
      <c r="Y103" s="21">
        <v>167047</v>
      </c>
      <c r="Z103" s="21">
        <v>182001</v>
      </c>
      <c r="AA103" s="21">
        <v>173993</v>
      </c>
      <c r="AB103" s="21">
        <v>164333</v>
      </c>
      <c r="AC103" s="21">
        <v>177976</v>
      </c>
      <c r="AD103" s="21">
        <v>167123</v>
      </c>
      <c r="AE103" s="21">
        <v>52086</v>
      </c>
      <c r="AF103" s="22">
        <v>14861</v>
      </c>
      <c r="AG103" s="22">
        <v>56069</v>
      </c>
      <c r="AH103" s="26">
        <v>122869</v>
      </c>
      <c r="AI103" s="124">
        <v>0</v>
      </c>
      <c r="AJ103" s="96"/>
      <c r="AK103" s="96"/>
      <c r="AL103" s="96"/>
      <c r="AM103" s="96"/>
      <c r="AN103" s="96"/>
      <c r="AO103" s="96"/>
      <c r="AP103" s="96"/>
      <c r="AQ103" s="96"/>
      <c r="AR103" s="96"/>
      <c r="AS103" s="96"/>
      <c r="AT103" s="96"/>
      <c r="AU103" s="96"/>
      <c r="AV103" s="96"/>
      <c r="AW103" s="97">
        <v>2084040</v>
      </c>
      <c r="AX103" s="97"/>
    </row>
    <row r="104" spans="1:50" s="32" customFormat="1">
      <c r="A104" s="210" t="s">
        <v>541</v>
      </c>
      <c r="B104" s="128">
        <f>B100</f>
        <v>2020</v>
      </c>
      <c r="C104" s="23">
        <v>32151</v>
      </c>
      <c r="D104" s="23">
        <v>180394</v>
      </c>
      <c r="E104" s="23">
        <v>160097</v>
      </c>
      <c r="F104" s="23">
        <v>108173</v>
      </c>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4"/>
      <c r="AG104" s="24"/>
      <c r="AH104" s="25"/>
      <c r="AI104" s="124"/>
      <c r="AJ104" s="96"/>
      <c r="AK104" s="96"/>
      <c r="AL104" s="96"/>
      <c r="AM104" s="96"/>
      <c r="AN104" s="96"/>
      <c r="AO104" s="96"/>
      <c r="AP104" s="96"/>
      <c r="AQ104" s="96"/>
      <c r="AR104" s="96"/>
      <c r="AS104" s="96"/>
      <c r="AT104" s="96"/>
      <c r="AU104" s="96"/>
      <c r="AV104" s="96"/>
      <c r="AW104" s="97">
        <v>33930474</v>
      </c>
      <c r="AX104" s="97"/>
    </row>
    <row r="105" spans="1:50" s="32" customFormat="1">
      <c r="A105" s="211"/>
      <c r="B105" s="129">
        <f>B101</f>
        <v>2021</v>
      </c>
      <c r="C105" s="21">
        <v>49224</v>
      </c>
      <c r="D105" s="21">
        <v>146588</v>
      </c>
      <c r="E105" s="21">
        <v>125291</v>
      </c>
      <c r="F105" s="21">
        <v>161534</v>
      </c>
      <c r="G105" s="21">
        <v>90943</v>
      </c>
      <c r="H105" s="21">
        <v>82708</v>
      </c>
      <c r="I105" s="21">
        <v>75808</v>
      </c>
      <c r="J105" s="21">
        <v>164318</v>
      </c>
      <c r="K105" s="21">
        <v>155999</v>
      </c>
      <c r="L105" s="21">
        <v>62805</v>
      </c>
      <c r="M105" s="21">
        <v>52646</v>
      </c>
      <c r="N105" s="21">
        <v>83127</v>
      </c>
      <c r="O105" s="21">
        <v>176156</v>
      </c>
      <c r="P105" s="21">
        <v>86436</v>
      </c>
      <c r="Q105" s="21">
        <v>126541</v>
      </c>
      <c r="R105" s="21">
        <v>124261</v>
      </c>
      <c r="S105" s="21">
        <v>91510</v>
      </c>
      <c r="T105" s="21">
        <v>62416</v>
      </c>
      <c r="U105" s="21">
        <v>145743</v>
      </c>
      <c r="V105" s="21">
        <v>101495</v>
      </c>
      <c r="W105" s="21">
        <v>158081</v>
      </c>
      <c r="X105" s="21">
        <v>194201</v>
      </c>
      <c r="Y105" s="21">
        <v>201392</v>
      </c>
      <c r="Z105" s="21">
        <v>203081</v>
      </c>
      <c r="AA105" s="21">
        <v>205625</v>
      </c>
      <c r="AB105" s="21">
        <v>191761</v>
      </c>
      <c r="AC105" s="21">
        <v>197372</v>
      </c>
      <c r="AD105" s="21">
        <v>204234</v>
      </c>
      <c r="AE105" s="21">
        <v>129014</v>
      </c>
      <c r="AF105" s="22">
        <v>68275</v>
      </c>
      <c r="AG105" s="22">
        <v>79792</v>
      </c>
      <c r="AH105" s="26">
        <v>100999</v>
      </c>
      <c r="AI105" s="124">
        <v>0</v>
      </c>
      <c r="AJ105" s="96"/>
      <c r="AK105" s="96"/>
      <c r="AL105" s="96"/>
      <c r="AM105" s="96"/>
      <c r="AN105" s="96"/>
      <c r="AO105" s="96"/>
      <c r="AP105" s="96"/>
      <c r="AQ105" s="96"/>
      <c r="AR105" s="96"/>
      <c r="AS105" s="96"/>
      <c r="AT105" s="96"/>
      <c r="AU105" s="96"/>
      <c r="AV105" s="96"/>
      <c r="AW105" s="97">
        <v>2931512</v>
      </c>
      <c r="AX105" s="97"/>
    </row>
    <row r="106" spans="1:50" s="32" customFormat="1" hidden="1">
      <c r="A106" s="210" t="s">
        <v>542</v>
      </c>
      <c r="B106" s="128">
        <f>B102</f>
        <v>2020</v>
      </c>
      <c r="C106" s="228" t="s">
        <v>899</v>
      </c>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4"/>
      <c r="AG106" s="24"/>
      <c r="AH106" s="25"/>
      <c r="AI106" s="124"/>
      <c r="AJ106" s="96"/>
      <c r="AK106" s="96"/>
      <c r="AL106" s="96"/>
      <c r="AM106" s="96"/>
      <c r="AN106" s="96"/>
      <c r="AO106" s="96"/>
      <c r="AP106" s="96"/>
      <c r="AQ106" s="96"/>
      <c r="AR106" s="96"/>
      <c r="AS106" s="96"/>
      <c r="AT106" s="96"/>
      <c r="AU106" s="96"/>
      <c r="AV106" s="96"/>
      <c r="AW106" s="227" t="s">
        <v>899</v>
      </c>
      <c r="AX106" s="97"/>
    </row>
    <row r="107" spans="1:50" s="32" customFormat="1" hidden="1">
      <c r="A107" s="211"/>
      <c r="B107" s="129">
        <f>B103</f>
        <v>2021</v>
      </c>
      <c r="C107" s="229" t="s">
        <v>899</v>
      </c>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2"/>
      <c r="AG107" s="22"/>
      <c r="AH107" s="26"/>
      <c r="AI107" s="124"/>
      <c r="AJ107" s="96"/>
      <c r="AK107" s="96"/>
      <c r="AL107" s="96"/>
      <c r="AM107" s="96"/>
      <c r="AN107" s="96"/>
      <c r="AO107" s="96"/>
      <c r="AP107" s="96"/>
      <c r="AQ107" s="96"/>
      <c r="AR107" s="96"/>
      <c r="AS107" s="96"/>
      <c r="AT107" s="96"/>
      <c r="AU107" s="96"/>
      <c r="AV107" s="96"/>
      <c r="AW107" s="227" t="s">
        <v>899</v>
      </c>
      <c r="AX107" s="97"/>
    </row>
    <row r="108" spans="1:50" s="32" customFormat="1">
      <c r="A108" s="212" t="s">
        <v>393</v>
      </c>
      <c r="B108" s="128">
        <f t="shared" si="19"/>
        <v>2020</v>
      </c>
      <c r="C108" s="23">
        <v>40549</v>
      </c>
      <c r="D108" s="23">
        <v>93142</v>
      </c>
      <c r="E108" s="23">
        <v>40672</v>
      </c>
      <c r="F108" s="23">
        <v>85402</v>
      </c>
      <c r="G108" s="23">
        <v>108424</v>
      </c>
      <c r="H108" s="23">
        <v>76412</v>
      </c>
      <c r="I108" s="23">
        <v>23077</v>
      </c>
      <c r="J108" s="23">
        <v>33621</v>
      </c>
      <c r="K108" s="23">
        <v>22730</v>
      </c>
      <c r="L108" s="23">
        <v>57305</v>
      </c>
      <c r="M108" s="23">
        <v>85887</v>
      </c>
      <c r="N108" s="23">
        <v>59445</v>
      </c>
      <c r="O108" s="23">
        <v>98544</v>
      </c>
      <c r="P108" s="23">
        <v>116857</v>
      </c>
      <c r="Q108" s="23">
        <v>121128</v>
      </c>
      <c r="R108" s="23">
        <v>43192</v>
      </c>
      <c r="S108" s="23">
        <v>107007</v>
      </c>
      <c r="T108" s="23">
        <v>132798</v>
      </c>
      <c r="U108" s="23">
        <v>132366</v>
      </c>
      <c r="V108" s="23">
        <v>76868</v>
      </c>
      <c r="W108" s="23">
        <v>105834</v>
      </c>
      <c r="X108" s="23">
        <v>60683</v>
      </c>
      <c r="Y108" s="23">
        <v>100698</v>
      </c>
      <c r="Z108" s="23">
        <v>123746</v>
      </c>
      <c r="AA108" s="23">
        <v>66277</v>
      </c>
      <c r="AB108" s="23">
        <v>30571</v>
      </c>
      <c r="AC108" s="23">
        <v>44333</v>
      </c>
      <c r="AD108" s="23">
        <v>79937</v>
      </c>
      <c r="AE108" s="23">
        <v>121209</v>
      </c>
      <c r="AF108" s="24">
        <v>135247</v>
      </c>
      <c r="AG108" s="24">
        <v>136862</v>
      </c>
      <c r="AH108" s="25">
        <v>13700</v>
      </c>
      <c r="AI108" s="124">
        <v>119214</v>
      </c>
      <c r="AJ108" s="96">
        <v>95452</v>
      </c>
      <c r="AK108" s="96">
        <v>62975</v>
      </c>
      <c r="AL108" s="96">
        <v>81959</v>
      </c>
      <c r="AM108" s="96">
        <v>127891</v>
      </c>
      <c r="AN108" s="96">
        <v>47341</v>
      </c>
      <c r="AO108" s="96">
        <v>131960</v>
      </c>
      <c r="AP108" s="96">
        <v>137168</v>
      </c>
      <c r="AQ108" s="96">
        <v>131194</v>
      </c>
      <c r="AR108" s="96">
        <v>144528</v>
      </c>
      <c r="AS108" s="96">
        <v>104037</v>
      </c>
      <c r="AT108" s="96">
        <v>99311</v>
      </c>
      <c r="AU108" s="96">
        <v>117928</v>
      </c>
      <c r="AV108" s="96">
        <v>73305</v>
      </c>
      <c r="AW108" s="97">
        <v>28694237</v>
      </c>
      <c r="AX108" s="97"/>
    </row>
    <row r="109" spans="1:50" s="32" customFormat="1">
      <c r="A109" s="213"/>
      <c r="B109" s="129">
        <f t="shared" si="19"/>
        <v>2021</v>
      </c>
      <c r="C109" s="21">
        <v>64444</v>
      </c>
      <c r="D109" s="21">
        <v>69980</v>
      </c>
      <c r="E109" s="21">
        <v>106019</v>
      </c>
      <c r="F109" s="21">
        <v>94956</v>
      </c>
      <c r="G109" s="21">
        <v>36757</v>
      </c>
      <c r="H109" s="21">
        <v>65688</v>
      </c>
      <c r="I109" s="21">
        <v>71759</v>
      </c>
      <c r="J109" s="21">
        <v>114807</v>
      </c>
      <c r="K109" s="21">
        <v>61821</v>
      </c>
      <c r="L109" s="21">
        <v>25371</v>
      </c>
      <c r="M109" s="21">
        <v>59109</v>
      </c>
      <c r="N109" s="21">
        <v>55663</v>
      </c>
      <c r="O109" s="21">
        <v>84218</v>
      </c>
      <c r="P109" s="21">
        <v>45998</v>
      </c>
      <c r="Q109" s="21">
        <v>96485</v>
      </c>
      <c r="R109" s="21">
        <v>31106</v>
      </c>
      <c r="S109" s="21">
        <v>42972</v>
      </c>
      <c r="T109" s="21">
        <v>96080</v>
      </c>
      <c r="U109" s="21">
        <v>66975</v>
      </c>
      <c r="V109" s="21">
        <v>61987</v>
      </c>
      <c r="W109" s="21">
        <v>126447</v>
      </c>
      <c r="X109" s="21">
        <v>137043</v>
      </c>
      <c r="Y109" s="21">
        <v>135129</v>
      </c>
      <c r="Z109" s="21">
        <v>138774</v>
      </c>
      <c r="AA109" s="21">
        <v>131025</v>
      </c>
      <c r="AB109" s="21">
        <v>142570</v>
      </c>
      <c r="AC109" s="21">
        <v>144143</v>
      </c>
      <c r="AD109" s="21">
        <v>126085</v>
      </c>
      <c r="AE109" s="21">
        <v>107061</v>
      </c>
      <c r="AF109" s="22">
        <v>24842</v>
      </c>
      <c r="AG109" s="22">
        <v>50407</v>
      </c>
      <c r="AH109" s="26">
        <v>107748</v>
      </c>
      <c r="AI109" s="124">
        <v>0</v>
      </c>
      <c r="AJ109" s="96"/>
      <c r="AK109" s="96"/>
      <c r="AL109" s="96"/>
      <c r="AM109" s="96"/>
      <c r="AN109" s="96"/>
      <c r="AO109" s="96"/>
      <c r="AP109" s="96"/>
      <c r="AQ109" s="96"/>
      <c r="AR109" s="96"/>
      <c r="AS109" s="96"/>
      <c r="AT109" s="96"/>
      <c r="AU109" s="96"/>
      <c r="AV109" s="96"/>
      <c r="AW109" s="97">
        <v>1952758</v>
      </c>
      <c r="AX109" s="97"/>
    </row>
    <row r="110" spans="1:50" s="32" customFormat="1">
      <c r="A110" s="210" t="s">
        <v>394</v>
      </c>
      <c r="B110" s="128">
        <f t="shared" si="19"/>
        <v>2020</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4"/>
      <c r="AG110" s="24"/>
      <c r="AH110" s="25"/>
      <c r="AI110" s="124"/>
      <c r="AJ110" s="96"/>
      <c r="AK110" s="96"/>
      <c r="AL110" s="96"/>
      <c r="AM110" s="96"/>
      <c r="AN110" s="96"/>
      <c r="AO110" s="96"/>
      <c r="AP110" s="96"/>
      <c r="AQ110" s="96"/>
      <c r="AR110" s="96"/>
      <c r="AS110" s="96"/>
      <c r="AT110" s="96"/>
      <c r="AU110" s="96"/>
      <c r="AV110" s="96"/>
      <c r="AW110" s="97">
        <v>1930587</v>
      </c>
      <c r="AX110" s="97"/>
    </row>
    <row r="111" spans="1:50" s="32" customFormat="1">
      <c r="A111" s="211"/>
      <c r="B111" s="129">
        <f t="shared" si="19"/>
        <v>2021</v>
      </c>
      <c r="C111" s="21">
        <v>39390</v>
      </c>
      <c r="D111" s="21">
        <v>80638</v>
      </c>
      <c r="E111" s="21">
        <v>69188</v>
      </c>
      <c r="F111" s="21">
        <v>106412</v>
      </c>
      <c r="G111" s="21">
        <v>108867</v>
      </c>
      <c r="H111" s="21">
        <v>111894</v>
      </c>
      <c r="I111" s="21">
        <v>124214</v>
      </c>
      <c r="J111" s="21">
        <v>78419</v>
      </c>
      <c r="K111" s="21">
        <v>7319</v>
      </c>
      <c r="L111" s="21">
        <v>50692</v>
      </c>
      <c r="M111" s="21">
        <v>119684</v>
      </c>
      <c r="N111" s="21">
        <v>116351</v>
      </c>
      <c r="O111" s="21">
        <v>109479</v>
      </c>
      <c r="P111" s="21">
        <v>116851</v>
      </c>
      <c r="Q111" s="21">
        <v>125820</v>
      </c>
      <c r="R111" s="21">
        <v>154192</v>
      </c>
      <c r="S111" s="21">
        <v>148626</v>
      </c>
      <c r="T111" s="21">
        <v>140796</v>
      </c>
      <c r="U111" s="21">
        <v>145262</v>
      </c>
      <c r="V111" s="21">
        <v>117047</v>
      </c>
      <c r="W111" s="21">
        <v>151828</v>
      </c>
      <c r="X111" s="21">
        <v>151718</v>
      </c>
      <c r="Y111" s="21">
        <v>94498</v>
      </c>
      <c r="Z111" s="21">
        <v>121786</v>
      </c>
      <c r="AA111" s="21">
        <v>54465</v>
      </c>
      <c r="AB111" s="21">
        <v>124520</v>
      </c>
      <c r="AC111" s="21">
        <v>138574</v>
      </c>
      <c r="AD111" s="21">
        <v>115616</v>
      </c>
      <c r="AE111" s="21">
        <v>79708</v>
      </c>
      <c r="AF111" s="22">
        <v>125367</v>
      </c>
      <c r="AG111" s="22">
        <v>162083</v>
      </c>
      <c r="AH111" s="26">
        <v>144453</v>
      </c>
      <c r="AI111" s="124">
        <v>0</v>
      </c>
      <c r="AJ111" s="96"/>
      <c r="AK111" s="96"/>
      <c r="AL111" s="96"/>
      <c r="AM111" s="96"/>
      <c r="AN111" s="96"/>
      <c r="AO111" s="96"/>
      <c r="AP111" s="96"/>
      <c r="AQ111" s="96"/>
      <c r="AR111" s="96"/>
      <c r="AS111" s="96"/>
      <c r="AT111" s="96"/>
      <c r="AU111" s="96"/>
      <c r="AV111" s="96"/>
      <c r="AW111" s="97">
        <v>2639040</v>
      </c>
      <c r="AX111" s="97"/>
    </row>
    <row r="112" spans="1:50" s="32" customFormat="1">
      <c r="A112" s="210" t="s">
        <v>395</v>
      </c>
      <c r="B112" s="128">
        <f t="shared" si="19"/>
        <v>2020</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4"/>
      <c r="AG112" s="24"/>
      <c r="AH112" s="25"/>
      <c r="AI112" s="124"/>
      <c r="AJ112" s="96"/>
      <c r="AK112" s="96"/>
      <c r="AL112" s="96"/>
      <c r="AM112" s="96"/>
      <c r="AN112" s="96"/>
      <c r="AO112" s="96"/>
      <c r="AP112" s="96"/>
      <c r="AQ112" s="96"/>
      <c r="AR112" s="96"/>
      <c r="AS112" s="96"/>
      <c r="AT112" s="96"/>
      <c r="AU112" s="96"/>
      <c r="AV112" s="96"/>
      <c r="AW112" s="97">
        <v>1407006</v>
      </c>
      <c r="AX112" s="97"/>
    </row>
    <row r="113" spans="1:50" s="32" customFormat="1">
      <c r="A113" s="211"/>
      <c r="B113" s="129">
        <f t="shared" si="19"/>
        <v>2021</v>
      </c>
      <c r="C113" s="21">
        <v>37267</v>
      </c>
      <c r="D113" s="21">
        <v>64777</v>
      </c>
      <c r="E113" s="21">
        <v>53440</v>
      </c>
      <c r="F113" s="21">
        <v>78961</v>
      </c>
      <c r="G113" s="21">
        <v>80201</v>
      </c>
      <c r="H113" s="21">
        <v>75301</v>
      </c>
      <c r="I113" s="21">
        <v>82383</v>
      </c>
      <c r="J113" s="21">
        <v>63707</v>
      </c>
      <c r="K113" s="21">
        <v>5794</v>
      </c>
      <c r="L113" s="21">
        <v>49336</v>
      </c>
      <c r="M113" s="21">
        <v>101299</v>
      </c>
      <c r="N113" s="21">
        <v>87369</v>
      </c>
      <c r="O113" s="21">
        <v>77477</v>
      </c>
      <c r="P113" s="21">
        <v>78212</v>
      </c>
      <c r="Q113" s="21">
        <v>84372</v>
      </c>
      <c r="R113" s="21">
        <v>101456</v>
      </c>
      <c r="S113" s="21">
        <v>97557</v>
      </c>
      <c r="T113" s="21">
        <v>92687</v>
      </c>
      <c r="U113" s="21">
        <v>95873</v>
      </c>
      <c r="V113" s="21">
        <v>76901</v>
      </c>
      <c r="W113" s="21">
        <v>99947</v>
      </c>
      <c r="X113" s="21">
        <v>99713</v>
      </c>
      <c r="Y113" s="21">
        <v>61869</v>
      </c>
      <c r="Z113" s="21">
        <v>79828</v>
      </c>
      <c r="AA113" s="21">
        <v>36170</v>
      </c>
      <c r="AB113" s="21">
        <v>81607</v>
      </c>
      <c r="AC113" s="21">
        <v>92531</v>
      </c>
      <c r="AD113" s="21">
        <v>76672</v>
      </c>
      <c r="AE113" s="21">
        <v>54164</v>
      </c>
      <c r="AF113" s="22">
        <v>81811</v>
      </c>
      <c r="AG113" s="22">
        <v>108060</v>
      </c>
      <c r="AH113" s="26">
        <v>95340</v>
      </c>
      <c r="AI113" s="124">
        <v>0</v>
      </c>
      <c r="AJ113" s="96"/>
      <c r="AK113" s="96"/>
      <c r="AL113" s="96"/>
      <c r="AM113" s="96"/>
      <c r="AN113" s="96"/>
      <c r="AO113" s="96"/>
      <c r="AP113" s="96"/>
      <c r="AQ113" s="96"/>
      <c r="AR113" s="96"/>
      <c r="AS113" s="96"/>
      <c r="AT113" s="96"/>
      <c r="AU113" s="96"/>
      <c r="AV113" s="96"/>
      <c r="AW113" s="97">
        <v>1759616</v>
      </c>
      <c r="AX113" s="97"/>
    </row>
    <row r="114" spans="1:50" s="32" customFormat="1">
      <c r="A114" s="212" t="s">
        <v>396</v>
      </c>
      <c r="B114" s="128">
        <f t="shared" si="19"/>
        <v>2020</v>
      </c>
      <c r="C114" s="23">
        <v>14336</v>
      </c>
      <c r="D114" s="23">
        <v>6420</v>
      </c>
      <c r="E114" s="23">
        <v>10869</v>
      </c>
      <c r="F114" s="23">
        <v>9016</v>
      </c>
      <c r="G114" s="23">
        <v>6831</v>
      </c>
      <c r="H114" s="23">
        <v>571</v>
      </c>
      <c r="I114" s="23">
        <v>1229</v>
      </c>
      <c r="J114" s="23">
        <v>1672</v>
      </c>
      <c r="K114" s="23">
        <v>1612</v>
      </c>
      <c r="L114" s="23">
        <v>4369</v>
      </c>
      <c r="M114" s="23">
        <v>19046</v>
      </c>
      <c r="N114" s="23">
        <v>12895</v>
      </c>
      <c r="O114" s="23">
        <v>25146</v>
      </c>
      <c r="P114" s="23">
        <v>25649</v>
      </c>
      <c r="Q114" s="23">
        <v>10008</v>
      </c>
      <c r="R114" s="23">
        <v>12573</v>
      </c>
      <c r="S114" s="23">
        <v>23484</v>
      </c>
      <c r="T114" s="23">
        <v>11579</v>
      </c>
      <c r="U114" s="23">
        <v>15004</v>
      </c>
      <c r="V114" s="23">
        <v>11224</v>
      </c>
      <c r="W114" s="23">
        <v>19903</v>
      </c>
      <c r="X114" s="23">
        <v>22103</v>
      </c>
      <c r="Y114" s="23">
        <v>32388</v>
      </c>
      <c r="Z114" s="23">
        <v>32558</v>
      </c>
      <c r="AA114" s="23">
        <v>31913</v>
      </c>
      <c r="AB114" s="23">
        <v>17635</v>
      </c>
      <c r="AC114" s="23">
        <v>14331</v>
      </c>
      <c r="AD114" s="23">
        <v>17182</v>
      </c>
      <c r="AE114" s="23">
        <v>27226</v>
      </c>
      <c r="AF114" s="24">
        <v>10376</v>
      </c>
      <c r="AG114" s="24">
        <v>26518</v>
      </c>
      <c r="AH114" s="25">
        <v>32104</v>
      </c>
      <c r="AI114" s="124">
        <v>30743</v>
      </c>
      <c r="AJ114" s="96">
        <v>20520</v>
      </c>
      <c r="AK114" s="96">
        <v>12852</v>
      </c>
      <c r="AL114" s="96">
        <v>22113</v>
      </c>
      <c r="AM114" s="96">
        <v>34717</v>
      </c>
      <c r="AN114" s="96">
        <v>34493</v>
      </c>
      <c r="AO114" s="96">
        <v>34133</v>
      </c>
      <c r="AP114" s="96">
        <v>12865</v>
      </c>
      <c r="AQ114" s="96">
        <v>12775</v>
      </c>
      <c r="AR114" s="96">
        <v>35336</v>
      </c>
      <c r="AS114" s="96">
        <v>34603</v>
      </c>
      <c r="AT114" s="96">
        <v>34680</v>
      </c>
      <c r="AU114" s="96">
        <v>34134</v>
      </c>
      <c r="AV114" s="96">
        <v>9955</v>
      </c>
      <c r="AW114" s="97">
        <v>6249437</v>
      </c>
      <c r="AX114" s="97"/>
    </row>
    <row r="115" spans="1:50" s="32" customFormat="1">
      <c r="A115" s="213"/>
      <c r="B115" s="129">
        <f t="shared" si="19"/>
        <v>2021</v>
      </c>
      <c r="C115" s="21">
        <v>7562</v>
      </c>
      <c r="D115" s="21">
        <v>13491</v>
      </c>
      <c r="E115" s="21">
        <v>15729</v>
      </c>
      <c r="F115" s="21">
        <v>9699</v>
      </c>
      <c r="G115" s="21">
        <v>5623</v>
      </c>
      <c r="H115" s="21">
        <v>12445</v>
      </c>
      <c r="I115" s="21">
        <v>12952</v>
      </c>
      <c r="J115" s="21">
        <v>10004</v>
      </c>
      <c r="K115" s="21">
        <v>13676</v>
      </c>
      <c r="L115" s="21">
        <v>17611</v>
      </c>
      <c r="M115" s="21">
        <v>12412</v>
      </c>
      <c r="N115" s="21">
        <v>7432</v>
      </c>
      <c r="O115" s="21">
        <v>9173</v>
      </c>
      <c r="P115" s="21">
        <v>25442</v>
      </c>
      <c r="Q115" s="21">
        <v>22135</v>
      </c>
      <c r="R115" s="21">
        <v>16596</v>
      </c>
      <c r="S115" s="21">
        <v>23990</v>
      </c>
      <c r="T115" s="21">
        <v>8992</v>
      </c>
      <c r="U115" s="21">
        <v>23269</v>
      </c>
      <c r="V115" s="21">
        <v>25511</v>
      </c>
      <c r="W115" s="21">
        <v>29321</v>
      </c>
      <c r="X115" s="21">
        <v>8060</v>
      </c>
      <c r="Y115" s="21">
        <v>25709</v>
      </c>
      <c r="Z115" s="21">
        <v>3853</v>
      </c>
      <c r="AA115" s="21">
        <v>8648</v>
      </c>
      <c r="AB115" s="21">
        <v>13760</v>
      </c>
      <c r="AC115" s="21">
        <v>28773</v>
      </c>
      <c r="AD115" s="21">
        <v>32919</v>
      </c>
      <c r="AE115" s="21">
        <v>19805</v>
      </c>
      <c r="AF115" s="22">
        <v>34077</v>
      </c>
      <c r="AG115" s="22">
        <v>32467</v>
      </c>
      <c r="AH115" s="26">
        <v>6913</v>
      </c>
      <c r="AI115" s="124">
        <v>0</v>
      </c>
      <c r="AJ115" s="96"/>
      <c r="AK115" s="96"/>
      <c r="AL115" s="96"/>
      <c r="AM115" s="96"/>
      <c r="AN115" s="96"/>
      <c r="AO115" s="96"/>
      <c r="AP115" s="96"/>
      <c r="AQ115" s="96"/>
      <c r="AR115" s="96"/>
      <c r="AS115" s="96"/>
      <c r="AT115" s="96"/>
      <c r="AU115" s="96"/>
      <c r="AV115" s="96"/>
      <c r="AW115" s="97">
        <v>406845</v>
      </c>
      <c r="AX115" s="97"/>
    </row>
    <row r="116" spans="1:50" s="32" customFormat="1">
      <c r="A116" s="210" t="s">
        <v>397</v>
      </c>
      <c r="B116" s="128">
        <f t="shared" si="19"/>
        <v>2020</v>
      </c>
      <c r="C116" s="23">
        <v>22468</v>
      </c>
      <c r="D116" s="23">
        <v>11724</v>
      </c>
      <c r="E116" s="23">
        <v>21353</v>
      </c>
      <c r="F116" s="23">
        <v>36446</v>
      </c>
      <c r="G116" s="23">
        <v>18844</v>
      </c>
      <c r="H116" s="23">
        <v>12914</v>
      </c>
      <c r="I116" s="23">
        <v>13499</v>
      </c>
      <c r="J116" s="23">
        <v>24991</v>
      </c>
      <c r="K116" s="23">
        <v>28766</v>
      </c>
      <c r="L116" s="23">
        <v>19026</v>
      </c>
      <c r="M116" s="23">
        <v>30478</v>
      </c>
      <c r="N116" s="23">
        <v>34422</v>
      </c>
      <c r="O116" s="23">
        <v>45993</v>
      </c>
      <c r="P116" s="23">
        <v>47938</v>
      </c>
      <c r="Q116" s="23">
        <v>20432</v>
      </c>
      <c r="R116" s="23">
        <v>14334</v>
      </c>
      <c r="S116" s="23">
        <v>48475</v>
      </c>
      <c r="T116" s="23">
        <v>29315</v>
      </c>
      <c r="U116" s="23">
        <v>30242</v>
      </c>
      <c r="V116" s="23">
        <v>18117</v>
      </c>
      <c r="W116" s="23">
        <v>34504</v>
      </c>
      <c r="X116" s="23">
        <v>37710</v>
      </c>
      <c r="Y116" s="23">
        <v>59901</v>
      </c>
      <c r="Z116" s="23">
        <v>60315</v>
      </c>
      <c r="AA116" s="23">
        <v>57481</v>
      </c>
      <c r="AB116" s="23">
        <v>24873</v>
      </c>
      <c r="AC116" s="23">
        <v>31578</v>
      </c>
      <c r="AD116" s="23">
        <v>31402</v>
      </c>
      <c r="AE116" s="23">
        <v>53879</v>
      </c>
      <c r="AF116" s="24">
        <v>5929</v>
      </c>
      <c r="AG116" s="24">
        <v>52633</v>
      </c>
      <c r="AH116" s="25">
        <v>61635</v>
      </c>
      <c r="AI116" s="124">
        <v>61589</v>
      </c>
      <c r="AJ116" s="96">
        <v>30214</v>
      </c>
      <c r="AK116" s="96">
        <v>28356</v>
      </c>
      <c r="AL116" s="96">
        <v>51095</v>
      </c>
      <c r="AM116" s="96">
        <v>63643</v>
      </c>
      <c r="AN116" s="96">
        <v>64494</v>
      </c>
      <c r="AO116" s="96">
        <v>64795</v>
      </c>
      <c r="AP116" s="96">
        <v>40198</v>
      </c>
      <c r="AQ116" s="96">
        <v>43483</v>
      </c>
      <c r="AR116" s="96">
        <v>65375</v>
      </c>
      <c r="AS116" s="96">
        <v>65241</v>
      </c>
      <c r="AT116" s="96">
        <v>65508</v>
      </c>
      <c r="AU116" s="96">
        <v>64734</v>
      </c>
      <c r="AV116" s="96">
        <v>47354</v>
      </c>
      <c r="AW116" s="97">
        <v>11897365</v>
      </c>
      <c r="AX116" s="97"/>
    </row>
    <row r="117" spans="1:50" s="32" customFormat="1">
      <c r="A117" s="211"/>
      <c r="B117" s="129">
        <f t="shared" si="19"/>
        <v>2021</v>
      </c>
      <c r="C117" s="21">
        <v>28433</v>
      </c>
      <c r="D117" s="21">
        <v>13063</v>
      </c>
      <c r="E117" s="21">
        <v>6789</v>
      </c>
      <c r="F117" s="21">
        <v>35126</v>
      </c>
      <c r="G117" s="21">
        <v>13973</v>
      </c>
      <c r="H117" s="21">
        <v>31883</v>
      </c>
      <c r="I117" s="21">
        <v>23313</v>
      </c>
      <c r="J117" s="21">
        <v>14448</v>
      </c>
      <c r="K117" s="21">
        <v>30332</v>
      </c>
      <c r="L117" s="21">
        <v>31183</v>
      </c>
      <c r="M117" s="21">
        <v>33568</v>
      </c>
      <c r="N117" s="21">
        <v>17956</v>
      </c>
      <c r="O117" s="21">
        <v>15939</v>
      </c>
      <c r="P117" s="21">
        <v>47912</v>
      </c>
      <c r="Q117" s="21">
        <v>55361</v>
      </c>
      <c r="R117" s="21">
        <v>33596</v>
      </c>
      <c r="S117" s="21">
        <v>59263</v>
      </c>
      <c r="T117" s="21">
        <v>37264</v>
      </c>
      <c r="U117" s="21">
        <v>55325</v>
      </c>
      <c r="V117" s="21">
        <v>34828</v>
      </c>
      <c r="W117" s="21">
        <v>61791</v>
      </c>
      <c r="X117" s="21">
        <v>12999</v>
      </c>
      <c r="Y117" s="21">
        <v>35525</v>
      </c>
      <c r="Z117" s="21">
        <v>4293</v>
      </c>
      <c r="AA117" s="21">
        <v>7952</v>
      </c>
      <c r="AB117" s="21">
        <v>20728</v>
      </c>
      <c r="AC117" s="21">
        <v>66480</v>
      </c>
      <c r="AD117" s="21">
        <v>64995</v>
      </c>
      <c r="AE117" s="21">
        <v>36127</v>
      </c>
      <c r="AF117" s="22">
        <v>64000</v>
      </c>
      <c r="AG117" s="22">
        <v>66762</v>
      </c>
      <c r="AH117" s="26">
        <v>40093</v>
      </c>
      <c r="AI117" s="124">
        <v>0</v>
      </c>
      <c r="AJ117" s="96"/>
      <c r="AK117" s="96"/>
      <c r="AL117" s="96"/>
      <c r="AM117" s="96"/>
      <c r="AN117" s="96"/>
      <c r="AO117" s="96"/>
      <c r="AP117" s="96"/>
      <c r="AQ117" s="96"/>
      <c r="AR117" s="96"/>
      <c r="AS117" s="96"/>
      <c r="AT117" s="96"/>
      <c r="AU117" s="96"/>
      <c r="AV117" s="96"/>
      <c r="AW117" s="97">
        <v>839189</v>
      </c>
      <c r="AX117" s="97"/>
    </row>
    <row r="118" spans="1:50" s="32" customFormat="1">
      <c r="A118" s="210" t="s">
        <v>398</v>
      </c>
      <c r="B118" s="128">
        <f t="shared" si="19"/>
        <v>2020</v>
      </c>
      <c r="C118" s="23">
        <v>32606</v>
      </c>
      <c r="D118" s="23">
        <v>17150</v>
      </c>
      <c r="E118" s="23">
        <v>31040</v>
      </c>
      <c r="F118" s="23">
        <v>52818</v>
      </c>
      <c r="G118" s="23">
        <v>27335</v>
      </c>
      <c r="H118" s="23">
        <v>18729</v>
      </c>
      <c r="I118" s="23">
        <v>25747</v>
      </c>
      <c r="J118" s="23">
        <v>35270</v>
      </c>
      <c r="K118" s="23">
        <v>41848</v>
      </c>
      <c r="L118" s="23">
        <v>27777</v>
      </c>
      <c r="M118" s="23">
        <v>44941</v>
      </c>
      <c r="N118" s="23">
        <v>49778</v>
      </c>
      <c r="O118" s="23">
        <v>68091</v>
      </c>
      <c r="P118" s="23">
        <v>70663</v>
      </c>
      <c r="Q118" s="23">
        <v>29309</v>
      </c>
      <c r="R118" s="23">
        <v>21410</v>
      </c>
      <c r="S118" s="23">
        <v>71128</v>
      </c>
      <c r="T118" s="23">
        <v>42862</v>
      </c>
      <c r="U118" s="23">
        <v>44870</v>
      </c>
      <c r="V118" s="23">
        <v>28116</v>
      </c>
      <c r="W118" s="23">
        <v>50155</v>
      </c>
      <c r="X118" s="23">
        <v>54215</v>
      </c>
      <c r="Y118" s="23">
        <v>88485</v>
      </c>
      <c r="Z118" s="23">
        <v>88950</v>
      </c>
      <c r="AA118" s="23">
        <v>84776</v>
      </c>
      <c r="AB118" s="23">
        <v>35376</v>
      </c>
      <c r="AC118" s="23">
        <v>45881</v>
      </c>
      <c r="AD118" s="23">
        <v>45683</v>
      </c>
      <c r="AE118" s="23">
        <v>79881</v>
      </c>
      <c r="AF118" s="24">
        <v>8671</v>
      </c>
      <c r="AG118" s="24">
        <v>77744</v>
      </c>
      <c r="AH118" s="25">
        <v>90960</v>
      </c>
      <c r="AI118" s="124">
        <v>91012</v>
      </c>
      <c r="AJ118" s="96">
        <v>44378</v>
      </c>
      <c r="AK118" s="96">
        <v>41037</v>
      </c>
      <c r="AL118" s="96">
        <v>74565</v>
      </c>
      <c r="AM118" s="96">
        <v>94043</v>
      </c>
      <c r="AN118" s="96">
        <v>95392</v>
      </c>
      <c r="AO118" s="96">
        <v>95767</v>
      </c>
      <c r="AP118" s="96">
        <v>58913</v>
      </c>
      <c r="AQ118" s="96">
        <v>60980</v>
      </c>
      <c r="AR118" s="96">
        <v>96673</v>
      </c>
      <c r="AS118" s="96">
        <v>96375</v>
      </c>
      <c r="AT118" s="96">
        <v>96897</v>
      </c>
      <c r="AU118" s="96">
        <v>95403</v>
      </c>
      <c r="AV118" s="96">
        <v>67476</v>
      </c>
      <c r="AW118" s="97">
        <v>18230684</v>
      </c>
      <c r="AX118" s="97"/>
    </row>
    <row r="119" spans="1:50" s="32" customFormat="1">
      <c r="A119" s="211"/>
      <c r="B119" s="129">
        <f t="shared" si="19"/>
        <v>2021</v>
      </c>
      <c r="C119" s="21">
        <v>40436</v>
      </c>
      <c r="D119" s="21">
        <v>18402</v>
      </c>
      <c r="E119" s="21">
        <v>13113</v>
      </c>
      <c r="F119" s="21">
        <v>56519</v>
      </c>
      <c r="G119" s="21">
        <v>21153</v>
      </c>
      <c r="H119" s="21">
        <v>47121</v>
      </c>
      <c r="I119" s="21">
        <v>34605</v>
      </c>
      <c r="J119" s="21">
        <v>22186</v>
      </c>
      <c r="K119" s="21">
        <v>44089</v>
      </c>
      <c r="L119" s="21">
        <v>45777</v>
      </c>
      <c r="M119" s="21">
        <v>48565</v>
      </c>
      <c r="N119" s="21">
        <v>27290</v>
      </c>
      <c r="O119" s="21">
        <v>23588</v>
      </c>
      <c r="P119" s="21">
        <v>72595</v>
      </c>
      <c r="Q119" s="21">
        <v>83056</v>
      </c>
      <c r="R119" s="21">
        <v>49604</v>
      </c>
      <c r="S119" s="21">
        <v>88697</v>
      </c>
      <c r="T119" s="21">
        <v>55597</v>
      </c>
      <c r="U119" s="21">
        <v>83440</v>
      </c>
      <c r="V119" s="21">
        <v>52648</v>
      </c>
      <c r="W119" s="21">
        <v>92381</v>
      </c>
      <c r="X119" s="21">
        <v>19762</v>
      </c>
      <c r="Y119" s="21">
        <v>53157</v>
      </c>
      <c r="Z119" s="21">
        <v>6059</v>
      </c>
      <c r="AA119" s="21">
        <v>10845</v>
      </c>
      <c r="AB119" s="21">
        <v>27630</v>
      </c>
      <c r="AC119" s="21">
        <v>98577</v>
      </c>
      <c r="AD119" s="21">
        <v>97209</v>
      </c>
      <c r="AE119" s="21">
        <v>53832</v>
      </c>
      <c r="AF119" s="22">
        <v>96198</v>
      </c>
      <c r="AG119" s="22">
        <v>99700</v>
      </c>
      <c r="AH119" s="26">
        <v>58487</v>
      </c>
      <c r="AI119" s="124">
        <v>0</v>
      </c>
      <c r="AJ119" s="96"/>
      <c r="AK119" s="96"/>
      <c r="AL119" s="96"/>
      <c r="AM119" s="96"/>
      <c r="AN119" s="96"/>
      <c r="AO119" s="96"/>
      <c r="AP119" s="96"/>
      <c r="AQ119" s="96"/>
      <c r="AR119" s="96"/>
      <c r="AS119" s="96"/>
      <c r="AT119" s="96"/>
      <c r="AU119" s="96"/>
      <c r="AV119" s="96"/>
      <c r="AW119" s="97">
        <v>1250352</v>
      </c>
      <c r="AX119" s="97"/>
    </row>
    <row r="120" spans="1:50" s="32" customFormat="1">
      <c r="A120" s="210" t="s">
        <v>399</v>
      </c>
      <c r="B120" s="128">
        <f t="shared" si="19"/>
        <v>2020</v>
      </c>
      <c r="C120" s="23">
        <v>11285</v>
      </c>
      <c r="D120" s="23">
        <v>5967</v>
      </c>
      <c r="E120" s="23">
        <v>10795</v>
      </c>
      <c r="F120" s="23">
        <v>18152</v>
      </c>
      <c r="G120" s="23">
        <v>9390</v>
      </c>
      <c r="H120" s="23">
        <v>6437</v>
      </c>
      <c r="I120" s="23">
        <v>10025</v>
      </c>
      <c r="J120" s="23">
        <v>11242</v>
      </c>
      <c r="K120" s="23">
        <v>14447</v>
      </c>
      <c r="L120" s="23">
        <v>9655</v>
      </c>
      <c r="M120" s="23">
        <v>15643</v>
      </c>
      <c r="N120" s="23">
        <v>17299</v>
      </c>
      <c r="O120" s="23">
        <v>22993</v>
      </c>
      <c r="P120" s="23">
        <v>23927</v>
      </c>
      <c r="Q120" s="23">
        <v>9966</v>
      </c>
      <c r="R120" s="23">
        <v>5363</v>
      </c>
      <c r="S120" s="23">
        <v>16108</v>
      </c>
      <c r="T120" s="23">
        <v>14767</v>
      </c>
      <c r="U120" s="23">
        <v>11874</v>
      </c>
      <c r="V120" s="23">
        <v>8504</v>
      </c>
      <c r="W120" s="23">
        <v>17060</v>
      </c>
      <c r="X120" s="23">
        <v>18195</v>
      </c>
      <c r="Y120" s="23">
        <v>30138</v>
      </c>
      <c r="Z120" s="23">
        <v>30324</v>
      </c>
      <c r="AA120" s="23">
        <v>28906</v>
      </c>
      <c r="AB120" s="23">
        <v>12253</v>
      </c>
      <c r="AC120" s="23">
        <v>15910</v>
      </c>
      <c r="AD120" s="23">
        <v>15743</v>
      </c>
      <c r="AE120" s="23">
        <v>27188</v>
      </c>
      <c r="AF120" s="24">
        <v>3006</v>
      </c>
      <c r="AG120" s="24">
        <v>26679</v>
      </c>
      <c r="AH120" s="25">
        <v>20535</v>
      </c>
      <c r="AI120" s="124">
        <v>28521</v>
      </c>
      <c r="AJ120" s="96">
        <v>10498</v>
      </c>
      <c r="AK120" s="96">
        <v>13990</v>
      </c>
      <c r="AL120" s="96">
        <v>24992</v>
      </c>
      <c r="AM120" s="96">
        <v>32128</v>
      </c>
      <c r="AN120" s="96">
        <v>32341</v>
      </c>
      <c r="AO120" s="96">
        <v>32456</v>
      </c>
      <c r="AP120" s="96">
        <v>20464</v>
      </c>
      <c r="AQ120" s="96">
        <v>18697</v>
      </c>
      <c r="AR120" s="96">
        <v>32778</v>
      </c>
      <c r="AS120" s="96">
        <v>32674</v>
      </c>
      <c r="AT120" s="96">
        <v>32849</v>
      </c>
      <c r="AU120" s="96">
        <v>32362</v>
      </c>
      <c r="AV120" s="96">
        <v>22184</v>
      </c>
      <c r="AW120" s="97">
        <v>5996405</v>
      </c>
      <c r="AX120" s="97"/>
    </row>
    <row r="121" spans="1:50" s="32" customFormat="1">
      <c r="A121" s="211"/>
      <c r="B121" s="129">
        <f t="shared" si="19"/>
        <v>2021</v>
      </c>
      <c r="C121" s="21">
        <v>13687</v>
      </c>
      <c r="D121" s="21">
        <v>6009</v>
      </c>
      <c r="E121" s="21">
        <v>4096</v>
      </c>
      <c r="F121" s="21">
        <v>19449</v>
      </c>
      <c r="G121" s="21">
        <v>7340</v>
      </c>
      <c r="H121" s="21">
        <v>16398</v>
      </c>
      <c r="I121" s="21">
        <v>11825</v>
      </c>
      <c r="J121" s="21">
        <v>7507</v>
      </c>
      <c r="K121" s="21">
        <v>15036</v>
      </c>
      <c r="L121" s="21">
        <v>15462</v>
      </c>
      <c r="M121" s="21">
        <v>16754</v>
      </c>
      <c r="N121" s="21">
        <v>9660</v>
      </c>
      <c r="O121" s="21">
        <v>7982</v>
      </c>
      <c r="P121" s="21">
        <v>25246</v>
      </c>
      <c r="Q121" s="21">
        <v>27684</v>
      </c>
      <c r="R121" s="21">
        <v>16513</v>
      </c>
      <c r="S121" s="21">
        <v>29613</v>
      </c>
      <c r="T121" s="21">
        <v>18783</v>
      </c>
      <c r="U121" s="21">
        <v>28516</v>
      </c>
      <c r="V121" s="21">
        <v>17769</v>
      </c>
      <c r="W121" s="21">
        <v>30861</v>
      </c>
      <c r="X121" s="21">
        <v>6727</v>
      </c>
      <c r="Y121" s="21">
        <v>18149</v>
      </c>
      <c r="Z121" s="21">
        <v>2157</v>
      </c>
      <c r="AA121" s="21">
        <v>4126</v>
      </c>
      <c r="AB121" s="21">
        <v>9942</v>
      </c>
      <c r="AC121" s="21">
        <v>32844</v>
      </c>
      <c r="AD121" s="21">
        <v>32454</v>
      </c>
      <c r="AE121" s="21">
        <v>18021</v>
      </c>
      <c r="AF121" s="22">
        <v>33141</v>
      </c>
      <c r="AG121" s="22">
        <v>33288</v>
      </c>
      <c r="AH121" s="26">
        <v>20100</v>
      </c>
      <c r="AI121" s="124">
        <v>0</v>
      </c>
      <c r="AJ121" s="96"/>
      <c r="AK121" s="96"/>
      <c r="AL121" s="96"/>
      <c r="AM121" s="96"/>
      <c r="AN121" s="96"/>
      <c r="AO121" s="96"/>
      <c r="AP121" s="96"/>
      <c r="AQ121" s="96"/>
      <c r="AR121" s="96"/>
      <c r="AS121" s="96"/>
      <c r="AT121" s="96"/>
      <c r="AU121" s="96"/>
      <c r="AV121" s="96"/>
      <c r="AW121" s="97">
        <v>423576</v>
      </c>
      <c r="AX121" s="97"/>
    </row>
    <row r="122" spans="1:50" s="32" customFormat="1">
      <c r="A122" s="210" t="s">
        <v>400</v>
      </c>
      <c r="B122" s="128">
        <f t="shared" si="19"/>
        <v>2020</v>
      </c>
      <c r="C122" s="23">
        <v>20907</v>
      </c>
      <c r="D122" s="23">
        <v>11165</v>
      </c>
      <c r="E122" s="23">
        <v>20557</v>
      </c>
      <c r="F122" s="23">
        <v>34480</v>
      </c>
      <c r="G122" s="23">
        <v>17787</v>
      </c>
      <c r="H122" s="23">
        <v>12222</v>
      </c>
      <c r="I122" s="23">
        <v>19493</v>
      </c>
      <c r="J122" s="23">
        <v>21936</v>
      </c>
      <c r="K122" s="23">
        <v>27237</v>
      </c>
      <c r="L122" s="23">
        <v>18258</v>
      </c>
      <c r="M122" s="23">
        <v>29263</v>
      </c>
      <c r="N122" s="23">
        <v>32919</v>
      </c>
      <c r="O122" s="23">
        <v>44401</v>
      </c>
      <c r="P122" s="23">
        <v>46328</v>
      </c>
      <c r="Q122" s="23">
        <v>18816</v>
      </c>
      <c r="R122" s="23">
        <v>15283</v>
      </c>
      <c r="S122" s="23">
        <v>46333</v>
      </c>
      <c r="T122" s="23">
        <v>27819</v>
      </c>
      <c r="U122" s="23">
        <v>20604</v>
      </c>
      <c r="V122" s="23">
        <v>15552</v>
      </c>
      <c r="W122" s="23">
        <v>32082</v>
      </c>
      <c r="X122" s="23">
        <v>34086</v>
      </c>
      <c r="Y122" s="23">
        <v>58411</v>
      </c>
      <c r="Z122" s="23">
        <v>58755</v>
      </c>
      <c r="AA122" s="23">
        <v>56054</v>
      </c>
      <c r="AB122" s="23">
        <v>23150</v>
      </c>
      <c r="AC122" s="23">
        <v>30264</v>
      </c>
      <c r="AD122" s="23">
        <v>29976</v>
      </c>
      <c r="AE122" s="23">
        <v>52412</v>
      </c>
      <c r="AF122" s="24">
        <v>5692</v>
      </c>
      <c r="AG122" s="24">
        <v>51417</v>
      </c>
      <c r="AH122" s="25">
        <v>60140</v>
      </c>
      <c r="AI122" s="124">
        <v>60203</v>
      </c>
      <c r="AJ122" s="96">
        <v>30559</v>
      </c>
      <c r="AK122" s="96">
        <v>26706</v>
      </c>
      <c r="AL122" s="96">
        <v>47221</v>
      </c>
      <c r="AM122" s="96">
        <v>62532</v>
      </c>
      <c r="AN122" s="96">
        <v>62984</v>
      </c>
      <c r="AO122" s="96">
        <v>63359</v>
      </c>
      <c r="AP122" s="96">
        <v>39495</v>
      </c>
      <c r="AQ122" s="96">
        <v>34504</v>
      </c>
      <c r="AR122" s="96">
        <v>63990</v>
      </c>
      <c r="AS122" s="96">
        <v>63710</v>
      </c>
      <c r="AT122" s="96">
        <v>64045</v>
      </c>
      <c r="AU122" s="96">
        <v>63057</v>
      </c>
      <c r="AV122" s="96">
        <v>42541</v>
      </c>
      <c r="AW122" s="97">
        <v>12056391</v>
      </c>
      <c r="AX122" s="97"/>
    </row>
    <row r="123" spans="1:50" s="32" customFormat="1">
      <c r="A123" s="211"/>
      <c r="B123" s="129">
        <f t="shared" si="19"/>
        <v>2021</v>
      </c>
      <c r="C123" s="21">
        <v>26836</v>
      </c>
      <c r="D123" s="21">
        <v>11684</v>
      </c>
      <c r="E123" s="21">
        <v>8825</v>
      </c>
      <c r="F123" s="21">
        <v>39609</v>
      </c>
      <c r="G123" s="21">
        <v>14641</v>
      </c>
      <c r="H123" s="21">
        <v>33053</v>
      </c>
      <c r="I123" s="21">
        <v>23343</v>
      </c>
      <c r="J123" s="21">
        <v>15373</v>
      </c>
      <c r="K123" s="21">
        <v>30348</v>
      </c>
      <c r="L123" s="21">
        <v>30612</v>
      </c>
      <c r="M123" s="21">
        <v>33134</v>
      </c>
      <c r="N123" s="21">
        <v>19485</v>
      </c>
      <c r="O123" s="21">
        <v>15910</v>
      </c>
      <c r="P123" s="21">
        <v>50586</v>
      </c>
      <c r="Q123" s="21">
        <v>54955</v>
      </c>
      <c r="R123" s="21">
        <v>32341</v>
      </c>
      <c r="S123" s="21">
        <v>58782</v>
      </c>
      <c r="T123" s="21">
        <v>37233</v>
      </c>
      <c r="U123" s="21">
        <v>57270</v>
      </c>
      <c r="V123" s="21">
        <v>35971</v>
      </c>
      <c r="W123" s="21">
        <v>61228</v>
      </c>
      <c r="X123" s="21">
        <v>13359</v>
      </c>
      <c r="Y123" s="21">
        <v>36191</v>
      </c>
      <c r="Z123" s="21">
        <v>3999</v>
      </c>
      <c r="AA123" s="21">
        <v>7512</v>
      </c>
      <c r="AB123" s="21">
        <v>18634</v>
      </c>
      <c r="AC123" s="21">
        <v>64822</v>
      </c>
      <c r="AD123" s="21">
        <v>64384</v>
      </c>
      <c r="AE123" s="21">
        <v>35547</v>
      </c>
      <c r="AF123" s="22">
        <v>65606</v>
      </c>
      <c r="AG123" s="22">
        <v>66214</v>
      </c>
      <c r="AH123" s="26">
        <v>39821</v>
      </c>
      <c r="AI123" s="124">
        <v>0</v>
      </c>
      <c r="AJ123" s="96"/>
      <c r="AK123" s="96"/>
      <c r="AL123" s="96"/>
      <c r="AM123" s="96"/>
      <c r="AN123" s="96"/>
      <c r="AO123" s="96"/>
      <c r="AP123" s="96"/>
      <c r="AQ123" s="96"/>
      <c r="AR123" s="96"/>
      <c r="AS123" s="96"/>
      <c r="AT123" s="96"/>
      <c r="AU123" s="96"/>
      <c r="AV123" s="96"/>
      <c r="AW123" s="97">
        <v>839850</v>
      </c>
      <c r="AX123" s="97"/>
    </row>
    <row r="124" spans="1:50" s="32" customFormat="1">
      <c r="A124" s="212" t="s">
        <v>401</v>
      </c>
      <c r="B124" s="128">
        <f t="shared" si="19"/>
        <v>2020</v>
      </c>
      <c r="C124" s="23">
        <v>80651</v>
      </c>
      <c r="D124" s="23">
        <v>9606</v>
      </c>
      <c r="E124" s="23">
        <v>12686</v>
      </c>
      <c r="F124" s="23">
        <v>12301</v>
      </c>
      <c r="G124" s="23">
        <v>69083</v>
      </c>
      <c r="H124" s="23">
        <v>62942</v>
      </c>
      <c r="I124" s="23">
        <v>42083</v>
      </c>
      <c r="J124" s="23">
        <v>14983</v>
      </c>
      <c r="K124" s="23">
        <v>227</v>
      </c>
      <c r="L124" s="23">
        <v>56030</v>
      </c>
      <c r="M124" s="23">
        <v>47550</v>
      </c>
      <c r="N124" s="23">
        <v>60165</v>
      </c>
      <c r="O124" s="23">
        <v>38026</v>
      </c>
      <c r="P124" s="23">
        <v>81817</v>
      </c>
      <c r="Q124" s="23">
        <v>43559</v>
      </c>
      <c r="R124" s="23">
        <v>65240</v>
      </c>
      <c r="S124" s="23">
        <v>81788</v>
      </c>
      <c r="T124" s="23">
        <v>71875</v>
      </c>
      <c r="U124" s="23">
        <v>62966</v>
      </c>
      <c r="V124" s="23">
        <v>57037</v>
      </c>
      <c r="W124" s="23">
        <v>88692</v>
      </c>
      <c r="X124" s="23">
        <v>92917</v>
      </c>
      <c r="Y124" s="23">
        <v>42657</v>
      </c>
      <c r="Z124" s="23">
        <v>54856</v>
      </c>
      <c r="AA124" s="23">
        <v>90259</v>
      </c>
      <c r="AB124" s="23">
        <v>67502</v>
      </c>
      <c r="AC124" s="23">
        <v>78476</v>
      </c>
      <c r="AD124" s="23">
        <v>28993</v>
      </c>
      <c r="AE124" s="23">
        <v>49150</v>
      </c>
      <c r="AF124" s="24">
        <v>41973</v>
      </c>
      <c r="AG124" s="24">
        <v>7908</v>
      </c>
      <c r="AH124" s="25">
        <v>16019</v>
      </c>
      <c r="AI124" s="124">
        <v>88234</v>
      </c>
      <c r="AJ124" s="96">
        <v>87626</v>
      </c>
      <c r="AK124" s="96">
        <v>75464</v>
      </c>
      <c r="AL124" s="96">
        <v>64536</v>
      </c>
      <c r="AM124" s="96">
        <v>47472</v>
      </c>
      <c r="AN124" s="96">
        <v>77786</v>
      </c>
      <c r="AO124" s="96">
        <v>86156</v>
      </c>
      <c r="AP124" s="96">
        <v>84170</v>
      </c>
      <c r="AQ124" s="96">
        <v>85449</v>
      </c>
      <c r="AR124" s="96">
        <v>81390</v>
      </c>
      <c r="AS124" s="96">
        <v>40364</v>
      </c>
      <c r="AT124" s="96">
        <v>80808</v>
      </c>
      <c r="AU124" s="96">
        <v>19180</v>
      </c>
      <c r="AV124" s="96">
        <v>72594</v>
      </c>
      <c r="AW124" s="97">
        <v>19790742</v>
      </c>
      <c r="AX124" s="97"/>
    </row>
    <row r="125" spans="1:50" s="32" customFormat="1">
      <c r="A125" s="213"/>
      <c r="B125" s="129">
        <f t="shared" si="19"/>
        <v>2021</v>
      </c>
      <c r="C125" s="21">
        <v>75993</v>
      </c>
      <c r="D125" s="21">
        <v>51963</v>
      </c>
      <c r="E125" s="21">
        <v>43503</v>
      </c>
      <c r="F125" s="21">
        <v>81188</v>
      </c>
      <c r="G125" s="21">
        <v>14016</v>
      </c>
      <c r="H125" s="21">
        <v>80848</v>
      </c>
      <c r="I125" s="21">
        <v>53437</v>
      </c>
      <c r="J125" s="21">
        <v>71915</v>
      </c>
      <c r="K125" s="21">
        <v>23917</v>
      </c>
      <c r="L125" s="21">
        <v>2759</v>
      </c>
      <c r="M125" s="21">
        <v>33600</v>
      </c>
      <c r="N125" s="21">
        <v>19274</v>
      </c>
      <c r="O125" s="21">
        <v>55646</v>
      </c>
      <c r="P125" s="21">
        <v>17263</v>
      </c>
      <c r="Q125" s="21">
        <v>90262</v>
      </c>
      <c r="R125" s="21">
        <v>76818</v>
      </c>
      <c r="S125" s="21">
        <v>85269</v>
      </c>
      <c r="T125" s="21">
        <v>58279</v>
      </c>
      <c r="U125" s="21">
        <v>85043</v>
      </c>
      <c r="V125" s="21">
        <v>39148</v>
      </c>
      <c r="W125" s="21">
        <v>64286</v>
      </c>
      <c r="X125" s="21">
        <v>86708</v>
      </c>
      <c r="Y125" s="21">
        <v>56446</v>
      </c>
      <c r="Z125" s="21">
        <v>76759</v>
      </c>
      <c r="AA125" s="21">
        <v>54102</v>
      </c>
      <c r="AB125" s="21">
        <v>81360</v>
      </c>
      <c r="AC125" s="21">
        <v>55566</v>
      </c>
      <c r="AD125" s="21">
        <v>10532</v>
      </c>
      <c r="AE125" s="21">
        <v>35072</v>
      </c>
      <c r="AF125" s="22">
        <v>16791</v>
      </c>
      <c r="AG125" s="22">
        <v>24999</v>
      </c>
      <c r="AH125" s="26">
        <v>40977</v>
      </c>
      <c r="AI125" s="124">
        <v>0</v>
      </c>
      <c r="AJ125" s="96"/>
      <c r="AK125" s="96"/>
      <c r="AL125" s="96"/>
      <c r="AM125" s="96"/>
      <c r="AN125" s="96"/>
      <c r="AO125" s="96"/>
      <c r="AP125" s="96"/>
      <c r="AQ125" s="96"/>
      <c r="AR125" s="96"/>
      <c r="AS125" s="96"/>
      <c r="AT125" s="96"/>
      <c r="AU125" s="96"/>
      <c r="AV125" s="96"/>
      <c r="AW125" s="97">
        <v>1130600</v>
      </c>
      <c r="AX125" s="97"/>
    </row>
    <row r="126" spans="1:50" s="32" customFormat="1">
      <c r="A126" s="212" t="s">
        <v>402</v>
      </c>
      <c r="B126" s="128">
        <f t="shared" si="19"/>
        <v>2020</v>
      </c>
      <c r="C126" s="23">
        <v>70717</v>
      </c>
      <c r="D126" s="23">
        <v>8399</v>
      </c>
      <c r="E126" s="23">
        <v>11002</v>
      </c>
      <c r="F126" s="23">
        <v>10762</v>
      </c>
      <c r="G126" s="23">
        <v>60400</v>
      </c>
      <c r="H126" s="23">
        <v>54979</v>
      </c>
      <c r="I126" s="23">
        <v>36657</v>
      </c>
      <c r="J126" s="23">
        <v>13102</v>
      </c>
      <c r="K126" s="23">
        <v>173</v>
      </c>
      <c r="L126" s="23">
        <v>50241</v>
      </c>
      <c r="M126" s="23">
        <v>41659</v>
      </c>
      <c r="N126" s="23">
        <v>52111</v>
      </c>
      <c r="O126" s="23">
        <v>33272</v>
      </c>
      <c r="P126" s="23">
        <v>71359</v>
      </c>
      <c r="Q126" s="23">
        <v>37896</v>
      </c>
      <c r="R126" s="23">
        <v>57539</v>
      </c>
      <c r="S126" s="23">
        <v>71492</v>
      </c>
      <c r="T126" s="23">
        <v>63080</v>
      </c>
      <c r="U126" s="23">
        <v>54819</v>
      </c>
      <c r="V126" s="23">
        <v>49666</v>
      </c>
      <c r="W126" s="23">
        <v>77540</v>
      </c>
      <c r="X126" s="23">
        <v>81524</v>
      </c>
      <c r="Y126" s="23">
        <v>37994</v>
      </c>
      <c r="Z126" s="23">
        <v>48048</v>
      </c>
      <c r="AA126" s="23">
        <v>79069</v>
      </c>
      <c r="AB126" s="23">
        <v>58982</v>
      </c>
      <c r="AC126" s="23">
        <v>68589</v>
      </c>
      <c r="AD126" s="23">
        <v>25069</v>
      </c>
      <c r="AE126" s="23">
        <v>42687</v>
      </c>
      <c r="AF126" s="24">
        <v>36196</v>
      </c>
      <c r="AG126" s="24">
        <v>6891</v>
      </c>
      <c r="AH126" s="25">
        <v>13913</v>
      </c>
      <c r="AI126" s="124">
        <v>77118</v>
      </c>
      <c r="AJ126" s="96">
        <v>76648</v>
      </c>
      <c r="AK126" s="96">
        <v>70557</v>
      </c>
      <c r="AL126" s="96">
        <v>60036</v>
      </c>
      <c r="AM126" s="96">
        <v>44110</v>
      </c>
      <c r="AN126" s="96">
        <v>72281</v>
      </c>
      <c r="AO126" s="96">
        <v>76137</v>
      </c>
      <c r="AP126" s="96">
        <v>77210</v>
      </c>
      <c r="AQ126" s="96">
        <v>77899</v>
      </c>
      <c r="AR126" s="96">
        <v>75564</v>
      </c>
      <c r="AS126" s="96">
        <v>36629</v>
      </c>
      <c r="AT126" s="96">
        <v>75490</v>
      </c>
      <c r="AU126" s="96">
        <v>19225</v>
      </c>
      <c r="AV126" s="96">
        <v>72989</v>
      </c>
      <c r="AW126" s="97">
        <v>19850838</v>
      </c>
      <c r="AX126" s="97"/>
    </row>
    <row r="127" spans="1:50" s="32" customFormat="1">
      <c r="A127" s="213"/>
      <c r="B127" s="129">
        <f t="shared" si="19"/>
        <v>2021</v>
      </c>
      <c r="C127" s="21">
        <v>69144</v>
      </c>
      <c r="D127" s="21">
        <v>51944</v>
      </c>
      <c r="E127" s="21">
        <v>42651</v>
      </c>
      <c r="F127" s="21">
        <v>80901</v>
      </c>
      <c r="G127" s="21">
        <v>13785</v>
      </c>
      <c r="H127" s="21">
        <v>76516</v>
      </c>
      <c r="I127" s="21">
        <v>53032</v>
      </c>
      <c r="J127" s="21">
        <v>55700</v>
      </c>
      <c r="K127" s="21">
        <v>23949</v>
      </c>
      <c r="L127" s="21">
        <v>2751</v>
      </c>
      <c r="M127" s="21">
        <v>33015</v>
      </c>
      <c r="N127" s="21">
        <v>19023</v>
      </c>
      <c r="O127" s="21">
        <v>55054</v>
      </c>
      <c r="P127" s="21">
        <v>17098</v>
      </c>
      <c r="Q127" s="21">
        <v>89844</v>
      </c>
      <c r="R127" s="21">
        <v>76395</v>
      </c>
      <c r="S127" s="21">
        <v>84554</v>
      </c>
      <c r="T127" s="21">
        <v>58180</v>
      </c>
      <c r="U127" s="21">
        <v>84221</v>
      </c>
      <c r="V127" s="21">
        <v>38694</v>
      </c>
      <c r="W127" s="21">
        <v>63534</v>
      </c>
      <c r="X127" s="21">
        <v>86019</v>
      </c>
      <c r="Y127" s="21">
        <v>55801</v>
      </c>
      <c r="Z127" s="21">
        <v>76275</v>
      </c>
      <c r="AA127" s="21">
        <v>54081</v>
      </c>
      <c r="AB127" s="21">
        <v>86459</v>
      </c>
      <c r="AC127" s="21">
        <v>59107</v>
      </c>
      <c r="AD127" s="21">
        <v>11171</v>
      </c>
      <c r="AE127" s="21">
        <v>37044</v>
      </c>
      <c r="AF127" s="22">
        <v>17927</v>
      </c>
      <c r="AG127" s="22">
        <v>26472</v>
      </c>
      <c r="AH127" s="26">
        <v>43705</v>
      </c>
      <c r="AI127" s="124">
        <v>0</v>
      </c>
      <c r="AJ127" s="96"/>
      <c r="AK127" s="96"/>
      <c r="AL127" s="96"/>
      <c r="AM127" s="96"/>
      <c r="AN127" s="96"/>
      <c r="AO127" s="96"/>
      <c r="AP127" s="96"/>
      <c r="AQ127" s="96"/>
      <c r="AR127" s="96"/>
      <c r="AS127" s="96"/>
      <c r="AT127" s="96"/>
      <c r="AU127" s="96"/>
      <c r="AV127" s="96"/>
      <c r="AW127" s="97">
        <v>1140658</v>
      </c>
      <c r="AX127" s="97"/>
    </row>
    <row r="128" spans="1:50" s="32" customFormat="1">
      <c r="A128" s="212" t="s">
        <v>403</v>
      </c>
      <c r="B128" s="128">
        <f t="shared" si="19"/>
        <v>2020</v>
      </c>
      <c r="C128" s="23">
        <v>81833</v>
      </c>
      <c r="D128" s="23">
        <v>9659</v>
      </c>
      <c r="E128" s="23">
        <v>12724</v>
      </c>
      <c r="F128" s="23">
        <v>12449</v>
      </c>
      <c r="G128" s="23">
        <v>70137</v>
      </c>
      <c r="H128" s="23">
        <v>64271</v>
      </c>
      <c r="I128" s="23">
        <v>42575</v>
      </c>
      <c r="J128" s="23">
        <v>15098</v>
      </c>
      <c r="K128" s="23">
        <v>195</v>
      </c>
      <c r="L128" s="23">
        <v>54847</v>
      </c>
      <c r="M128" s="23">
        <v>48146</v>
      </c>
      <c r="N128" s="23">
        <v>61031</v>
      </c>
      <c r="O128" s="23">
        <v>38299</v>
      </c>
      <c r="P128" s="23">
        <v>83490</v>
      </c>
      <c r="Q128" s="23">
        <v>44468</v>
      </c>
      <c r="R128" s="23">
        <v>66298</v>
      </c>
      <c r="S128" s="23">
        <v>83799</v>
      </c>
      <c r="T128" s="23">
        <v>72902</v>
      </c>
      <c r="U128" s="23">
        <v>63739</v>
      </c>
      <c r="V128" s="23">
        <v>57760</v>
      </c>
      <c r="W128" s="23">
        <v>90386</v>
      </c>
      <c r="X128" s="23">
        <v>94612</v>
      </c>
      <c r="Y128" s="23">
        <v>43098</v>
      </c>
      <c r="Z128" s="23">
        <v>56140</v>
      </c>
      <c r="AA128" s="23">
        <v>92706</v>
      </c>
      <c r="AB128" s="23">
        <v>68894</v>
      </c>
      <c r="AC128" s="23">
        <v>80021</v>
      </c>
      <c r="AD128" s="23">
        <v>29209</v>
      </c>
      <c r="AE128" s="23">
        <v>49868</v>
      </c>
      <c r="AF128" s="24">
        <v>41840</v>
      </c>
      <c r="AG128" s="24">
        <v>7883</v>
      </c>
      <c r="AH128" s="25">
        <v>15937</v>
      </c>
      <c r="AI128" s="124">
        <v>88895</v>
      </c>
      <c r="AJ128" s="96">
        <v>88804</v>
      </c>
      <c r="AK128" s="96">
        <v>81692</v>
      </c>
      <c r="AL128" s="96">
        <v>70475</v>
      </c>
      <c r="AM128" s="96">
        <v>51945</v>
      </c>
      <c r="AN128" s="96">
        <v>84900</v>
      </c>
      <c r="AO128" s="96">
        <v>91828</v>
      </c>
      <c r="AP128" s="96">
        <v>90731</v>
      </c>
      <c r="AQ128" s="96">
        <v>92420</v>
      </c>
      <c r="AR128" s="96">
        <v>87910</v>
      </c>
      <c r="AS128" s="96">
        <v>44191</v>
      </c>
      <c r="AT128" s="96">
        <v>87755</v>
      </c>
      <c r="AU128" s="96">
        <v>20652</v>
      </c>
      <c r="AV128" s="96">
        <v>78804</v>
      </c>
      <c r="AW128" s="97">
        <v>20485225</v>
      </c>
      <c r="AX128" s="97"/>
    </row>
    <row r="129" spans="1:50" s="32" customFormat="1">
      <c r="A129" s="213"/>
      <c r="B129" s="129">
        <f t="shared" si="19"/>
        <v>2021</v>
      </c>
      <c r="C129" s="21">
        <v>66798</v>
      </c>
      <c r="D129" s="21">
        <v>51695</v>
      </c>
      <c r="E129" s="21">
        <v>41926</v>
      </c>
      <c r="F129" s="21">
        <v>81383</v>
      </c>
      <c r="G129" s="21">
        <v>13448</v>
      </c>
      <c r="H129" s="21">
        <v>75225</v>
      </c>
      <c r="I129" s="21">
        <v>52571</v>
      </c>
      <c r="J129" s="21">
        <v>62104</v>
      </c>
      <c r="K129" s="21">
        <v>23565</v>
      </c>
      <c r="L129" s="21">
        <v>2798</v>
      </c>
      <c r="M129" s="21">
        <v>32731</v>
      </c>
      <c r="N129" s="21">
        <v>19314</v>
      </c>
      <c r="O129" s="21">
        <v>55749</v>
      </c>
      <c r="P129" s="21">
        <v>17166</v>
      </c>
      <c r="Q129" s="21">
        <v>90106</v>
      </c>
      <c r="R129" s="21">
        <v>77030</v>
      </c>
      <c r="S129" s="21">
        <v>85660</v>
      </c>
      <c r="T129" s="21">
        <v>56959</v>
      </c>
      <c r="U129" s="21">
        <v>84840</v>
      </c>
      <c r="V129" s="21">
        <v>38798</v>
      </c>
      <c r="W129" s="21">
        <v>63964</v>
      </c>
      <c r="X129" s="21">
        <v>86004</v>
      </c>
      <c r="Y129" s="21">
        <v>56219</v>
      </c>
      <c r="Z129" s="21">
        <v>77578</v>
      </c>
      <c r="AA129" s="21">
        <v>54598</v>
      </c>
      <c r="AB129" s="21">
        <v>87739</v>
      </c>
      <c r="AC129" s="21">
        <v>59333</v>
      </c>
      <c r="AD129" s="21">
        <v>11166</v>
      </c>
      <c r="AE129" s="21">
        <v>37228</v>
      </c>
      <c r="AF129" s="22">
        <v>18181</v>
      </c>
      <c r="AG129" s="22">
        <v>26749</v>
      </c>
      <c r="AH129" s="26">
        <v>44615</v>
      </c>
      <c r="AI129" s="124">
        <v>0</v>
      </c>
      <c r="AJ129" s="96"/>
      <c r="AK129" s="96"/>
      <c r="AL129" s="96"/>
      <c r="AM129" s="96"/>
      <c r="AN129" s="96"/>
      <c r="AO129" s="96"/>
      <c r="AP129" s="96"/>
      <c r="AQ129" s="96"/>
      <c r="AR129" s="96"/>
      <c r="AS129" s="96"/>
      <c r="AT129" s="96"/>
      <c r="AU129" s="96"/>
      <c r="AV129" s="96"/>
      <c r="AW129" s="97">
        <v>1148996</v>
      </c>
      <c r="AX129" s="97"/>
    </row>
    <row r="130" spans="1:50" s="32" customFormat="1">
      <c r="A130" s="212" t="s">
        <v>404</v>
      </c>
      <c r="B130" s="128">
        <f t="shared" si="19"/>
        <v>2020</v>
      </c>
      <c r="C130" s="23">
        <v>75536</v>
      </c>
      <c r="D130" s="23">
        <v>8863</v>
      </c>
      <c r="E130" s="23">
        <v>11605</v>
      </c>
      <c r="F130" s="23">
        <v>11319</v>
      </c>
      <c r="G130" s="23">
        <v>64665</v>
      </c>
      <c r="H130" s="23">
        <v>59192</v>
      </c>
      <c r="I130" s="23">
        <v>39252</v>
      </c>
      <c r="J130" s="23">
        <v>13865</v>
      </c>
      <c r="K130" s="23">
        <v>202</v>
      </c>
      <c r="L130" s="23">
        <v>52394</v>
      </c>
      <c r="M130" s="23">
        <v>44711</v>
      </c>
      <c r="N130" s="23">
        <v>56161</v>
      </c>
      <c r="O130" s="23">
        <v>35607</v>
      </c>
      <c r="P130" s="23">
        <v>76984</v>
      </c>
      <c r="Q130" s="23">
        <v>40598</v>
      </c>
      <c r="R130" s="23">
        <v>61744</v>
      </c>
      <c r="S130" s="23">
        <v>77369</v>
      </c>
      <c r="T130" s="23">
        <v>67427</v>
      </c>
      <c r="U130" s="23">
        <v>58289</v>
      </c>
      <c r="V130" s="23">
        <v>52915</v>
      </c>
      <c r="W130" s="23">
        <v>83305</v>
      </c>
      <c r="X130" s="23">
        <v>87092</v>
      </c>
      <c r="Y130" s="23">
        <v>37792</v>
      </c>
      <c r="Z130" s="23">
        <v>49380</v>
      </c>
      <c r="AA130" s="23">
        <v>83871</v>
      </c>
      <c r="AB130" s="23">
        <v>63447</v>
      </c>
      <c r="AC130" s="23">
        <v>73957</v>
      </c>
      <c r="AD130" s="23">
        <v>26449</v>
      </c>
      <c r="AE130" s="23">
        <v>45546</v>
      </c>
      <c r="AF130" s="24">
        <v>37862</v>
      </c>
      <c r="AG130" s="24">
        <v>7166</v>
      </c>
      <c r="AH130" s="25">
        <v>14499</v>
      </c>
      <c r="AI130" s="124">
        <v>83257</v>
      </c>
      <c r="AJ130" s="96">
        <v>66510</v>
      </c>
      <c r="AK130" s="96">
        <v>60781</v>
      </c>
      <c r="AL130" s="96">
        <v>51901</v>
      </c>
      <c r="AM130" s="96">
        <v>38202</v>
      </c>
      <c r="AN130" s="96">
        <v>62661</v>
      </c>
      <c r="AO130" s="96">
        <v>70233</v>
      </c>
      <c r="AP130" s="96">
        <v>67581</v>
      </c>
      <c r="AQ130" s="96">
        <v>69693</v>
      </c>
      <c r="AR130" s="96">
        <v>65158</v>
      </c>
      <c r="AS130" s="96">
        <v>31322</v>
      </c>
      <c r="AT130" s="96">
        <v>66857</v>
      </c>
      <c r="AU130" s="96">
        <v>17807</v>
      </c>
      <c r="AV130" s="96">
        <v>64620</v>
      </c>
      <c r="AW130" s="97">
        <v>18832735</v>
      </c>
      <c r="AX130" s="97"/>
    </row>
    <row r="131" spans="1:50" s="32" customFormat="1">
      <c r="A131" s="213"/>
      <c r="B131" s="129">
        <f t="shared" si="19"/>
        <v>2021</v>
      </c>
      <c r="C131" s="21">
        <v>62842</v>
      </c>
      <c r="D131" s="21">
        <v>50590</v>
      </c>
      <c r="E131" s="21">
        <v>41116</v>
      </c>
      <c r="F131" s="21">
        <v>80338</v>
      </c>
      <c r="G131" s="21">
        <v>13078</v>
      </c>
      <c r="H131" s="21">
        <v>66270</v>
      </c>
      <c r="I131" s="21">
        <v>51857</v>
      </c>
      <c r="J131" s="21">
        <v>70441</v>
      </c>
      <c r="K131" s="21">
        <v>23044</v>
      </c>
      <c r="L131" s="21">
        <v>2686</v>
      </c>
      <c r="M131" s="21">
        <v>32251</v>
      </c>
      <c r="N131" s="21">
        <v>18998</v>
      </c>
      <c r="O131" s="21">
        <v>55483</v>
      </c>
      <c r="P131" s="21">
        <v>16585</v>
      </c>
      <c r="Q131" s="21">
        <v>88989</v>
      </c>
      <c r="R131" s="21">
        <v>76090</v>
      </c>
      <c r="S131" s="21">
        <v>84688</v>
      </c>
      <c r="T131" s="21">
        <v>56478</v>
      </c>
      <c r="U131" s="21">
        <v>82467</v>
      </c>
      <c r="V131" s="21">
        <v>38173</v>
      </c>
      <c r="W131" s="21">
        <v>63173</v>
      </c>
      <c r="X131" s="21">
        <v>85408</v>
      </c>
      <c r="Y131" s="21">
        <v>55102</v>
      </c>
      <c r="Z131" s="21">
        <v>76809</v>
      </c>
      <c r="AA131" s="21">
        <v>53881</v>
      </c>
      <c r="AB131" s="21">
        <v>86643</v>
      </c>
      <c r="AC131" s="21">
        <v>58575</v>
      </c>
      <c r="AD131" s="21">
        <v>10955</v>
      </c>
      <c r="AE131" s="21">
        <v>36149</v>
      </c>
      <c r="AF131" s="22">
        <v>17807</v>
      </c>
      <c r="AG131" s="22">
        <v>26173</v>
      </c>
      <c r="AH131" s="26">
        <v>43881</v>
      </c>
      <c r="AI131" s="124">
        <v>0</v>
      </c>
      <c r="AJ131" s="96"/>
      <c r="AK131" s="96"/>
      <c r="AL131" s="96"/>
      <c r="AM131" s="96"/>
      <c r="AN131" s="96"/>
      <c r="AO131" s="96"/>
      <c r="AP131" s="96"/>
      <c r="AQ131" s="96"/>
      <c r="AR131" s="96"/>
      <c r="AS131" s="96"/>
      <c r="AT131" s="96"/>
      <c r="AU131" s="96"/>
      <c r="AV131" s="96"/>
      <c r="AW131" s="97">
        <v>1132507</v>
      </c>
      <c r="AX131" s="97"/>
    </row>
    <row r="132" spans="1:50" s="32" customFormat="1">
      <c r="A132" s="210" t="s">
        <v>405</v>
      </c>
      <c r="B132" s="128">
        <f t="shared" si="19"/>
        <v>2020</v>
      </c>
      <c r="C132" s="23">
        <v>13</v>
      </c>
      <c r="D132" s="23">
        <v>15132</v>
      </c>
      <c r="E132" s="23">
        <v>13986</v>
      </c>
      <c r="F132" s="23">
        <v>12331</v>
      </c>
      <c r="G132" s="23">
        <v>29799</v>
      </c>
      <c r="H132" s="23">
        <v>60406</v>
      </c>
      <c r="I132" s="23">
        <v>73813</v>
      </c>
      <c r="J132" s="23">
        <v>65077</v>
      </c>
      <c r="K132" s="23">
        <v>58703</v>
      </c>
      <c r="L132" s="23">
        <v>9320</v>
      </c>
      <c r="M132" s="23">
        <v>62902</v>
      </c>
      <c r="N132" s="23">
        <v>68027</v>
      </c>
      <c r="O132" s="23">
        <v>61061</v>
      </c>
      <c r="P132" s="23">
        <v>49750</v>
      </c>
      <c r="Q132" s="23">
        <v>75724</v>
      </c>
      <c r="R132" s="23">
        <v>72573</v>
      </c>
      <c r="S132" s="23">
        <v>63204</v>
      </c>
      <c r="T132" s="23">
        <v>39125</v>
      </c>
      <c r="U132" s="23">
        <v>78770</v>
      </c>
      <c r="V132" s="23">
        <v>63453</v>
      </c>
      <c r="W132" s="23">
        <v>43864</v>
      </c>
      <c r="X132" s="23">
        <v>60233</v>
      </c>
      <c r="Y132" s="23">
        <v>81314</v>
      </c>
      <c r="Z132" s="23">
        <v>23884</v>
      </c>
      <c r="AA132" s="23">
        <v>36088</v>
      </c>
      <c r="AB132" s="23">
        <v>17513</v>
      </c>
      <c r="AC132" s="23">
        <v>46640</v>
      </c>
      <c r="AD132" s="23">
        <v>56544</v>
      </c>
      <c r="AE132" s="23">
        <v>43220</v>
      </c>
      <c r="AF132" s="24">
        <v>81536</v>
      </c>
      <c r="AG132" s="24">
        <v>43887</v>
      </c>
      <c r="AH132" s="25">
        <v>52422</v>
      </c>
      <c r="AI132" s="124">
        <v>62161</v>
      </c>
      <c r="AJ132" s="96">
        <v>51004</v>
      </c>
      <c r="AK132" s="96">
        <v>62897</v>
      </c>
      <c r="AL132" s="96">
        <v>24145</v>
      </c>
      <c r="AM132" s="96">
        <v>34824</v>
      </c>
      <c r="AN132" s="96">
        <v>59853</v>
      </c>
      <c r="AO132" s="96">
        <v>46391</v>
      </c>
      <c r="AP132" s="96">
        <v>79166</v>
      </c>
      <c r="AQ132" s="96">
        <v>67809</v>
      </c>
      <c r="AR132" s="96">
        <v>58986</v>
      </c>
      <c r="AS132" s="96">
        <v>60288</v>
      </c>
      <c r="AT132" s="96">
        <v>76125</v>
      </c>
      <c r="AU132" s="96">
        <v>86759</v>
      </c>
      <c r="AV132" s="96">
        <v>87169</v>
      </c>
      <c r="AW132" s="97">
        <v>16622608</v>
      </c>
      <c r="AX132" s="97"/>
    </row>
    <row r="133" spans="1:50" s="32" customFormat="1">
      <c r="A133" s="211"/>
      <c r="B133" s="129">
        <f t="shared" si="19"/>
        <v>2021</v>
      </c>
      <c r="C133" s="21">
        <v>40535</v>
      </c>
      <c r="D133" s="21">
        <v>69481</v>
      </c>
      <c r="E133" s="21">
        <v>2700</v>
      </c>
      <c r="F133" s="21">
        <v>71835</v>
      </c>
      <c r="G133" s="21">
        <v>81310</v>
      </c>
      <c r="H133" s="21">
        <v>44976</v>
      </c>
      <c r="I133" s="21">
        <v>79836</v>
      </c>
      <c r="J133" s="21">
        <v>69138</v>
      </c>
      <c r="K133" s="21">
        <v>13571</v>
      </c>
      <c r="L133" s="21">
        <v>62880</v>
      </c>
      <c r="M133" s="21">
        <v>85263</v>
      </c>
      <c r="N133" s="21">
        <v>85420</v>
      </c>
      <c r="O133" s="21">
        <v>74554</v>
      </c>
      <c r="P133" s="21">
        <v>44141</v>
      </c>
      <c r="Q133" s="21">
        <v>89545</v>
      </c>
      <c r="R133" s="21">
        <v>91309</v>
      </c>
      <c r="S133" s="21">
        <v>88388</v>
      </c>
      <c r="T133" s="21">
        <v>69689</v>
      </c>
      <c r="U133" s="21">
        <v>81168</v>
      </c>
      <c r="V133" s="21">
        <v>70065</v>
      </c>
      <c r="W133" s="21">
        <v>93109</v>
      </c>
      <c r="X133" s="21">
        <v>89562</v>
      </c>
      <c r="Y133" s="21">
        <v>65363</v>
      </c>
      <c r="Z133" s="21">
        <v>60360</v>
      </c>
      <c r="AA133" s="21">
        <v>16424</v>
      </c>
      <c r="AB133" s="21">
        <v>97334</v>
      </c>
      <c r="AC133" s="21">
        <v>42723</v>
      </c>
      <c r="AD133" s="21">
        <v>94677</v>
      </c>
      <c r="AE133" s="21">
        <v>28772</v>
      </c>
      <c r="AF133" s="22">
        <v>89025</v>
      </c>
      <c r="AG133" s="22">
        <v>88285</v>
      </c>
      <c r="AH133" s="26">
        <v>87327</v>
      </c>
      <c r="AI133" s="124">
        <v>0</v>
      </c>
      <c r="AJ133" s="96"/>
      <c r="AK133" s="96"/>
      <c r="AL133" s="96"/>
      <c r="AM133" s="96"/>
      <c r="AN133" s="96"/>
      <c r="AO133" s="96"/>
      <c r="AP133" s="96"/>
      <c r="AQ133" s="96"/>
      <c r="AR133" s="96"/>
      <c r="AS133" s="96"/>
      <c r="AT133" s="96"/>
      <c r="AU133" s="96"/>
      <c r="AV133" s="96"/>
      <c r="AW133" s="97">
        <v>1547240</v>
      </c>
      <c r="AX133" s="97"/>
    </row>
    <row r="134" spans="1:50" s="32" customFormat="1">
      <c r="A134" s="210" t="s">
        <v>406</v>
      </c>
      <c r="B134" s="128">
        <f>B124</f>
        <v>2020</v>
      </c>
      <c r="C134" s="23">
        <v>21819</v>
      </c>
      <c r="D134" s="23">
        <v>8659</v>
      </c>
      <c r="E134" s="23">
        <v>11899</v>
      </c>
      <c r="F134" s="23">
        <v>15100</v>
      </c>
      <c r="G134" s="23">
        <v>8870</v>
      </c>
      <c r="H134" s="23">
        <v>3213</v>
      </c>
      <c r="I134" s="23">
        <v>9821</v>
      </c>
      <c r="J134" s="23">
        <v>18472</v>
      </c>
      <c r="K134" s="23">
        <v>32611</v>
      </c>
      <c r="L134" s="23">
        <v>12941</v>
      </c>
      <c r="M134" s="23">
        <v>17733</v>
      </c>
      <c r="N134" s="23">
        <v>22318</v>
      </c>
      <c r="O134" s="23">
        <v>43608</v>
      </c>
      <c r="P134" s="23">
        <v>45495</v>
      </c>
      <c r="Q134" s="23">
        <v>14744</v>
      </c>
      <c r="R134" s="23">
        <v>13682</v>
      </c>
      <c r="S134" s="23">
        <v>36787</v>
      </c>
      <c r="T134" s="23">
        <v>13767</v>
      </c>
      <c r="U134" s="23">
        <v>23631</v>
      </c>
      <c r="V134" s="23">
        <v>18039</v>
      </c>
      <c r="W134" s="23">
        <v>32310</v>
      </c>
      <c r="X134" s="23">
        <v>17387</v>
      </c>
      <c r="Y134" s="23">
        <v>49596</v>
      </c>
      <c r="Z134" s="23">
        <v>52246</v>
      </c>
      <c r="AA134" s="23">
        <v>52293</v>
      </c>
      <c r="AB134" s="23">
        <v>23598</v>
      </c>
      <c r="AC134" s="23">
        <v>23038</v>
      </c>
      <c r="AD134" s="23">
        <v>17082</v>
      </c>
      <c r="AE134" s="23">
        <v>20774</v>
      </c>
      <c r="AF134" s="24">
        <v>16908</v>
      </c>
      <c r="AG134" s="24">
        <v>52428</v>
      </c>
      <c r="AH134" s="25">
        <v>49431</v>
      </c>
      <c r="AI134" s="124">
        <v>53379</v>
      </c>
      <c r="AJ134" s="96">
        <v>14925</v>
      </c>
      <c r="AK134" s="96">
        <v>26767</v>
      </c>
      <c r="AL134" s="96">
        <v>34885</v>
      </c>
      <c r="AM134" s="96">
        <v>56764</v>
      </c>
      <c r="AN134" s="96">
        <v>56656</v>
      </c>
      <c r="AO134" s="96">
        <v>56675</v>
      </c>
      <c r="AP134" s="96">
        <v>17252</v>
      </c>
      <c r="AQ134" s="96">
        <v>29406</v>
      </c>
      <c r="AR134" s="96">
        <v>58390</v>
      </c>
      <c r="AS134" s="96">
        <v>57715</v>
      </c>
      <c r="AT134" s="96">
        <v>58057</v>
      </c>
      <c r="AU134" s="96">
        <v>57615</v>
      </c>
      <c r="AV134" s="96">
        <v>22817</v>
      </c>
      <c r="AW134" s="97">
        <v>9995780</v>
      </c>
      <c r="AX134" s="97"/>
    </row>
    <row r="135" spans="1:50" s="32" customFormat="1">
      <c r="A135" s="211"/>
      <c r="B135" s="129">
        <f>B125</f>
        <v>2021</v>
      </c>
      <c r="C135" s="21">
        <v>14260</v>
      </c>
      <c r="D135" s="21">
        <v>13256</v>
      </c>
      <c r="E135" s="21">
        <v>6536</v>
      </c>
      <c r="F135" s="21">
        <v>5332</v>
      </c>
      <c r="G135" s="21">
        <v>3907</v>
      </c>
      <c r="H135" s="21">
        <v>5014</v>
      </c>
      <c r="I135" s="21">
        <v>3628</v>
      </c>
      <c r="J135" s="21">
        <v>3804</v>
      </c>
      <c r="K135" s="21">
        <v>6479</v>
      </c>
      <c r="L135" s="21">
        <v>8221</v>
      </c>
      <c r="M135" s="21">
        <v>9863</v>
      </c>
      <c r="N135" s="21">
        <v>4291</v>
      </c>
      <c r="O135" s="21">
        <v>17777</v>
      </c>
      <c r="P135" s="21">
        <v>12753</v>
      </c>
      <c r="Q135" s="21">
        <v>31465</v>
      </c>
      <c r="R135" s="21">
        <v>25541</v>
      </c>
      <c r="S135" s="21">
        <v>43018</v>
      </c>
      <c r="T135" s="21">
        <v>21584</v>
      </c>
      <c r="U135" s="21">
        <v>46795</v>
      </c>
      <c r="V135" s="21">
        <v>50176</v>
      </c>
      <c r="W135" s="21">
        <v>53405</v>
      </c>
      <c r="X135" s="21">
        <v>5664</v>
      </c>
      <c r="Y135" s="21">
        <v>37399</v>
      </c>
      <c r="Z135" s="21">
        <v>3640</v>
      </c>
      <c r="AA135" s="21">
        <v>9066</v>
      </c>
      <c r="AB135" s="21">
        <v>10398</v>
      </c>
      <c r="AC135" s="21">
        <v>34662</v>
      </c>
      <c r="AD135" s="21">
        <v>61620</v>
      </c>
      <c r="AE135" s="21">
        <v>27940</v>
      </c>
      <c r="AF135" s="22">
        <v>50134</v>
      </c>
      <c r="AG135" s="22">
        <v>59716</v>
      </c>
      <c r="AH135" s="26">
        <v>14254</v>
      </c>
      <c r="AI135" s="124">
        <v>0</v>
      </c>
      <c r="AJ135" s="96"/>
      <c r="AK135" s="96"/>
      <c r="AL135" s="96"/>
      <c r="AM135" s="96"/>
      <c r="AN135" s="96"/>
      <c r="AO135" s="96"/>
      <c r="AP135" s="96"/>
      <c r="AQ135" s="96"/>
      <c r="AR135" s="96"/>
      <c r="AS135" s="96"/>
      <c r="AT135" s="96"/>
      <c r="AU135" s="96"/>
      <c r="AV135" s="96"/>
      <c r="AW135" s="97">
        <v>621298</v>
      </c>
      <c r="AX135" s="97"/>
    </row>
    <row r="136" spans="1:50" s="32" customFormat="1" hidden="1">
      <c r="A136" s="210" t="s">
        <v>538</v>
      </c>
      <c r="B136" s="128">
        <f t="shared" si="19"/>
        <v>2020</v>
      </c>
      <c r="C136" s="228" t="s">
        <v>899</v>
      </c>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4"/>
      <c r="AG136" s="24"/>
      <c r="AH136" s="25"/>
      <c r="AI136" s="124"/>
      <c r="AJ136" s="96"/>
      <c r="AK136" s="96"/>
      <c r="AL136" s="96"/>
      <c r="AM136" s="96"/>
      <c r="AN136" s="96"/>
      <c r="AO136" s="96"/>
      <c r="AP136" s="96"/>
      <c r="AQ136" s="96"/>
      <c r="AR136" s="96"/>
      <c r="AS136" s="96"/>
      <c r="AT136" s="96"/>
      <c r="AU136" s="96"/>
      <c r="AV136" s="96"/>
      <c r="AW136" s="227" t="s">
        <v>899</v>
      </c>
      <c r="AX136" s="97"/>
    </row>
    <row r="137" spans="1:50" s="32" customFormat="1" hidden="1">
      <c r="A137" s="211"/>
      <c r="B137" s="129">
        <f t="shared" si="19"/>
        <v>2021</v>
      </c>
      <c r="C137" s="229" t="s">
        <v>899</v>
      </c>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2"/>
      <c r="AG137" s="22"/>
      <c r="AH137" s="26"/>
      <c r="AI137" s="124"/>
      <c r="AJ137" s="96"/>
      <c r="AK137" s="96"/>
      <c r="AL137" s="96"/>
      <c r="AM137" s="96"/>
      <c r="AN137" s="96"/>
      <c r="AO137" s="96"/>
      <c r="AP137" s="96"/>
      <c r="AQ137" s="96"/>
      <c r="AR137" s="96"/>
      <c r="AS137" s="96"/>
      <c r="AT137" s="96"/>
      <c r="AU137" s="96"/>
      <c r="AV137" s="96"/>
      <c r="AW137" s="227" t="s">
        <v>899</v>
      </c>
      <c r="AX137" s="97"/>
    </row>
    <row r="138" spans="1:50" s="32" customFormat="1" hidden="1">
      <c r="A138" s="210" t="s">
        <v>539</v>
      </c>
      <c r="B138" s="128">
        <f>B128</f>
        <v>2020</v>
      </c>
      <c r="C138" s="228" t="s">
        <v>899</v>
      </c>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4"/>
      <c r="AG138" s="24"/>
      <c r="AH138" s="25"/>
      <c r="AI138" s="124"/>
      <c r="AJ138" s="96"/>
      <c r="AK138" s="96"/>
      <c r="AL138" s="96"/>
      <c r="AM138" s="96"/>
      <c r="AN138" s="96"/>
      <c r="AO138" s="96"/>
      <c r="AP138" s="96"/>
      <c r="AQ138" s="96"/>
      <c r="AR138" s="96"/>
      <c r="AS138" s="96"/>
      <c r="AT138" s="96"/>
      <c r="AU138" s="96"/>
      <c r="AV138" s="96"/>
      <c r="AW138" s="227" t="s">
        <v>899</v>
      </c>
      <c r="AX138" s="97"/>
    </row>
    <row r="139" spans="1:50" s="32" customFormat="1" hidden="1">
      <c r="A139" s="211"/>
      <c r="B139" s="129">
        <f>B129</f>
        <v>2021</v>
      </c>
      <c r="C139" s="229" t="s">
        <v>899</v>
      </c>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2"/>
      <c r="AG139" s="22"/>
      <c r="AH139" s="26"/>
      <c r="AI139" s="124"/>
      <c r="AJ139" s="96"/>
      <c r="AK139" s="96"/>
      <c r="AL139" s="96"/>
      <c r="AM139" s="96"/>
      <c r="AN139" s="96"/>
      <c r="AO139" s="96"/>
      <c r="AP139" s="96"/>
      <c r="AQ139" s="96"/>
      <c r="AR139" s="96"/>
      <c r="AS139" s="96"/>
      <c r="AT139" s="96"/>
      <c r="AU139" s="96"/>
      <c r="AV139" s="96"/>
      <c r="AW139" s="227" t="s">
        <v>899</v>
      </c>
      <c r="AX139" s="97"/>
    </row>
    <row r="140" spans="1:50" s="32" customFormat="1" hidden="1">
      <c r="A140" s="210" t="s">
        <v>537</v>
      </c>
      <c r="B140" s="128">
        <f t="shared" si="19"/>
        <v>2020</v>
      </c>
      <c r="C140" s="228" t="s">
        <v>899</v>
      </c>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4"/>
      <c r="AG140" s="24"/>
      <c r="AH140" s="25"/>
      <c r="AI140" s="124"/>
      <c r="AJ140" s="96"/>
      <c r="AK140" s="96"/>
      <c r="AL140" s="96"/>
      <c r="AM140" s="96"/>
      <c r="AN140" s="96"/>
      <c r="AO140" s="96"/>
      <c r="AP140" s="96"/>
      <c r="AQ140" s="96"/>
      <c r="AR140" s="96"/>
      <c r="AS140" s="96"/>
      <c r="AT140" s="96"/>
      <c r="AU140" s="96"/>
      <c r="AV140" s="96"/>
      <c r="AW140" s="227" t="s">
        <v>899</v>
      </c>
      <c r="AX140" s="97"/>
    </row>
    <row r="141" spans="1:50" s="32" customFormat="1" hidden="1">
      <c r="A141" s="211"/>
      <c r="B141" s="129">
        <f t="shared" si="19"/>
        <v>2021</v>
      </c>
      <c r="C141" s="229" t="s">
        <v>899</v>
      </c>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2"/>
      <c r="AG141" s="22"/>
      <c r="AH141" s="26"/>
      <c r="AI141" s="124"/>
      <c r="AJ141" s="96"/>
      <c r="AK141" s="96"/>
      <c r="AL141" s="96"/>
      <c r="AM141" s="96"/>
      <c r="AN141" s="96"/>
      <c r="AO141" s="96"/>
      <c r="AP141" s="96"/>
      <c r="AQ141" s="96"/>
      <c r="AR141" s="96"/>
      <c r="AS141" s="96"/>
      <c r="AT141" s="96"/>
      <c r="AU141" s="96"/>
      <c r="AV141" s="96"/>
      <c r="AW141" s="227" t="s">
        <v>899</v>
      </c>
      <c r="AX141" s="97"/>
    </row>
    <row r="142" spans="1:50" s="32" customFormat="1" hidden="1">
      <c r="A142" s="210" t="s">
        <v>536</v>
      </c>
      <c r="B142" s="128">
        <f>B132</f>
        <v>2020</v>
      </c>
      <c r="C142" s="228" t="s">
        <v>899</v>
      </c>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4"/>
      <c r="AG142" s="24"/>
      <c r="AH142" s="25"/>
      <c r="AI142" s="124"/>
      <c r="AJ142" s="96"/>
      <c r="AK142" s="96"/>
      <c r="AL142" s="96"/>
      <c r="AM142" s="96"/>
      <c r="AN142" s="96"/>
      <c r="AO142" s="96"/>
      <c r="AP142" s="96"/>
      <c r="AQ142" s="96"/>
      <c r="AR142" s="96"/>
      <c r="AS142" s="96"/>
      <c r="AT142" s="96"/>
      <c r="AU142" s="96"/>
      <c r="AV142" s="96"/>
      <c r="AW142" s="227" t="s">
        <v>899</v>
      </c>
      <c r="AX142" s="97"/>
    </row>
    <row r="143" spans="1:50" s="32" customFormat="1" hidden="1">
      <c r="A143" s="211"/>
      <c r="B143" s="129">
        <f>B133</f>
        <v>2021</v>
      </c>
      <c r="C143" s="229" t="s">
        <v>899</v>
      </c>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2"/>
      <c r="AG143" s="22"/>
      <c r="AH143" s="26"/>
      <c r="AI143" s="124"/>
      <c r="AJ143" s="96"/>
      <c r="AK143" s="96"/>
      <c r="AL143" s="96"/>
      <c r="AM143" s="96"/>
      <c r="AN143" s="96"/>
      <c r="AO143" s="96"/>
      <c r="AP143" s="96"/>
      <c r="AQ143" s="96"/>
      <c r="AR143" s="96"/>
      <c r="AS143" s="96"/>
      <c r="AT143" s="96"/>
      <c r="AU143" s="96"/>
      <c r="AV143" s="96"/>
      <c r="AW143" s="227" t="s">
        <v>899</v>
      </c>
      <c r="AX143" s="97"/>
    </row>
    <row r="144" spans="1:50" s="32" customFormat="1">
      <c r="A144" s="212" t="s">
        <v>407</v>
      </c>
      <c r="B144" s="128">
        <f t="shared" si="19"/>
        <v>2020</v>
      </c>
      <c r="C144" s="23">
        <v>45712</v>
      </c>
      <c r="D144" s="23">
        <v>56276</v>
      </c>
      <c r="E144" s="23">
        <v>35433</v>
      </c>
      <c r="F144" s="23">
        <v>143260</v>
      </c>
      <c r="G144" s="23">
        <v>121441</v>
      </c>
      <c r="H144" s="23">
        <v>87774</v>
      </c>
      <c r="I144" s="23">
        <v>30577</v>
      </c>
      <c r="J144" s="23">
        <v>47469</v>
      </c>
      <c r="K144" s="23">
        <v>28483</v>
      </c>
      <c r="L144" s="23">
        <v>57544</v>
      </c>
      <c r="M144" s="23">
        <v>123397</v>
      </c>
      <c r="N144" s="23">
        <v>78700</v>
      </c>
      <c r="O144" s="23">
        <v>140665</v>
      </c>
      <c r="P144" s="23">
        <v>159791</v>
      </c>
      <c r="Q144" s="23">
        <v>158409</v>
      </c>
      <c r="R144" s="23">
        <v>56023</v>
      </c>
      <c r="S144" s="23">
        <v>166861</v>
      </c>
      <c r="T144" s="23">
        <v>173681</v>
      </c>
      <c r="U144" s="23">
        <v>181254</v>
      </c>
      <c r="V144" s="23">
        <v>115809</v>
      </c>
      <c r="W144" s="23">
        <v>102937</v>
      </c>
      <c r="X144" s="23">
        <v>82158</v>
      </c>
      <c r="Y144" s="23">
        <v>159658</v>
      </c>
      <c r="Z144" s="23">
        <v>165834</v>
      </c>
      <c r="AA144" s="23">
        <v>71982</v>
      </c>
      <c r="AB144" s="23">
        <v>63150</v>
      </c>
      <c r="AC144" s="23">
        <v>63290</v>
      </c>
      <c r="AD144" s="23">
        <v>114898</v>
      </c>
      <c r="AE144" s="23">
        <v>154091</v>
      </c>
      <c r="AF144" s="24">
        <v>188029</v>
      </c>
      <c r="AG144" s="24">
        <v>192198</v>
      </c>
      <c r="AH144" s="25">
        <v>43679</v>
      </c>
      <c r="AI144" s="124">
        <v>141811</v>
      </c>
      <c r="AJ144" s="96">
        <v>139456</v>
      </c>
      <c r="AK144" s="96">
        <v>70113</v>
      </c>
      <c r="AL144" s="96">
        <v>106768</v>
      </c>
      <c r="AM144" s="96">
        <v>124334</v>
      </c>
      <c r="AN144" s="96">
        <v>63623</v>
      </c>
      <c r="AO144" s="96">
        <v>189594</v>
      </c>
      <c r="AP144" s="96">
        <v>192209</v>
      </c>
      <c r="AQ144" s="96">
        <v>181234</v>
      </c>
      <c r="AR144" s="96">
        <v>198726</v>
      </c>
      <c r="AS144" s="96">
        <v>140881</v>
      </c>
      <c r="AT144" s="96">
        <v>138086</v>
      </c>
      <c r="AU144" s="96">
        <v>192892</v>
      </c>
      <c r="AV144" s="96">
        <v>155937</v>
      </c>
      <c r="AW144" s="97">
        <v>35261136</v>
      </c>
      <c r="AX144" s="97"/>
    </row>
    <row r="145" spans="1:50" s="32" customFormat="1">
      <c r="A145" s="213"/>
      <c r="B145" s="129">
        <f t="shared" si="19"/>
        <v>2021</v>
      </c>
      <c r="C145" s="21">
        <v>5839</v>
      </c>
      <c r="D145" s="21">
        <v>7131</v>
      </c>
      <c r="E145" s="21">
        <v>14945</v>
      </c>
      <c r="F145" s="21">
        <v>16205</v>
      </c>
      <c r="G145" s="21">
        <v>11281</v>
      </c>
      <c r="H145" s="21">
        <v>15778</v>
      </c>
      <c r="I145" s="21">
        <v>54373</v>
      </c>
      <c r="J145" s="21">
        <v>121380</v>
      </c>
      <c r="K145" s="21">
        <v>85400</v>
      </c>
      <c r="L145" s="21">
        <v>32446</v>
      </c>
      <c r="M145" s="21">
        <v>44859</v>
      </c>
      <c r="N145" s="21">
        <v>47719</v>
      </c>
      <c r="O145" s="21">
        <v>97973</v>
      </c>
      <c r="P145" s="21">
        <v>48785</v>
      </c>
      <c r="Q145" s="21">
        <v>120992</v>
      </c>
      <c r="R145" s="21">
        <v>31056</v>
      </c>
      <c r="S145" s="21">
        <v>126856</v>
      </c>
      <c r="T145" s="21">
        <v>11699</v>
      </c>
      <c r="U145" s="21">
        <v>23398</v>
      </c>
      <c r="V145" s="21">
        <v>79658</v>
      </c>
      <c r="W145" s="21">
        <v>147418</v>
      </c>
      <c r="X145" s="21">
        <v>191762</v>
      </c>
      <c r="Y145" s="21">
        <v>179481</v>
      </c>
      <c r="Z145" s="21">
        <v>190592</v>
      </c>
      <c r="AA145" s="21">
        <v>176847</v>
      </c>
      <c r="AB145" s="21">
        <v>182781</v>
      </c>
      <c r="AC145" s="21">
        <v>157737</v>
      </c>
      <c r="AD145" s="21">
        <v>176071</v>
      </c>
      <c r="AE145" s="21">
        <v>144199</v>
      </c>
      <c r="AF145" s="22">
        <v>25224</v>
      </c>
      <c r="AG145" s="22">
        <v>77493</v>
      </c>
      <c r="AH145" s="26">
        <v>87431</v>
      </c>
      <c r="AI145" s="124">
        <v>0</v>
      </c>
      <c r="AJ145" s="96"/>
      <c r="AK145" s="96"/>
      <c r="AL145" s="96"/>
      <c r="AM145" s="96"/>
      <c r="AN145" s="96"/>
      <c r="AO145" s="96"/>
      <c r="AP145" s="96"/>
      <c r="AQ145" s="96"/>
      <c r="AR145" s="96"/>
      <c r="AS145" s="96"/>
      <c r="AT145" s="96"/>
      <c r="AU145" s="96"/>
      <c r="AV145" s="96"/>
      <c r="AW145" s="97">
        <v>2325172</v>
      </c>
      <c r="AX145" s="97"/>
    </row>
    <row r="146" spans="1:50" s="32" customFormat="1">
      <c r="A146" s="210" t="s">
        <v>408</v>
      </c>
      <c r="B146" s="128">
        <f t="shared" si="19"/>
        <v>2020</v>
      </c>
      <c r="C146" s="23">
        <v>57108</v>
      </c>
      <c r="D146" s="23">
        <v>75268</v>
      </c>
      <c r="E146" s="23">
        <v>36326</v>
      </c>
      <c r="F146" s="23">
        <v>12381</v>
      </c>
      <c r="G146" s="23">
        <v>81454</v>
      </c>
      <c r="H146" s="23">
        <v>76704</v>
      </c>
      <c r="I146" s="23">
        <v>21173</v>
      </c>
      <c r="J146" s="23">
        <v>57195</v>
      </c>
      <c r="K146" s="23">
        <v>132203</v>
      </c>
      <c r="L146" s="23">
        <v>98308</v>
      </c>
      <c r="M146" s="23">
        <v>38998</v>
      </c>
      <c r="N146" s="23">
        <v>111957</v>
      </c>
      <c r="O146" s="23">
        <v>58072</v>
      </c>
      <c r="P146" s="23">
        <v>134240</v>
      </c>
      <c r="Q146" s="23">
        <v>128524</v>
      </c>
      <c r="R146" s="23">
        <v>133276</v>
      </c>
      <c r="S146" s="23">
        <v>141611</v>
      </c>
      <c r="T146" s="23">
        <v>77441</v>
      </c>
      <c r="U146" s="23">
        <v>46754</v>
      </c>
      <c r="V146" s="23">
        <v>69284</v>
      </c>
      <c r="W146" s="23">
        <v>51446</v>
      </c>
      <c r="X146" s="23">
        <v>112989</v>
      </c>
      <c r="Y146" s="23">
        <v>83399</v>
      </c>
      <c r="Z146" s="23">
        <v>85117</v>
      </c>
      <c r="AA146" s="23">
        <v>148437</v>
      </c>
      <c r="AB146" s="23">
        <v>97243</v>
      </c>
      <c r="AC146" s="23">
        <v>91551</v>
      </c>
      <c r="AD146" s="23">
        <v>99904</v>
      </c>
      <c r="AE146" s="23">
        <v>88290</v>
      </c>
      <c r="AF146" s="24">
        <v>36382</v>
      </c>
      <c r="AG146" s="24">
        <v>16154</v>
      </c>
      <c r="AH146" s="25">
        <v>39536</v>
      </c>
      <c r="AI146" s="124">
        <v>133500</v>
      </c>
      <c r="AJ146" s="96">
        <v>131654</v>
      </c>
      <c r="AK146" s="96">
        <v>65809</v>
      </c>
      <c r="AL146" s="96">
        <v>149049</v>
      </c>
      <c r="AM146" s="96">
        <v>74033</v>
      </c>
      <c r="AN146" s="96">
        <v>136347</v>
      </c>
      <c r="AO146" s="96">
        <v>152574</v>
      </c>
      <c r="AP146" s="96">
        <v>157529</v>
      </c>
      <c r="AQ146" s="96">
        <v>160540</v>
      </c>
      <c r="AR146" s="96">
        <v>148290</v>
      </c>
      <c r="AS146" s="96">
        <v>99097</v>
      </c>
      <c r="AT146" s="96">
        <v>133458</v>
      </c>
      <c r="AU146" s="96">
        <v>44091</v>
      </c>
      <c r="AV146" s="96">
        <v>49885</v>
      </c>
      <c r="AW146" s="97">
        <v>32381381</v>
      </c>
      <c r="AX146" s="97"/>
    </row>
    <row r="147" spans="1:50" s="32" customFormat="1">
      <c r="A147" s="211"/>
      <c r="B147" s="129">
        <f t="shared" si="19"/>
        <v>2021</v>
      </c>
      <c r="C147" s="21">
        <v>113107</v>
      </c>
      <c r="D147" s="21">
        <v>130454</v>
      </c>
      <c r="E147" s="21">
        <v>87492</v>
      </c>
      <c r="F147" s="21">
        <v>127175</v>
      </c>
      <c r="G147" s="21">
        <v>38610</v>
      </c>
      <c r="H147" s="21">
        <v>103994</v>
      </c>
      <c r="I147" s="21">
        <v>125515</v>
      </c>
      <c r="J147" s="21">
        <v>113408</v>
      </c>
      <c r="K147" s="21">
        <v>32627</v>
      </c>
      <c r="L147" s="21">
        <v>47770</v>
      </c>
      <c r="M147" s="21">
        <v>29359</v>
      </c>
      <c r="N147" s="21">
        <v>44001</v>
      </c>
      <c r="O147" s="21">
        <v>38093</v>
      </c>
      <c r="P147" s="21">
        <v>34089</v>
      </c>
      <c r="Q147" s="21">
        <v>149299</v>
      </c>
      <c r="R147" s="21">
        <v>113852</v>
      </c>
      <c r="S147" s="21">
        <v>129549</v>
      </c>
      <c r="T147" s="21">
        <v>140578</v>
      </c>
      <c r="U147" s="21">
        <v>130089</v>
      </c>
      <c r="V147" s="21">
        <v>92176</v>
      </c>
      <c r="W147" s="21">
        <v>97002</v>
      </c>
      <c r="X147" s="21">
        <v>110902</v>
      </c>
      <c r="Y147" s="21">
        <v>125789</v>
      </c>
      <c r="Z147" s="21">
        <v>129108</v>
      </c>
      <c r="AA147" s="21">
        <v>105900</v>
      </c>
      <c r="AB147" s="21">
        <v>101049</v>
      </c>
      <c r="AC147" s="21">
        <v>76201</v>
      </c>
      <c r="AD147" s="21">
        <v>17834</v>
      </c>
      <c r="AE147" s="21">
        <v>10707</v>
      </c>
      <c r="AF147" s="22">
        <v>60781</v>
      </c>
      <c r="AG147" s="22">
        <v>57042</v>
      </c>
      <c r="AH147" s="26">
        <v>91196</v>
      </c>
      <c r="AI147" s="124">
        <v>0</v>
      </c>
      <c r="AJ147" s="96"/>
      <c r="AK147" s="96"/>
      <c r="AL147" s="96"/>
      <c r="AM147" s="96"/>
      <c r="AN147" s="96"/>
      <c r="AO147" s="96"/>
      <c r="AP147" s="96"/>
      <c r="AQ147" s="96"/>
      <c r="AR147" s="96"/>
      <c r="AS147" s="96"/>
      <c r="AT147" s="96"/>
      <c r="AU147" s="96"/>
      <c r="AV147" s="96"/>
      <c r="AW147" s="97">
        <v>1855237</v>
      </c>
      <c r="AX147" s="97"/>
    </row>
    <row r="148" spans="1:50" s="32" customFormat="1">
      <c r="A148" s="210" t="s">
        <v>409</v>
      </c>
      <c r="B148" s="128">
        <f t="shared" si="19"/>
        <v>2020</v>
      </c>
      <c r="C148" s="23">
        <v>24329</v>
      </c>
      <c r="D148" s="23">
        <v>33367</v>
      </c>
      <c r="E148" s="23">
        <v>15517</v>
      </c>
      <c r="F148" s="23">
        <v>5226</v>
      </c>
      <c r="G148" s="23">
        <v>35030</v>
      </c>
      <c r="H148" s="23">
        <v>32470</v>
      </c>
      <c r="I148" s="23">
        <v>9082</v>
      </c>
      <c r="J148" s="23">
        <v>24261</v>
      </c>
      <c r="K148" s="23">
        <v>50701</v>
      </c>
      <c r="L148" s="23">
        <v>40492</v>
      </c>
      <c r="M148" s="23">
        <v>16661</v>
      </c>
      <c r="N148" s="23">
        <v>47556</v>
      </c>
      <c r="O148" s="23">
        <v>24640</v>
      </c>
      <c r="P148" s="23">
        <v>51191</v>
      </c>
      <c r="Q148" s="23">
        <v>51660</v>
      </c>
      <c r="R148" s="23">
        <v>48575</v>
      </c>
      <c r="S148" s="23">
        <v>47935</v>
      </c>
      <c r="T148" s="23">
        <v>30823</v>
      </c>
      <c r="U148" s="23">
        <v>18590</v>
      </c>
      <c r="V148" s="23">
        <v>26821</v>
      </c>
      <c r="W148" s="23">
        <v>25232</v>
      </c>
      <c r="X148" s="23">
        <v>38157</v>
      </c>
      <c r="Y148" s="23">
        <v>35061</v>
      </c>
      <c r="Z148" s="23">
        <v>35904</v>
      </c>
      <c r="AA148" s="23">
        <v>53148</v>
      </c>
      <c r="AB148" s="23">
        <v>29412</v>
      </c>
      <c r="AC148" s="23">
        <v>27460</v>
      </c>
      <c r="AD148" s="23">
        <v>30234</v>
      </c>
      <c r="AE148" s="23">
        <v>26609</v>
      </c>
      <c r="AF148" s="24">
        <v>10999</v>
      </c>
      <c r="AG148" s="24">
        <v>4900</v>
      </c>
      <c r="AH148" s="25">
        <v>12011</v>
      </c>
      <c r="AI148" s="124">
        <v>40469</v>
      </c>
      <c r="AJ148" s="96">
        <v>39833</v>
      </c>
      <c r="AK148" s="96">
        <v>19816</v>
      </c>
      <c r="AL148" s="96">
        <v>45197</v>
      </c>
      <c r="AM148" s="96">
        <v>22443</v>
      </c>
      <c r="AN148" s="96">
        <v>41222</v>
      </c>
      <c r="AO148" s="96">
        <v>45677</v>
      </c>
      <c r="AP148" s="96">
        <v>47722</v>
      </c>
      <c r="AQ148" s="96">
        <v>48736</v>
      </c>
      <c r="AR148" s="96">
        <v>36389</v>
      </c>
      <c r="AS148" s="96">
        <v>14980</v>
      </c>
      <c r="AT148" s="96">
        <v>20176</v>
      </c>
      <c r="AU148" s="96">
        <v>6673</v>
      </c>
      <c r="AV148" s="96">
        <v>7506</v>
      </c>
      <c r="AW148" s="97">
        <v>12694785</v>
      </c>
      <c r="AX148" s="97"/>
    </row>
    <row r="149" spans="1:50" s="32" customFormat="1">
      <c r="A149" s="211"/>
      <c r="B149" s="129">
        <f t="shared" si="19"/>
        <v>2021</v>
      </c>
      <c r="C149" s="21">
        <v>43764</v>
      </c>
      <c r="D149" s="21">
        <v>56069</v>
      </c>
      <c r="E149" s="21">
        <v>37248</v>
      </c>
      <c r="F149" s="21">
        <v>54174</v>
      </c>
      <c r="G149" s="21">
        <v>16325</v>
      </c>
      <c r="H149" s="21">
        <v>41508</v>
      </c>
      <c r="I149" s="21">
        <v>53826</v>
      </c>
      <c r="J149" s="21">
        <v>48931</v>
      </c>
      <c r="K149" s="21">
        <v>13664</v>
      </c>
      <c r="L149" s="21">
        <v>20225</v>
      </c>
      <c r="M149" s="21">
        <v>12479</v>
      </c>
      <c r="N149" s="21">
        <v>18694</v>
      </c>
      <c r="O149" s="21">
        <v>16279</v>
      </c>
      <c r="P149" s="21">
        <v>14697</v>
      </c>
      <c r="Q149" s="21">
        <v>63859</v>
      </c>
      <c r="R149" s="21">
        <v>48684</v>
      </c>
      <c r="S149" s="21">
        <v>55152</v>
      </c>
      <c r="T149" s="21">
        <v>60882</v>
      </c>
      <c r="U149" s="21">
        <v>55778</v>
      </c>
      <c r="V149" s="21">
        <v>39333</v>
      </c>
      <c r="W149" s="21">
        <v>41252</v>
      </c>
      <c r="X149" s="21">
        <v>48583</v>
      </c>
      <c r="Y149" s="21">
        <v>53700</v>
      </c>
      <c r="Z149" s="21">
        <v>54840</v>
      </c>
      <c r="AA149" s="21">
        <v>45529</v>
      </c>
      <c r="AB149" s="21">
        <v>43644</v>
      </c>
      <c r="AC149" s="21">
        <v>32220</v>
      </c>
      <c r="AD149" s="21">
        <v>7394</v>
      </c>
      <c r="AE149" s="21">
        <v>4421</v>
      </c>
      <c r="AF149" s="22">
        <v>26083</v>
      </c>
      <c r="AG149" s="22">
        <v>24180</v>
      </c>
      <c r="AH149" s="26">
        <v>40525</v>
      </c>
      <c r="AI149" s="124">
        <v>0</v>
      </c>
      <c r="AJ149" s="96"/>
      <c r="AK149" s="96"/>
      <c r="AL149" s="96"/>
      <c r="AM149" s="96"/>
      <c r="AN149" s="96"/>
      <c r="AO149" s="96"/>
      <c r="AP149" s="96"/>
      <c r="AQ149" s="96"/>
      <c r="AR149" s="96"/>
      <c r="AS149" s="96"/>
      <c r="AT149" s="96"/>
      <c r="AU149" s="96"/>
      <c r="AV149" s="96"/>
      <c r="AW149" s="97">
        <v>795729</v>
      </c>
      <c r="AX149" s="97"/>
    </row>
    <row r="150" spans="1:50" s="32" customFormat="1">
      <c r="A150" s="210" t="s">
        <v>410</v>
      </c>
      <c r="B150" s="128">
        <f t="shared" si="19"/>
        <v>2020</v>
      </c>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4"/>
      <c r="AG150" s="24"/>
      <c r="AH150" s="25"/>
      <c r="AI150" s="124"/>
      <c r="AJ150" s="96"/>
      <c r="AK150" s="96"/>
      <c r="AL150" s="96"/>
      <c r="AM150" s="96"/>
      <c r="AN150" s="96"/>
      <c r="AO150" s="96"/>
      <c r="AP150" s="96"/>
      <c r="AQ150" s="96"/>
      <c r="AR150" s="96"/>
      <c r="AS150" s="96"/>
      <c r="AT150" s="96"/>
      <c r="AU150" s="96"/>
      <c r="AV150" s="96"/>
      <c r="AW150" s="97">
        <v>2293276</v>
      </c>
      <c r="AX150" s="97"/>
    </row>
    <row r="151" spans="1:50" s="32" customFormat="1">
      <c r="A151" s="211"/>
      <c r="B151" s="129">
        <f t="shared" si="19"/>
        <v>2021</v>
      </c>
      <c r="C151" s="21">
        <v>11023</v>
      </c>
      <c r="D151" s="21">
        <v>41620</v>
      </c>
      <c r="E151" s="21">
        <v>63350</v>
      </c>
      <c r="F151" s="21">
        <v>94810</v>
      </c>
      <c r="G151" s="21">
        <v>30537</v>
      </c>
      <c r="H151" s="21">
        <v>35096</v>
      </c>
      <c r="I151" s="21">
        <v>48393</v>
      </c>
      <c r="J151" s="21">
        <v>57888</v>
      </c>
      <c r="K151" s="21">
        <v>25268</v>
      </c>
      <c r="L151" s="21">
        <v>37809</v>
      </c>
      <c r="M151" s="21">
        <v>23132</v>
      </c>
      <c r="N151" s="21">
        <v>33939</v>
      </c>
      <c r="O151" s="21">
        <v>29490</v>
      </c>
      <c r="P151" s="21">
        <v>27401</v>
      </c>
      <c r="Q151" s="21">
        <v>116406</v>
      </c>
      <c r="R151" s="21">
        <v>89759</v>
      </c>
      <c r="S151" s="21">
        <v>100538</v>
      </c>
      <c r="T151" s="21">
        <v>108876</v>
      </c>
      <c r="U151" s="21">
        <v>101344</v>
      </c>
      <c r="V151" s="21">
        <v>70750</v>
      </c>
      <c r="W151" s="21">
        <v>75388</v>
      </c>
      <c r="X151" s="21">
        <v>87267</v>
      </c>
      <c r="Y151" s="21">
        <v>98478</v>
      </c>
      <c r="Z151" s="21">
        <v>101077</v>
      </c>
      <c r="AA151" s="21">
        <v>84610</v>
      </c>
      <c r="AB151" s="21">
        <v>73258</v>
      </c>
      <c r="AC151" s="21">
        <v>49607</v>
      </c>
      <c r="AD151" s="21">
        <v>11908</v>
      </c>
      <c r="AE151" s="21">
        <v>7134</v>
      </c>
      <c r="AF151" s="22">
        <v>39865</v>
      </c>
      <c r="AG151" s="22">
        <v>37164</v>
      </c>
      <c r="AH151" s="26">
        <v>63767</v>
      </c>
      <c r="AI151" s="124">
        <v>0</v>
      </c>
      <c r="AJ151" s="96"/>
      <c r="AK151" s="96"/>
      <c r="AL151" s="96"/>
      <c r="AM151" s="96"/>
      <c r="AN151" s="96"/>
      <c r="AO151" s="96"/>
      <c r="AP151" s="96"/>
      <c r="AQ151" s="96"/>
      <c r="AR151" s="96"/>
      <c r="AS151" s="96"/>
      <c r="AT151" s="96"/>
      <c r="AU151" s="96"/>
      <c r="AV151" s="96"/>
      <c r="AW151" s="97">
        <v>1408026</v>
      </c>
      <c r="AX151" s="97"/>
    </row>
    <row r="152" spans="1:50" s="40" customFormat="1" hidden="1">
      <c r="A152" s="210"/>
      <c r="B152" s="128">
        <f t="shared" si="19"/>
        <v>2020</v>
      </c>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4"/>
      <c r="AG152" s="24"/>
      <c r="AH152" s="25"/>
      <c r="AI152" s="124"/>
      <c r="AJ152" s="96"/>
      <c r="AK152" s="96"/>
      <c r="AL152" s="96"/>
      <c r="AM152" s="96"/>
      <c r="AN152" s="96"/>
      <c r="AO152" s="96"/>
      <c r="AP152" s="96"/>
      <c r="AQ152" s="96"/>
      <c r="AR152" s="96"/>
      <c r="AS152" s="96"/>
      <c r="AT152" s="96"/>
      <c r="AU152" s="96"/>
      <c r="AV152" s="96"/>
      <c r="AW152" s="97"/>
      <c r="AX152" s="97"/>
    </row>
    <row r="153" spans="1:50" s="40" customFormat="1" hidden="1">
      <c r="A153" s="211"/>
      <c r="B153" s="129">
        <f t="shared" ref="B153:B205" si="20">B151</f>
        <v>2021</v>
      </c>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2"/>
      <c r="AG153" s="22"/>
      <c r="AH153" s="26"/>
      <c r="AI153" s="124"/>
      <c r="AJ153" s="96"/>
      <c r="AK153" s="96"/>
      <c r="AL153" s="96"/>
      <c r="AM153" s="96"/>
      <c r="AN153" s="96"/>
      <c r="AO153" s="96"/>
      <c r="AP153" s="96"/>
      <c r="AQ153" s="96"/>
      <c r="AR153" s="96"/>
      <c r="AS153" s="96"/>
      <c r="AT153" s="96"/>
      <c r="AU153" s="96"/>
      <c r="AV153" s="96"/>
      <c r="AW153" s="97"/>
      <c r="AX153" s="97"/>
    </row>
    <row r="154" spans="1:50" s="40" customFormat="1" hidden="1">
      <c r="A154" s="210"/>
      <c r="B154" s="128">
        <f t="shared" si="19"/>
        <v>2020</v>
      </c>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4"/>
      <c r="AG154" s="24"/>
      <c r="AH154" s="25"/>
      <c r="AI154" s="124"/>
      <c r="AJ154" s="96"/>
      <c r="AK154" s="96"/>
      <c r="AL154" s="96"/>
      <c r="AM154" s="96"/>
      <c r="AN154" s="96"/>
      <c r="AO154" s="96"/>
      <c r="AP154" s="96"/>
      <c r="AQ154" s="96"/>
      <c r="AR154" s="96"/>
      <c r="AS154" s="96"/>
      <c r="AT154" s="96"/>
      <c r="AU154" s="96"/>
      <c r="AV154" s="96"/>
      <c r="AW154" s="97"/>
      <c r="AX154" s="97"/>
    </row>
    <row r="155" spans="1:50" s="40" customFormat="1" hidden="1">
      <c r="A155" s="211"/>
      <c r="B155" s="129">
        <f t="shared" si="20"/>
        <v>2021</v>
      </c>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2"/>
      <c r="AG155" s="22"/>
      <c r="AH155" s="26"/>
      <c r="AI155" s="124"/>
      <c r="AJ155" s="96"/>
      <c r="AK155" s="96"/>
      <c r="AL155" s="96"/>
      <c r="AM155" s="96"/>
      <c r="AN155" s="96"/>
      <c r="AO155" s="96"/>
      <c r="AP155" s="96"/>
      <c r="AQ155" s="96"/>
      <c r="AR155" s="96"/>
      <c r="AS155" s="96"/>
      <c r="AT155" s="96"/>
      <c r="AU155" s="96"/>
      <c r="AV155" s="96"/>
      <c r="AW155" s="97"/>
      <c r="AX155" s="97"/>
    </row>
    <row r="156" spans="1:50" s="40" customFormat="1" hidden="1">
      <c r="A156" s="210"/>
      <c r="B156" s="128">
        <f t="shared" si="20"/>
        <v>2020</v>
      </c>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4"/>
      <c r="AG156" s="24"/>
      <c r="AH156" s="25"/>
      <c r="AI156" s="124"/>
      <c r="AJ156" s="96"/>
      <c r="AK156" s="96"/>
      <c r="AL156" s="96"/>
      <c r="AM156" s="96"/>
      <c r="AN156" s="96"/>
      <c r="AO156" s="96"/>
      <c r="AP156" s="96"/>
      <c r="AQ156" s="96"/>
      <c r="AR156" s="96"/>
      <c r="AS156" s="96"/>
      <c r="AT156" s="96"/>
      <c r="AU156" s="96"/>
      <c r="AV156" s="96"/>
      <c r="AW156" s="97"/>
      <c r="AX156" s="97"/>
    </row>
    <row r="157" spans="1:50" s="40" customFormat="1" hidden="1">
      <c r="A157" s="211"/>
      <c r="B157" s="129">
        <f t="shared" si="20"/>
        <v>2021</v>
      </c>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2"/>
      <c r="AG157" s="22"/>
      <c r="AH157" s="26"/>
      <c r="AI157" s="124"/>
      <c r="AJ157" s="96"/>
      <c r="AK157" s="96"/>
      <c r="AL157" s="96"/>
      <c r="AM157" s="96"/>
      <c r="AN157" s="96"/>
      <c r="AO157" s="96"/>
      <c r="AP157" s="96"/>
      <c r="AQ157" s="96"/>
      <c r="AR157" s="96"/>
      <c r="AS157" s="96"/>
      <c r="AT157" s="96"/>
      <c r="AU157" s="96"/>
      <c r="AV157" s="96"/>
      <c r="AW157" s="97"/>
      <c r="AX157" s="97"/>
    </row>
    <row r="158" spans="1:50" s="40" customFormat="1" hidden="1">
      <c r="A158" s="210"/>
      <c r="B158" s="128">
        <f t="shared" si="20"/>
        <v>2020</v>
      </c>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4"/>
      <c r="AG158" s="24"/>
      <c r="AH158" s="25"/>
      <c r="AI158" s="124"/>
      <c r="AJ158" s="96"/>
      <c r="AK158" s="96"/>
      <c r="AL158" s="96"/>
      <c r="AM158" s="96"/>
      <c r="AN158" s="96"/>
      <c r="AO158" s="96"/>
      <c r="AP158" s="96"/>
      <c r="AQ158" s="96"/>
      <c r="AR158" s="96"/>
      <c r="AS158" s="96"/>
      <c r="AT158" s="96"/>
      <c r="AU158" s="96"/>
      <c r="AV158" s="96"/>
      <c r="AW158" s="97"/>
      <c r="AX158" s="97"/>
    </row>
    <row r="159" spans="1:50" s="40" customFormat="1" hidden="1">
      <c r="A159" s="211"/>
      <c r="B159" s="129">
        <f t="shared" si="20"/>
        <v>2021</v>
      </c>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2"/>
      <c r="AG159" s="22"/>
      <c r="AH159" s="26"/>
      <c r="AI159" s="124"/>
      <c r="AJ159" s="96"/>
      <c r="AK159" s="96"/>
      <c r="AL159" s="96"/>
      <c r="AM159" s="96"/>
      <c r="AN159" s="96"/>
      <c r="AO159" s="96"/>
      <c r="AP159" s="96"/>
      <c r="AQ159" s="96"/>
      <c r="AR159" s="96"/>
      <c r="AS159" s="96"/>
      <c r="AT159" s="96"/>
      <c r="AU159" s="96"/>
      <c r="AV159" s="96"/>
      <c r="AW159" s="97"/>
      <c r="AX159" s="97"/>
    </row>
    <row r="160" spans="1:50" s="40" customFormat="1" hidden="1">
      <c r="A160" s="210"/>
      <c r="B160" s="128">
        <f t="shared" si="20"/>
        <v>2020</v>
      </c>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4"/>
      <c r="AG160" s="24"/>
      <c r="AH160" s="25"/>
      <c r="AI160" s="124"/>
      <c r="AJ160" s="96"/>
      <c r="AK160" s="96"/>
      <c r="AL160" s="96"/>
      <c r="AM160" s="96"/>
      <c r="AN160" s="96"/>
      <c r="AO160" s="96"/>
      <c r="AP160" s="96"/>
      <c r="AQ160" s="96"/>
      <c r="AR160" s="96"/>
      <c r="AS160" s="96"/>
      <c r="AT160" s="96"/>
      <c r="AU160" s="96"/>
      <c r="AV160" s="96"/>
      <c r="AW160" s="97"/>
      <c r="AX160" s="97"/>
    </row>
    <row r="161" spans="1:50" s="40" customFormat="1" hidden="1">
      <c r="A161" s="211"/>
      <c r="B161" s="129">
        <f t="shared" si="20"/>
        <v>2021</v>
      </c>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2"/>
      <c r="AG161" s="22"/>
      <c r="AH161" s="26"/>
      <c r="AI161" s="124"/>
      <c r="AJ161" s="96"/>
      <c r="AK161" s="96"/>
      <c r="AL161" s="96"/>
      <c r="AM161" s="96"/>
      <c r="AN161" s="96"/>
      <c r="AO161" s="96"/>
      <c r="AP161" s="96"/>
      <c r="AQ161" s="96"/>
      <c r="AR161" s="96"/>
      <c r="AS161" s="96"/>
      <c r="AT161" s="96"/>
      <c r="AU161" s="96"/>
      <c r="AV161" s="96"/>
      <c r="AW161" s="97"/>
      <c r="AX161" s="97"/>
    </row>
    <row r="162" spans="1:50" s="40" customFormat="1" hidden="1">
      <c r="A162" s="210"/>
      <c r="B162" s="128">
        <f t="shared" si="20"/>
        <v>2020</v>
      </c>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4"/>
      <c r="AG162" s="24"/>
      <c r="AH162" s="25"/>
      <c r="AI162" s="124"/>
      <c r="AJ162" s="96"/>
      <c r="AK162" s="96"/>
      <c r="AL162" s="96"/>
      <c r="AM162" s="96"/>
      <c r="AN162" s="96"/>
      <c r="AO162" s="96"/>
      <c r="AP162" s="96"/>
      <c r="AQ162" s="96"/>
      <c r="AR162" s="96"/>
      <c r="AS162" s="96"/>
      <c r="AT162" s="96"/>
      <c r="AU162" s="96"/>
      <c r="AV162" s="96"/>
      <c r="AW162" s="97"/>
      <c r="AX162" s="97"/>
    </row>
    <row r="163" spans="1:50" s="40" customFormat="1" hidden="1">
      <c r="A163" s="211"/>
      <c r="B163" s="129">
        <f t="shared" si="20"/>
        <v>2021</v>
      </c>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2"/>
      <c r="AG163" s="22"/>
      <c r="AH163" s="26"/>
      <c r="AI163" s="124"/>
      <c r="AJ163" s="96"/>
      <c r="AK163" s="96"/>
      <c r="AL163" s="96"/>
      <c r="AM163" s="96"/>
      <c r="AN163" s="96"/>
      <c r="AO163" s="96"/>
      <c r="AP163" s="96"/>
      <c r="AQ163" s="96"/>
      <c r="AR163" s="96"/>
      <c r="AS163" s="96"/>
      <c r="AT163" s="96"/>
      <c r="AU163" s="96"/>
      <c r="AV163" s="96"/>
      <c r="AW163" s="97"/>
      <c r="AX163" s="97"/>
    </row>
    <row r="164" spans="1:50" s="40" customFormat="1" hidden="1">
      <c r="A164" s="210"/>
      <c r="B164" s="128">
        <f t="shared" si="20"/>
        <v>2020</v>
      </c>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4"/>
      <c r="AG164" s="24"/>
      <c r="AH164" s="25"/>
      <c r="AI164" s="124"/>
      <c r="AJ164" s="96"/>
      <c r="AK164" s="96"/>
      <c r="AL164" s="96"/>
      <c r="AM164" s="96"/>
      <c r="AN164" s="96"/>
      <c r="AO164" s="96"/>
      <c r="AP164" s="96"/>
      <c r="AQ164" s="96"/>
      <c r="AR164" s="96"/>
      <c r="AS164" s="96"/>
      <c r="AT164" s="96"/>
      <c r="AU164" s="96"/>
      <c r="AV164" s="96"/>
      <c r="AW164" s="97"/>
      <c r="AX164" s="97"/>
    </row>
    <row r="165" spans="1:50" s="40" customFormat="1" hidden="1">
      <c r="A165" s="211"/>
      <c r="B165" s="129">
        <f t="shared" si="20"/>
        <v>2021</v>
      </c>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2"/>
      <c r="AG165" s="22"/>
      <c r="AH165" s="26"/>
      <c r="AI165" s="124"/>
      <c r="AJ165" s="96"/>
      <c r="AK165" s="96"/>
      <c r="AL165" s="96"/>
      <c r="AM165" s="96"/>
      <c r="AN165" s="96"/>
      <c r="AO165" s="96"/>
      <c r="AP165" s="96"/>
      <c r="AQ165" s="96"/>
      <c r="AR165" s="96"/>
      <c r="AS165" s="96"/>
      <c r="AT165" s="96"/>
      <c r="AU165" s="96"/>
      <c r="AV165" s="96"/>
      <c r="AW165" s="97"/>
      <c r="AX165" s="97"/>
    </row>
    <row r="166" spans="1:50" s="40" customFormat="1" hidden="1">
      <c r="A166" s="210"/>
      <c r="B166" s="128">
        <f t="shared" si="20"/>
        <v>2020</v>
      </c>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4"/>
      <c r="AG166" s="24"/>
      <c r="AH166" s="25"/>
      <c r="AI166" s="124"/>
      <c r="AJ166" s="96"/>
      <c r="AK166" s="96"/>
      <c r="AL166" s="96"/>
      <c r="AM166" s="96"/>
      <c r="AN166" s="96"/>
      <c r="AO166" s="96"/>
      <c r="AP166" s="96"/>
      <c r="AQ166" s="96"/>
      <c r="AR166" s="96"/>
      <c r="AS166" s="96"/>
      <c r="AT166" s="96"/>
      <c r="AU166" s="96"/>
      <c r="AV166" s="96"/>
      <c r="AW166" s="97"/>
      <c r="AX166" s="97"/>
    </row>
    <row r="167" spans="1:50" s="40" customFormat="1" hidden="1">
      <c r="A167" s="211"/>
      <c r="B167" s="129">
        <f t="shared" si="20"/>
        <v>2021</v>
      </c>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2"/>
      <c r="AG167" s="22"/>
      <c r="AH167" s="26"/>
      <c r="AI167" s="124"/>
      <c r="AJ167" s="96"/>
      <c r="AK167" s="96"/>
      <c r="AL167" s="96"/>
      <c r="AM167" s="96"/>
      <c r="AN167" s="96"/>
      <c r="AO167" s="96"/>
      <c r="AP167" s="96"/>
      <c r="AQ167" s="96"/>
      <c r="AR167" s="96"/>
      <c r="AS167" s="96"/>
      <c r="AT167" s="96"/>
      <c r="AU167" s="96"/>
      <c r="AV167" s="96"/>
      <c r="AW167" s="97"/>
      <c r="AX167" s="97"/>
    </row>
    <row r="168" spans="1:50" s="40" customFormat="1" hidden="1">
      <c r="A168" s="210"/>
      <c r="B168" s="128">
        <f t="shared" si="20"/>
        <v>2020</v>
      </c>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4"/>
      <c r="AG168" s="24"/>
      <c r="AH168" s="25"/>
      <c r="AI168" s="124"/>
      <c r="AJ168" s="96"/>
      <c r="AK168" s="96"/>
      <c r="AL168" s="96"/>
      <c r="AM168" s="96"/>
      <c r="AN168" s="96"/>
      <c r="AO168" s="96"/>
      <c r="AP168" s="96"/>
      <c r="AQ168" s="96"/>
      <c r="AR168" s="96"/>
      <c r="AS168" s="96"/>
      <c r="AT168" s="96"/>
      <c r="AU168" s="96"/>
      <c r="AV168" s="96"/>
      <c r="AW168" s="97"/>
      <c r="AX168" s="97"/>
    </row>
    <row r="169" spans="1:50" s="40" customFormat="1" hidden="1">
      <c r="A169" s="211"/>
      <c r="B169" s="129">
        <f t="shared" si="20"/>
        <v>2021</v>
      </c>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2"/>
      <c r="AG169" s="22"/>
      <c r="AH169" s="26"/>
      <c r="AI169" s="124"/>
      <c r="AJ169" s="96"/>
      <c r="AK169" s="96"/>
      <c r="AL169" s="96"/>
      <c r="AM169" s="96"/>
      <c r="AN169" s="96"/>
      <c r="AO169" s="96"/>
      <c r="AP169" s="96"/>
      <c r="AQ169" s="96"/>
      <c r="AR169" s="96"/>
      <c r="AS169" s="96"/>
      <c r="AT169" s="96"/>
      <c r="AU169" s="96"/>
      <c r="AV169" s="96"/>
      <c r="AW169" s="97"/>
      <c r="AX169" s="97"/>
    </row>
    <row r="170" spans="1:50" s="40" customFormat="1" hidden="1">
      <c r="A170" s="210"/>
      <c r="B170" s="128">
        <f t="shared" si="20"/>
        <v>2020</v>
      </c>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4"/>
      <c r="AG170" s="24"/>
      <c r="AH170" s="25"/>
      <c r="AI170" s="124"/>
      <c r="AJ170" s="96"/>
      <c r="AK170" s="96"/>
      <c r="AL170" s="96"/>
      <c r="AM170" s="96"/>
      <c r="AN170" s="96"/>
      <c r="AO170" s="96"/>
      <c r="AP170" s="96"/>
      <c r="AQ170" s="96"/>
      <c r="AR170" s="96"/>
      <c r="AS170" s="96"/>
      <c r="AT170" s="96"/>
      <c r="AU170" s="96"/>
      <c r="AV170" s="96"/>
      <c r="AW170" s="97"/>
      <c r="AX170" s="97"/>
    </row>
    <row r="171" spans="1:50" s="40" customFormat="1" hidden="1">
      <c r="A171" s="211"/>
      <c r="B171" s="129">
        <f t="shared" si="20"/>
        <v>2021</v>
      </c>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2"/>
      <c r="AG171" s="22"/>
      <c r="AH171" s="26"/>
      <c r="AI171" s="124"/>
      <c r="AJ171" s="96"/>
      <c r="AK171" s="96"/>
      <c r="AL171" s="96"/>
      <c r="AM171" s="96"/>
      <c r="AN171" s="96"/>
      <c r="AO171" s="96"/>
      <c r="AP171" s="96"/>
      <c r="AQ171" s="96"/>
      <c r="AR171" s="96"/>
      <c r="AS171" s="96"/>
      <c r="AT171" s="96"/>
      <c r="AU171" s="96"/>
      <c r="AV171" s="96"/>
      <c r="AW171" s="97"/>
      <c r="AX171" s="97"/>
    </row>
    <row r="172" spans="1:50" s="40" customFormat="1" hidden="1">
      <c r="A172" s="210"/>
      <c r="B172" s="128">
        <f t="shared" si="20"/>
        <v>2020</v>
      </c>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4"/>
      <c r="AG172" s="24"/>
      <c r="AH172" s="25"/>
      <c r="AI172" s="124"/>
      <c r="AJ172" s="96"/>
      <c r="AK172" s="96"/>
      <c r="AL172" s="96"/>
      <c r="AM172" s="96"/>
      <c r="AN172" s="96"/>
      <c r="AO172" s="96"/>
      <c r="AP172" s="96"/>
      <c r="AQ172" s="96"/>
      <c r="AR172" s="96"/>
      <c r="AS172" s="96"/>
      <c r="AT172" s="96"/>
      <c r="AU172" s="96"/>
      <c r="AV172" s="96"/>
      <c r="AW172" s="97"/>
      <c r="AX172" s="97"/>
    </row>
    <row r="173" spans="1:50" s="40" customFormat="1" hidden="1">
      <c r="A173" s="211"/>
      <c r="B173" s="129">
        <f t="shared" si="20"/>
        <v>2021</v>
      </c>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2"/>
      <c r="AG173" s="22"/>
      <c r="AH173" s="26"/>
      <c r="AI173" s="124"/>
      <c r="AJ173" s="96"/>
      <c r="AK173" s="96"/>
      <c r="AL173" s="96"/>
      <c r="AM173" s="96"/>
      <c r="AN173" s="96"/>
      <c r="AO173" s="96"/>
      <c r="AP173" s="96"/>
      <c r="AQ173" s="96"/>
      <c r="AR173" s="96"/>
      <c r="AS173" s="96"/>
      <c r="AT173" s="96"/>
      <c r="AU173" s="96"/>
      <c r="AV173" s="96"/>
      <c r="AW173" s="97"/>
      <c r="AX173" s="97"/>
    </row>
    <row r="174" spans="1:50" s="40" customFormat="1" hidden="1">
      <c r="A174" s="210"/>
      <c r="B174" s="128">
        <f t="shared" si="20"/>
        <v>2020</v>
      </c>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4"/>
      <c r="AG174" s="24"/>
      <c r="AH174" s="25"/>
      <c r="AI174" s="124"/>
      <c r="AJ174" s="96"/>
      <c r="AK174" s="96"/>
      <c r="AL174" s="96"/>
      <c r="AM174" s="96"/>
      <c r="AN174" s="96"/>
      <c r="AO174" s="96"/>
      <c r="AP174" s="96"/>
      <c r="AQ174" s="96"/>
      <c r="AR174" s="96"/>
      <c r="AS174" s="96"/>
      <c r="AT174" s="96"/>
      <c r="AU174" s="96"/>
      <c r="AV174" s="96"/>
      <c r="AW174" s="97"/>
      <c r="AX174" s="97"/>
    </row>
    <row r="175" spans="1:50" s="40" customFormat="1" hidden="1">
      <c r="A175" s="211"/>
      <c r="B175" s="129">
        <f t="shared" si="20"/>
        <v>2021</v>
      </c>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2"/>
      <c r="AG175" s="22"/>
      <c r="AH175" s="26"/>
      <c r="AI175" s="124"/>
      <c r="AJ175" s="96"/>
      <c r="AK175" s="96"/>
      <c r="AL175" s="96"/>
      <c r="AM175" s="96"/>
      <c r="AN175" s="96"/>
      <c r="AO175" s="96"/>
      <c r="AP175" s="96"/>
      <c r="AQ175" s="96"/>
      <c r="AR175" s="96"/>
      <c r="AS175" s="96"/>
      <c r="AT175" s="96"/>
      <c r="AU175" s="96"/>
      <c r="AV175" s="96"/>
      <c r="AW175" s="97"/>
      <c r="AX175" s="97"/>
    </row>
    <row r="176" spans="1:50" s="40" customFormat="1" hidden="1">
      <c r="A176" s="210"/>
      <c r="B176" s="128">
        <f t="shared" si="20"/>
        <v>2020</v>
      </c>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4"/>
      <c r="AG176" s="24"/>
      <c r="AH176" s="25"/>
      <c r="AI176" s="124"/>
      <c r="AJ176" s="96"/>
      <c r="AK176" s="96"/>
      <c r="AL176" s="96"/>
      <c r="AM176" s="96"/>
      <c r="AN176" s="96"/>
      <c r="AO176" s="96"/>
      <c r="AP176" s="96"/>
      <c r="AQ176" s="96"/>
      <c r="AR176" s="96"/>
      <c r="AS176" s="96"/>
      <c r="AT176" s="96"/>
      <c r="AU176" s="96"/>
      <c r="AV176" s="96"/>
      <c r="AW176" s="97"/>
      <c r="AX176" s="97"/>
    </row>
    <row r="177" spans="1:50" s="40" customFormat="1" hidden="1">
      <c r="A177" s="211"/>
      <c r="B177" s="129">
        <f t="shared" si="20"/>
        <v>2021</v>
      </c>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2"/>
      <c r="AG177" s="22"/>
      <c r="AH177" s="26"/>
      <c r="AI177" s="124"/>
      <c r="AJ177" s="96"/>
      <c r="AK177" s="96"/>
      <c r="AL177" s="96"/>
      <c r="AM177" s="96"/>
      <c r="AN177" s="96"/>
      <c r="AO177" s="96"/>
      <c r="AP177" s="96"/>
      <c r="AQ177" s="96"/>
      <c r="AR177" s="96"/>
      <c r="AS177" s="96"/>
      <c r="AT177" s="96"/>
      <c r="AU177" s="96"/>
      <c r="AV177" s="96"/>
      <c r="AW177" s="97"/>
      <c r="AX177" s="97"/>
    </row>
    <row r="178" spans="1:50" s="40" customFormat="1" hidden="1">
      <c r="A178" s="210"/>
      <c r="B178" s="128">
        <f t="shared" si="20"/>
        <v>2020</v>
      </c>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4"/>
      <c r="AG178" s="24"/>
      <c r="AH178" s="25"/>
      <c r="AI178" s="124"/>
      <c r="AJ178" s="96"/>
      <c r="AK178" s="96"/>
      <c r="AL178" s="96"/>
      <c r="AM178" s="96"/>
      <c r="AN178" s="96"/>
      <c r="AO178" s="96"/>
      <c r="AP178" s="96"/>
      <c r="AQ178" s="96"/>
      <c r="AR178" s="96"/>
      <c r="AS178" s="96"/>
      <c r="AT178" s="96"/>
      <c r="AU178" s="96"/>
      <c r="AV178" s="96"/>
      <c r="AW178" s="97"/>
      <c r="AX178" s="97"/>
    </row>
    <row r="179" spans="1:50" s="40" customFormat="1" hidden="1">
      <c r="A179" s="211"/>
      <c r="B179" s="129">
        <f t="shared" si="20"/>
        <v>2021</v>
      </c>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2"/>
      <c r="AG179" s="22"/>
      <c r="AH179" s="26"/>
      <c r="AI179" s="124"/>
      <c r="AJ179" s="96"/>
      <c r="AK179" s="96"/>
      <c r="AL179" s="96"/>
      <c r="AM179" s="96"/>
      <c r="AN179" s="96"/>
      <c r="AO179" s="96"/>
      <c r="AP179" s="96"/>
      <c r="AQ179" s="96"/>
      <c r="AR179" s="96"/>
      <c r="AS179" s="96"/>
      <c r="AT179" s="96"/>
      <c r="AU179" s="96"/>
      <c r="AV179" s="96"/>
      <c r="AW179" s="97"/>
      <c r="AX179" s="97"/>
    </row>
    <row r="180" spans="1:50" s="40" customFormat="1" hidden="1">
      <c r="A180" s="210"/>
      <c r="B180" s="128">
        <f t="shared" si="20"/>
        <v>2020</v>
      </c>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4"/>
      <c r="AG180" s="24"/>
      <c r="AH180" s="25"/>
      <c r="AI180" s="124"/>
      <c r="AJ180" s="96"/>
      <c r="AK180" s="96"/>
      <c r="AL180" s="96"/>
      <c r="AM180" s="96"/>
      <c r="AN180" s="96"/>
      <c r="AO180" s="96"/>
      <c r="AP180" s="96"/>
      <c r="AQ180" s="96"/>
      <c r="AR180" s="96"/>
      <c r="AS180" s="96"/>
      <c r="AT180" s="96"/>
      <c r="AU180" s="96"/>
      <c r="AV180" s="96"/>
      <c r="AW180" s="97"/>
      <c r="AX180" s="97"/>
    </row>
    <row r="181" spans="1:50" s="40" customFormat="1" hidden="1">
      <c r="A181" s="211"/>
      <c r="B181" s="129">
        <f t="shared" si="20"/>
        <v>2021</v>
      </c>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2"/>
      <c r="AG181" s="22"/>
      <c r="AH181" s="26"/>
      <c r="AI181" s="124"/>
      <c r="AJ181" s="96"/>
      <c r="AK181" s="96"/>
      <c r="AL181" s="96"/>
      <c r="AM181" s="96"/>
      <c r="AN181" s="96"/>
      <c r="AO181" s="96"/>
      <c r="AP181" s="96"/>
      <c r="AQ181" s="96"/>
      <c r="AR181" s="96"/>
      <c r="AS181" s="96"/>
      <c r="AT181" s="96"/>
      <c r="AU181" s="96"/>
      <c r="AV181" s="96"/>
      <c r="AW181" s="97"/>
      <c r="AX181" s="97"/>
    </row>
    <row r="182" spans="1:50" s="40" customFormat="1" hidden="1">
      <c r="A182" s="210"/>
      <c r="B182" s="128">
        <f t="shared" si="20"/>
        <v>2020</v>
      </c>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4"/>
      <c r="AG182" s="24"/>
      <c r="AH182" s="25"/>
      <c r="AI182" s="124"/>
      <c r="AJ182" s="96"/>
      <c r="AK182" s="96"/>
      <c r="AL182" s="96"/>
      <c r="AM182" s="96"/>
      <c r="AN182" s="96"/>
      <c r="AO182" s="96"/>
      <c r="AP182" s="96"/>
      <c r="AQ182" s="96"/>
      <c r="AR182" s="96"/>
      <c r="AS182" s="96"/>
      <c r="AT182" s="96"/>
      <c r="AU182" s="96"/>
      <c r="AV182" s="96"/>
      <c r="AW182" s="97"/>
      <c r="AX182" s="97"/>
    </row>
    <row r="183" spans="1:50" s="40" customFormat="1" hidden="1">
      <c r="A183" s="211"/>
      <c r="B183" s="129">
        <f t="shared" si="20"/>
        <v>2021</v>
      </c>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2"/>
      <c r="AG183" s="22"/>
      <c r="AH183" s="26"/>
      <c r="AI183" s="124"/>
      <c r="AJ183" s="96"/>
      <c r="AK183" s="96"/>
      <c r="AL183" s="96"/>
      <c r="AM183" s="96"/>
      <c r="AN183" s="96"/>
      <c r="AO183" s="96"/>
      <c r="AP183" s="96"/>
      <c r="AQ183" s="96"/>
      <c r="AR183" s="96"/>
      <c r="AS183" s="96"/>
      <c r="AT183" s="96"/>
      <c r="AU183" s="96"/>
      <c r="AV183" s="96"/>
      <c r="AW183" s="97"/>
      <c r="AX183" s="97"/>
    </row>
    <row r="184" spans="1:50" s="40" customFormat="1" hidden="1">
      <c r="A184" s="210"/>
      <c r="B184" s="128">
        <f t="shared" si="20"/>
        <v>2020</v>
      </c>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4"/>
      <c r="AG184" s="24"/>
      <c r="AH184" s="25"/>
      <c r="AI184" s="124"/>
      <c r="AJ184" s="96"/>
      <c r="AK184" s="96"/>
      <c r="AL184" s="96"/>
      <c r="AM184" s="96"/>
      <c r="AN184" s="96"/>
      <c r="AO184" s="96"/>
      <c r="AP184" s="96"/>
      <c r="AQ184" s="96"/>
      <c r="AR184" s="96"/>
      <c r="AS184" s="96"/>
      <c r="AT184" s="96"/>
      <c r="AU184" s="96"/>
      <c r="AV184" s="96"/>
      <c r="AW184" s="97"/>
      <c r="AX184" s="97"/>
    </row>
    <row r="185" spans="1:50" s="40" customFormat="1" hidden="1">
      <c r="A185" s="211"/>
      <c r="B185" s="129">
        <f t="shared" si="20"/>
        <v>2021</v>
      </c>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2"/>
      <c r="AG185" s="22"/>
      <c r="AH185" s="26"/>
      <c r="AI185" s="124"/>
      <c r="AJ185" s="96"/>
      <c r="AK185" s="96"/>
      <c r="AL185" s="96"/>
      <c r="AM185" s="96"/>
      <c r="AN185" s="96"/>
      <c r="AO185" s="96"/>
      <c r="AP185" s="96"/>
      <c r="AQ185" s="96"/>
      <c r="AR185" s="96"/>
      <c r="AS185" s="96"/>
      <c r="AT185" s="96"/>
      <c r="AU185" s="96"/>
      <c r="AV185" s="96"/>
      <c r="AW185" s="97"/>
      <c r="AX185" s="97"/>
    </row>
    <row r="186" spans="1:50" s="40" customFormat="1" hidden="1">
      <c r="A186" s="210"/>
      <c r="B186" s="128">
        <f t="shared" si="20"/>
        <v>2020</v>
      </c>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4"/>
      <c r="AG186" s="24"/>
      <c r="AH186" s="25"/>
      <c r="AI186" s="124"/>
      <c r="AJ186" s="96"/>
      <c r="AK186" s="96"/>
      <c r="AL186" s="96"/>
      <c r="AM186" s="96"/>
      <c r="AN186" s="96"/>
      <c r="AO186" s="96"/>
      <c r="AP186" s="96"/>
      <c r="AQ186" s="96"/>
      <c r="AR186" s="96"/>
      <c r="AS186" s="96"/>
      <c r="AT186" s="96"/>
      <c r="AU186" s="96"/>
      <c r="AV186" s="96"/>
      <c r="AW186" s="97"/>
      <c r="AX186" s="97"/>
    </row>
    <row r="187" spans="1:50" s="40" customFormat="1" hidden="1">
      <c r="A187" s="211"/>
      <c r="B187" s="129">
        <f t="shared" si="20"/>
        <v>2021</v>
      </c>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2"/>
      <c r="AG187" s="22"/>
      <c r="AH187" s="26"/>
      <c r="AI187" s="124"/>
      <c r="AJ187" s="96"/>
      <c r="AK187" s="96"/>
      <c r="AL187" s="96"/>
      <c r="AM187" s="96"/>
      <c r="AN187" s="96"/>
      <c r="AO187" s="96"/>
      <c r="AP187" s="96"/>
      <c r="AQ187" s="96"/>
      <c r="AR187" s="96"/>
      <c r="AS187" s="96"/>
      <c r="AT187" s="96"/>
      <c r="AU187" s="96"/>
      <c r="AV187" s="96"/>
      <c r="AW187" s="97"/>
      <c r="AX187" s="97"/>
    </row>
    <row r="188" spans="1:50" s="40" customFormat="1" hidden="1">
      <c r="A188" s="210"/>
      <c r="B188" s="128">
        <f t="shared" si="20"/>
        <v>2020</v>
      </c>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4"/>
      <c r="AG188" s="24"/>
      <c r="AH188" s="25"/>
      <c r="AI188" s="124"/>
      <c r="AJ188" s="96"/>
      <c r="AK188" s="96"/>
      <c r="AL188" s="96"/>
      <c r="AM188" s="96"/>
      <c r="AN188" s="96"/>
      <c r="AO188" s="96"/>
      <c r="AP188" s="96"/>
      <c r="AQ188" s="96"/>
      <c r="AR188" s="96"/>
      <c r="AS188" s="96"/>
      <c r="AT188" s="96"/>
      <c r="AU188" s="96"/>
      <c r="AV188" s="96"/>
      <c r="AW188" s="97"/>
      <c r="AX188" s="97"/>
    </row>
    <row r="189" spans="1:50" s="40" customFormat="1" hidden="1">
      <c r="A189" s="211"/>
      <c r="B189" s="129">
        <f t="shared" si="20"/>
        <v>2021</v>
      </c>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2"/>
      <c r="AG189" s="22"/>
      <c r="AH189" s="26"/>
      <c r="AI189" s="124"/>
      <c r="AJ189" s="96"/>
      <c r="AK189" s="96"/>
      <c r="AL189" s="96"/>
      <c r="AM189" s="96"/>
      <c r="AN189" s="96"/>
      <c r="AO189" s="96"/>
      <c r="AP189" s="96"/>
      <c r="AQ189" s="96"/>
      <c r="AR189" s="96"/>
      <c r="AS189" s="96"/>
      <c r="AT189" s="96"/>
      <c r="AU189" s="96"/>
      <c r="AV189" s="96"/>
      <c r="AW189" s="97"/>
      <c r="AX189" s="97"/>
    </row>
    <row r="190" spans="1:50" s="40" customFormat="1" hidden="1">
      <c r="A190" s="210"/>
      <c r="B190" s="128">
        <f t="shared" si="20"/>
        <v>2020</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4"/>
      <c r="AG190" s="24"/>
      <c r="AH190" s="25"/>
      <c r="AI190" s="124"/>
      <c r="AJ190" s="96"/>
      <c r="AK190" s="96"/>
      <c r="AL190" s="96"/>
      <c r="AM190" s="96"/>
      <c r="AN190" s="96"/>
      <c r="AO190" s="96"/>
      <c r="AP190" s="96"/>
      <c r="AQ190" s="96"/>
      <c r="AR190" s="96"/>
      <c r="AS190" s="96"/>
      <c r="AT190" s="96"/>
      <c r="AU190" s="96"/>
      <c r="AV190" s="96"/>
      <c r="AW190" s="97"/>
      <c r="AX190" s="97"/>
    </row>
    <row r="191" spans="1:50" s="40" customFormat="1" hidden="1">
      <c r="A191" s="211"/>
      <c r="B191" s="129">
        <f t="shared" si="20"/>
        <v>2021</v>
      </c>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2"/>
      <c r="AG191" s="22"/>
      <c r="AH191" s="26"/>
      <c r="AI191" s="124"/>
      <c r="AJ191" s="96"/>
      <c r="AK191" s="96"/>
      <c r="AL191" s="96"/>
      <c r="AM191" s="96"/>
      <c r="AN191" s="96"/>
      <c r="AO191" s="96"/>
      <c r="AP191" s="96"/>
      <c r="AQ191" s="96"/>
      <c r="AR191" s="96"/>
      <c r="AS191" s="96"/>
      <c r="AT191" s="96"/>
      <c r="AU191" s="96"/>
      <c r="AV191" s="96"/>
      <c r="AW191" s="97"/>
      <c r="AX191" s="97"/>
    </row>
    <row r="192" spans="1:50" s="40" customFormat="1" hidden="1">
      <c r="A192" s="210"/>
      <c r="B192" s="128">
        <f t="shared" si="20"/>
        <v>2020</v>
      </c>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4"/>
      <c r="AG192" s="24"/>
      <c r="AH192" s="25"/>
      <c r="AI192" s="124"/>
      <c r="AJ192" s="96"/>
      <c r="AK192" s="96"/>
      <c r="AL192" s="96"/>
      <c r="AM192" s="96"/>
      <c r="AN192" s="96"/>
      <c r="AO192" s="96"/>
      <c r="AP192" s="96"/>
      <c r="AQ192" s="96"/>
      <c r="AR192" s="96"/>
      <c r="AS192" s="96"/>
      <c r="AT192" s="96"/>
      <c r="AU192" s="96"/>
      <c r="AV192" s="96"/>
      <c r="AW192" s="97"/>
      <c r="AX192" s="97"/>
    </row>
    <row r="193" spans="1:50" s="40" customFormat="1" hidden="1">
      <c r="A193" s="211"/>
      <c r="B193" s="129">
        <f t="shared" si="20"/>
        <v>2021</v>
      </c>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2"/>
      <c r="AG193" s="22"/>
      <c r="AH193" s="26"/>
      <c r="AI193" s="124"/>
      <c r="AJ193" s="96"/>
      <c r="AK193" s="96"/>
      <c r="AL193" s="96"/>
      <c r="AM193" s="96"/>
      <c r="AN193" s="96"/>
      <c r="AO193" s="96"/>
      <c r="AP193" s="96"/>
      <c r="AQ193" s="96"/>
      <c r="AR193" s="96"/>
      <c r="AS193" s="96"/>
      <c r="AT193" s="96"/>
      <c r="AU193" s="96"/>
      <c r="AV193" s="96"/>
      <c r="AW193" s="97"/>
      <c r="AX193" s="97"/>
    </row>
    <row r="194" spans="1:50" s="40" customFormat="1" hidden="1">
      <c r="A194" s="210"/>
      <c r="B194" s="128">
        <f t="shared" si="20"/>
        <v>2020</v>
      </c>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4"/>
      <c r="AG194" s="24"/>
      <c r="AH194" s="25"/>
      <c r="AI194" s="124"/>
      <c r="AJ194" s="96"/>
      <c r="AK194" s="96"/>
      <c r="AL194" s="96"/>
      <c r="AM194" s="96"/>
      <c r="AN194" s="96"/>
      <c r="AO194" s="96"/>
      <c r="AP194" s="96"/>
      <c r="AQ194" s="96"/>
      <c r="AR194" s="96"/>
      <c r="AS194" s="96"/>
      <c r="AT194" s="96"/>
      <c r="AU194" s="96"/>
      <c r="AV194" s="96"/>
      <c r="AW194" s="97"/>
      <c r="AX194" s="97"/>
    </row>
    <row r="195" spans="1:50" s="40" customFormat="1" hidden="1">
      <c r="A195" s="211"/>
      <c r="B195" s="129">
        <f t="shared" si="20"/>
        <v>2021</v>
      </c>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2"/>
      <c r="AG195" s="22"/>
      <c r="AH195" s="26"/>
      <c r="AI195" s="124"/>
      <c r="AJ195" s="96"/>
      <c r="AK195" s="96"/>
      <c r="AL195" s="96"/>
      <c r="AM195" s="96"/>
      <c r="AN195" s="96"/>
      <c r="AO195" s="96"/>
      <c r="AP195" s="96"/>
      <c r="AQ195" s="96"/>
      <c r="AR195" s="96"/>
      <c r="AS195" s="96"/>
      <c r="AT195" s="96"/>
      <c r="AU195" s="96"/>
      <c r="AV195" s="96"/>
      <c r="AW195" s="97"/>
      <c r="AX195" s="97"/>
    </row>
    <row r="196" spans="1:50" s="40" customFormat="1" hidden="1">
      <c r="A196" s="210"/>
      <c r="B196" s="128">
        <f t="shared" si="20"/>
        <v>2020</v>
      </c>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4"/>
      <c r="AG196" s="24"/>
      <c r="AH196" s="25"/>
      <c r="AI196" s="124"/>
      <c r="AJ196" s="96"/>
      <c r="AK196" s="96"/>
      <c r="AL196" s="96"/>
      <c r="AM196" s="96"/>
      <c r="AN196" s="96"/>
      <c r="AO196" s="96"/>
      <c r="AP196" s="96"/>
      <c r="AQ196" s="96"/>
      <c r="AR196" s="96"/>
      <c r="AS196" s="96"/>
      <c r="AT196" s="96"/>
      <c r="AU196" s="96"/>
      <c r="AV196" s="96"/>
      <c r="AW196" s="97"/>
      <c r="AX196" s="97"/>
    </row>
    <row r="197" spans="1:50" s="40" customFormat="1" hidden="1">
      <c r="A197" s="211"/>
      <c r="B197" s="129">
        <f t="shared" si="20"/>
        <v>2021</v>
      </c>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2"/>
      <c r="AG197" s="22"/>
      <c r="AH197" s="26"/>
      <c r="AI197" s="124"/>
      <c r="AJ197" s="96"/>
      <c r="AK197" s="96"/>
      <c r="AL197" s="96"/>
      <c r="AM197" s="96"/>
      <c r="AN197" s="96"/>
      <c r="AO197" s="96"/>
      <c r="AP197" s="96"/>
      <c r="AQ197" s="96"/>
      <c r="AR197" s="96"/>
      <c r="AS197" s="96"/>
      <c r="AT197" s="96"/>
      <c r="AU197" s="96"/>
      <c r="AV197" s="96"/>
      <c r="AW197" s="97"/>
      <c r="AX197" s="97"/>
    </row>
    <row r="198" spans="1:50" s="40" customFormat="1" hidden="1">
      <c r="A198" s="210"/>
      <c r="B198" s="128">
        <f t="shared" si="20"/>
        <v>2020</v>
      </c>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4"/>
      <c r="AG198" s="24"/>
      <c r="AH198" s="25"/>
      <c r="AI198" s="124"/>
      <c r="AJ198" s="96"/>
      <c r="AK198" s="96"/>
      <c r="AL198" s="96"/>
      <c r="AM198" s="96"/>
      <c r="AN198" s="96"/>
      <c r="AO198" s="96"/>
      <c r="AP198" s="96"/>
      <c r="AQ198" s="96"/>
      <c r="AR198" s="96"/>
      <c r="AS198" s="96"/>
      <c r="AT198" s="96"/>
      <c r="AU198" s="96"/>
      <c r="AV198" s="96"/>
      <c r="AW198" s="97"/>
      <c r="AX198" s="97"/>
    </row>
    <row r="199" spans="1:50" s="40" customFormat="1" hidden="1">
      <c r="A199" s="211"/>
      <c r="B199" s="129">
        <f t="shared" si="20"/>
        <v>2021</v>
      </c>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2"/>
      <c r="AG199" s="22"/>
      <c r="AH199" s="26"/>
      <c r="AI199" s="124"/>
      <c r="AJ199" s="96"/>
      <c r="AK199" s="96"/>
      <c r="AL199" s="96"/>
      <c r="AM199" s="96"/>
      <c r="AN199" s="96"/>
      <c r="AO199" s="96"/>
      <c r="AP199" s="96"/>
      <c r="AQ199" s="96"/>
      <c r="AR199" s="96"/>
      <c r="AS199" s="96"/>
      <c r="AT199" s="96"/>
      <c r="AU199" s="96"/>
      <c r="AV199" s="96"/>
      <c r="AW199" s="97"/>
      <c r="AX199" s="97"/>
    </row>
    <row r="200" spans="1:50" s="40" customFormat="1">
      <c r="A200" s="210" t="s">
        <v>833</v>
      </c>
      <c r="B200" s="128">
        <f t="shared" si="20"/>
        <v>2020</v>
      </c>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4"/>
      <c r="AG200" s="24"/>
      <c r="AH200" s="25"/>
      <c r="AI200" s="124"/>
      <c r="AJ200" s="96"/>
      <c r="AK200" s="96"/>
      <c r="AL200" s="96"/>
      <c r="AM200" s="96"/>
      <c r="AN200" s="96"/>
      <c r="AO200" s="96"/>
      <c r="AP200" s="96"/>
      <c r="AQ200" s="96"/>
      <c r="AR200" s="96"/>
      <c r="AS200" s="96"/>
      <c r="AT200" s="96"/>
      <c r="AU200" s="96"/>
      <c r="AV200" s="96"/>
      <c r="AW200" s="97">
        <v>2384181</v>
      </c>
      <c r="AX200" s="97"/>
    </row>
    <row r="201" spans="1:50" s="40" customFormat="1">
      <c r="A201" s="211"/>
      <c r="B201" s="129">
        <f t="shared" si="20"/>
        <v>2021</v>
      </c>
      <c r="C201" s="21">
        <v>0</v>
      </c>
      <c r="D201" s="21">
        <v>4547</v>
      </c>
      <c r="E201" s="21">
        <v>9089</v>
      </c>
      <c r="F201" s="21">
        <v>8926</v>
      </c>
      <c r="G201" s="21">
        <v>3987</v>
      </c>
      <c r="H201" s="21">
        <v>1769</v>
      </c>
      <c r="I201" s="21">
        <v>1606</v>
      </c>
      <c r="J201" s="21">
        <v>12367</v>
      </c>
      <c r="K201" s="21">
        <v>4198</v>
      </c>
      <c r="L201" s="21">
        <v>12527</v>
      </c>
      <c r="M201" s="21">
        <v>571</v>
      </c>
      <c r="N201" s="21">
        <v>11347</v>
      </c>
      <c r="O201" s="21">
        <v>7465</v>
      </c>
      <c r="P201" s="21">
        <v>3456</v>
      </c>
      <c r="Q201" s="21">
        <v>21646</v>
      </c>
      <c r="R201" s="21">
        <v>13815</v>
      </c>
      <c r="S201" s="21">
        <v>10322</v>
      </c>
      <c r="T201" s="21">
        <v>16867</v>
      </c>
      <c r="U201" s="21">
        <v>19608</v>
      </c>
      <c r="V201" s="21">
        <v>3982</v>
      </c>
      <c r="W201" s="21">
        <v>8914</v>
      </c>
      <c r="X201" s="21">
        <v>5730</v>
      </c>
      <c r="Y201" s="21">
        <v>21357</v>
      </c>
      <c r="Z201" s="21">
        <v>22403</v>
      </c>
      <c r="AA201" s="21">
        <v>19965</v>
      </c>
      <c r="AB201" s="21">
        <v>18367</v>
      </c>
      <c r="AC201" s="21">
        <v>11182</v>
      </c>
      <c r="AD201" s="21">
        <v>13174</v>
      </c>
      <c r="AE201" s="21">
        <v>14034</v>
      </c>
      <c r="AF201" s="22">
        <v>8469</v>
      </c>
      <c r="AG201" s="22">
        <v>3354</v>
      </c>
      <c r="AH201" s="26">
        <v>11135</v>
      </c>
      <c r="AI201" s="124">
        <v>0</v>
      </c>
      <c r="AJ201" s="96"/>
      <c r="AK201" s="96"/>
      <c r="AL201" s="96"/>
      <c r="AM201" s="96"/>
      <c r="AN201" s="96"/>
      <c r="AO201" s="96"/>
      <c r="AP201" s="96"/>
      <c r="AQ201" s="96"/>
      <c r="AR201" s="96"/>
      <c r="AS201" s="96"/>
      <c r="AT201" s="96"/>
      <c r="AU201" s="96"/>
      <c r="AV201" s="96"/>
      <c r="AW201" s="97">
        <v>266592</v>
      </c>
      <c r="AX201" s="97"/>
    </row>
    <row r="202" spans="1:50" s="40" customFormat="1">
      <c r="A202" s="210" t="s">
        <v>834</v>
      </c>
      <c r="B202" s="128">
        <f t="shared" si="20"/>
        <v>2020</v>
      </c>
      <c r="C202" s="23">
        <v>0</v>
      </c>
      <c r="D202" s="23">
        <v>0</v>
      </c>
      <c r="E202" s="23">
        <v>0</v>
      </c>
      <c r="F202" s="23">
        <v>0</v>
      </c>
      <c r="G202" s="23">
        <v>0</v>
      </c>
      <c r="H202" s="23">
        <v>0</v>
      </c>
      <c r="I202" s="23">
        <v>0</v>
      </c>
      <c r="J202" s="23">
        <v>0</v>
      </c>
      <c r="K202" s="23">
        <v>0</v>
      </c>
      <c r="L202" s="23">
        <v>0</v>
      </c>
      <c r="M202" s="23">
        <v>0</v>
      </c>
      <c r="N202" s="23">
        <v>0</v>
      </c>
      <c r="O202" s="23">
        <v>0</v>
      </c>
      <c r="P202" s="23">
        <v>0</v>
      </c>
      <c r="Q202" s="23">
        <v>0</v>
      </c>
      <c r="R202" s="23">
        <v>0</v>
      </c>
      <c r="S202" s="23">
        <v>0</v>
      </c>
      <c r="T202" s="23">
        <v>0</v>
      </c>
      <c r="U202" s="23">
        <v>0</v>
      </c>
      <c r="V202" s="23">
        <v>0</v>
      </c>
      <c r="W202" s="23">
        <v>0</v>
      </c>
      <c r="X202" s="23">
        <v>0</v>
      </c>
      <c r="Y202" s="23">
        <v>0</v>
      </c>
      <c r="Z202" s="23">
        <v>0</v>
      </c>
      <c r="AA202" s="23">
        <v>0</v>
      </c>
      <c r="AB202" s="23">
        <v>0</v>
      </c>
      <c r="AC202" s="23"/>
      <c r="AD202" s="23"/>
      <c r="AE202" s="23"/>
      <c r="AF202" s="24"/>
      <c r="AG202" s="24"/>
      <c r="AH202" s="25"/>
      <c r="AI202" s="124"/>
      <c r="AJ202" s="96"/>
      <c r="AK202" s="96"/>
      <c r="AL202" s="96"/>
      <c r="AM202" s="96"/>
      <c r="AN202" s="96"/>
      <c r="AO202" s="96"/>
      <c r="AP202" s="96"/>
      <c r="AQ202" s="96"/>
      <c r="AR202" s="96"/>
      <c r="AS202" s="96"/>
      <c r="AT202" s="96"/>
      <c r="AU202" s="96"/>
      <c r="AV202" s="96"/>
      <c r="AW202" s="97">
        <v>3015272</v>
      </c>
      <c r="AX202" s="97"/>
    </row>
    <row r="203" spans="1:50" s="40" customFormat="1">
      <c r="A203" s="211"/>
      <c r="B203" s="129">
        <f t="shared" si="20"/>
        <v>2021</v>
      </c>
      <c r="C203" s="21">
        <v>286</v>
      </c>
      <c r="D203" s="21">
        <v>689</v>
      </c>
      <c r="E203" s="21">
        <v>1676</v>
      </c>
      <c r="F203" s="21">
        <v>3648</v>
      </c>
      <c r="G203" s="21">
        <v>3918</v>
      </c>
      <c r="H203" s="21">
        <v>1347</v>
      </c>
      <c r="I203" s="21">
        <v>3430</v>
      </c>
      <c r="J203" s="21">
        <v>7970</v>
      </c>
      <c r="K203" s="21">
        <v>15969</v>
      </c>
      <c r="L203" s="21">
        <v>28</v>
      </c>
      <c r="M203" s="21">
        <v>0</v>
      </c>
      <c r="N203" s="21">
        <v>10</v>
      </c>
      <c r="O203" s="21">
        <v>400</v>
      </c>
      <c r="P203" s="21">
        <v>207</v>
      </c>
      <c r="Q203" s="21">
        <v>3939</v>
      </c>
      <c r="R203" s="21">
        <v>2103</v>
      </c>
      <c r="S203" s="21">
        <v>19391</v>
      </c>
      <c r="T203" s="21">
        <v>872</v>
      </c>
      <c r="U203" s="21">
        <v>983</v>
      </c>
      <c r="V203" s="21">
        <v>5317</v>
      </c>
      <c r="W203" s="21">
        <v>3306</v>
      </c>
      <c r="X203" s="21">
        <v>23232</v>
      </c>
      <c r="Y203" s="21">
        <v>23841</v>
      </c>
      <c r="Z203" s="21">
        <v>31831</v>
      </c>
      <c r="AA203" s="21">
        <v>32801</v>
      </c>
      <c r="AB203" s="21">
        <v>33089</v>
      </c>
      <c r="AC203" s="21">
        <v>26997</v>
      </c>
      <c r="AD203" s="21">
        <v>26704</v>
      </c>
      <c r="AE203" s="21">
        <v>16380</v>
      </c>
      <c r="AF203" s="22">
        <v>169</v>
      </c>
      <c r="AG203" s="22">
        <v>2968</v>
      </c>
      <c r="AH203" s="26">
        <v>11161</v>
      </c>
      <c r="AI203" s="124">
        <v>0</v>
      </c>
      <c r="AJ203" s="96"/>
      <c r="AK203" s="96"/>
      <c r="AL203" s="96"/>
      <c r="AM203" s="96"/>
      <c r="AN203" s="96"/>
      <c r="AO203" s="96"/>
      <c r="AP203" s="96"/>
      <c r="AQ203" s="96"/>
      <c r="AR203" s="96"/>
      <c r="AS203" s="96"/>
      <c r="AT203" s="96"/>
      <c r="AU203" s="96"/>
      <c r="AV203" s="96"/>
      <c r="AW203" s="97">
        <v>265701</v>
      </c>
      <c r="AX203" s="97"/>
    </row>
    <row r="204" spans="1:50" s="40" customFormat="1">
      <c r="A204" s="210" t="s">
        <v>835</v>
      </c>
      <c r="B204" s="128">
        <f t="shared" si="20"/>
        <v>2020</v>
      </c>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4"/>
      <c r="AG204" s="24"/>
      <c r="AH204" s="25"/>
      <c r="AI204" s="124"/>
      <c r="AJ204" s="96"/>
      <c r="AK204" s="96"/>
      <c r="AL204" s="96"/>
      <c r="AM204" s="96"/>
      <c r="AN204" s="96"/>
      <c r="AO204" s="96"/>
      <c r="AP204" s="96"/>
      <c r="AQ204" s="96"/>
      <c r="AR204" s="96"/>
      <c r="AS204" s="96"/>
      <c r="AT204" s="96"/>
      <c r="AU204" s="96"/>
      <c r="AV204" s="96"/>
      <c r="AW204" s="97">
        <v>2822153</v>
      </c>
      <c r="AX204" s="97"/>
    </row>
    <row r="205" spans="1:50" s="40" customFormat="1">
      <c r="A205" s="211"/>
      <c r="B205" s="129">
        <f t="shared" si="20"/>
        <v>2021</v>
      </c>
      <c r="C205" s="21">
        <v>1481</v>
      </c>
      <c r="D205" s="21">
        <v>1885</v>
      </c>
      <c r="E205" s="21">
        <v>3711</v>
      </c>
      <c r="F205" s="21">
        <v>8743</v>
      </c>
      <c r="G205" s="21">
        <v>9166</v>
      </c>
      <c r="H205" s="21">
        <v>3745</v>
      </c>
      <c r="I205" s="21">
        <v>8072</v>
      </c>
      <c r="J205" s="21">
        <v>18685</v>
      </c>
      <c r="K205" s="21">
        <v>24186</v>
      </c>
      <c r="L205" s="21">
        <v>224</v>
      </c>
      <c r="M205" s="21">
        <v>93</v>
      </c>
      <c r="N205" s="21">
        <v>139</v>
      </c>
      <c r="O205" s="21">
        <v>465</v>
      </c>
      <c r="P205" s="21">
        <v>176</v>
      </c>
      <c r="Q205" s="21">
        <v>828</v>
      </c>
      <c r="R205" s="21">
        <v>485</v>
      </c>
      <c r="S205" s="21">
        <v>7500</v>
      </c>
      <c r="T205" s="21">
        <v>742</v>
      </c>
      <c r="U205" s="21">
        <v>432</v>
      </c>
      <c r="V205" s="21">
        <v>1851</v>
      </c>
      <c r="W205" s="21">
        <v>1036</v>
      </c>
      <c r="X205" s="21">
        <v>8690</v>
      </c>
      <c r="Y205" s="21">
        <v>13503</v>
      </c>
      <c r="Z205" s="21">
        <v>22403</v>
      </c>
      <c r="AA205" s="21">
        <v>28958</v>
      </c>
      <c r="AB205" s="21">
        <v>30761</v>
      </c>
      <c r="AC205" s="21">
        <v>25421</v>
      </c>
      <c r="AD205" s="21">
        <v>25828</v>
      </c>
      <c r="AE205" s="21">
        <v>16503</v>
      </c>
      <c r="AF205" s="22">
        <v>320</v>
      </c>
      <c r="AG205" s="22">
        <v>1367</v>
      </c>
      <c r="AH205" s="26">
        <v>8624</v>
      </c>
      <c r="AI205" s="124">
        <v>0</v>
      </c>
      <c r="AJ205" s="96"/>
      <c r="AK205" s="96"/>
      <c r="AL205" s="96"/>
      <c r="AM205" s="96"/>
      <c r="AN205" s="96"/>
      <c r="AO205" s="96"/>
      <c r="AP205" s="96"/>
      <c r="AQ205" s="96"/>
      <c r="AR205" s="96"/>
      <c r="AS205" s="96"/>
      <c r="AT205" s="96"/>
      <c r="AU205" s="96"/>
      <c r="AV205" s="96"/>
      <c r="AW205" s="97">
        <v>196032</v>
      </c>
      <c r="AX205" s="97"/>
    </row>
    <row r="206" spans="1:50">
      <c r="AW206">
        <v>177369</v>
      </c>
    </row>
    <row r="207" spans="1:50">
      <c r="C207">
        <v>0</v>
      </c>
      <c r="D207">
        <v>0</v>
      </c>
      <c r="E207">
        <v>0</v>
      </c>
      <c r="F207">
        <v>21151</v>
      </c>
      <c r="G207">
        <v>28861</v>
      </c>
      <c r="H207">
        <v>21942</v>
      </c>
      <c r="I207">
        <v>26930</v>
      </c>
      <c r="J207">
        <v>17388</v>
      </c>
      <c r="K207">
        <v>20646</v>
      </c>
      <c r="L207">
        <v>8662</v>
      </c>
      <c r="M207">
        <v>10532</v>
      </c>
      <c r="N207">
        <v>5951</v>
      </c>
      <c r="O207">
        <v>15306</v>
      </c>
      <c r="P207">
        <v>0</v>
      </c>
      <c r="AW207">
        <v>177369</v>
      </c>
    </row>
  </sheetData>
  <sortState ref="A2:A151">
    <sortCondition ref="A2"/>
  </sortState>
  <mergeCells count="102">
    <mergeCell ref="A200:A201"/>
    <mergeCell ref="A202:A203"/>
    <mergeCell ref="A204:A205"/>
    <mergeCell ref="A150:A151"/>
    <mergeCell ref="A152:A153"/>
    <mergeCell ref="A154:A155"/>
    <mergeCell ref="A156:A157"/>
    <mergeCell ref="A158:A159"/>
    <mergeCell ref="A160:A161"/>
    <mergeCell ref="A162:A163"/>
    <mergeCell ref="A164:A165"/>
    <mergeCell ref="A166:A167"/>
    <mergeCell ref="A168:A169"/>
    <mergeCell ref="A190:A191"/>
    <mergeCell ref="A192:A193"/>
    <mergeCell ref="A194:A195"/>
    <mergeCell ref="A196:A197"/>
    <mergeCell ref="A198:A199"/>
    <mergeCell ref="A180:A181"/>
    <mergeCell ref="A182:A183"/>
    <mergeCell ref="A184:A185"/>
    <mergeCell ref="A186:A187"/>
    <mergeCell ref="A188:A189"/>
    <mergeCell ref="A170:A171"/>
    <mergeCell ref="A172:A173"/>
    <mergeCell ref="A174:A175"/>
    <mergeCell ref="A176:A177"/>
    <mergeCell ref="A178:A179"/>
    <mergeCell ref="A122:A123"/>
    <mergeCell ref="A124:A125"/>
    <mergeCell ref="A126:A127"/>
    <mergeCell ref="A128:A129"/>
    <mergeCell ref="A130:A131"/>
    <mergeCell ref="A132:A133"/>
    <mergeCell ref="A142:A143"/>
    <mergeCell ref="A144:A145"/>
    <mergeCell ref="A146:A147"/>
    <mergeCell ref="A148:A149"/>
    <mergeCell ref="A138:A139"/>
    <mergeCell ref="A140:A141"/>
    <mergeCell ref="A134:A135"/>
    <mergeCell ref="A136:A137"/>
    <mergeCell ref="A112:A113"/>
    <mergeCell ref="A114:A115"/>
    <mergeCell ref="A116:A117"/>
    <mergeCell ref="A118:A119"/>
    <mergeCell ref="A120:A121"/>
    <mergeCell ref="A106:A107"/>
    <mergeCell ref="A108:A109"/>
    <mergeCell ref="A110:A111"/>
    <mergeCell ref="A104:A105"/>
    <mergeCell ref="A84:A85"/>
    <mergeCell ref="A86:A87"/>
    <mergeCell ref="A88:A89"/>
    <mergeCell ref="A90:A91"/>
    <mergeCell ref="A92:A93"/>
    <mergeCell ref="A52:A53"/>
    <mergeCell ref="A42:A43"/>
    <mergeCell ref="A34:A35"/>
    <mergeCell ref="A36:A37"/>
    <mergeCell ref="A38:A39"/>
    <mergeCell ref="A40:A41"/>
    <mergeCell ref="A44:A45"/>
    <mergeCell ref="A58:A59"/>
    <mergeCell ref="A60:A61"/>
    <mergeCell ref="A62:A63"/>
    <mergeCell ref="A64:A65"/>
    <mergeCell ref="A66:A67"/>
    <mergeCell ref="A54:A55"/>
    <mergeCell ref="A96:A97"/>
    <mergeCell ref="A102:A103"/>
    <mergeCell ref="A26:A27"/>
    <mergeCell ref="A2:A3"/>
    <mergeCell ref="A4:A5"/>
    <mergeCell ref="A6:A7"/>
    <mergeCell ref="A8:A9"/>
    <mergeCell ref="A10:A11"/>
    <mergeCell ref="A12:A13"/>
    <mergeCell ref="A14:A15"/>
    <mergeCell ref="A16:A17"/>
    <mergeCell ref="A20:A21"/>
    <mergeCell ref="A22:A23"/>
    <mergeCell ref="A24:A25"/>
    <mergeCell ref="A18:A19"/>
    <mergeCell ref="A30:A31"/>
    <mergeCell ref="A28:A29"/>
    <mergeCell ref="A72:A73"/>
    <mergeCell ref="A98:A99"/>
    <mergeCell ref="A100:A101"/>
    <mergeCell ref="A94:A95"/>
    <mergeCell ref="A70:A71"/>
    <mergeCell ref="A68:A69"/>
    <mergeCell ref="A56:A57"/>
    <mergeCell ref="A32:A33"/>
    <mergeCell ref="A74:A75"/>
    <mergeCell ref="A76:A77"/>
    <mergeCell ref="A78:A79"/>
    <mergeCell ref="A80:A81"/>
    <mergeCell ref="A82:A83"/>
    <mergeCell ref="A46:A47"/>
    <mergeCell ref="A48:A49"/>
    <mergeCell ref="A50:A51"/>
  </mergeCells>
  <conditionalFormatting sqref="C3:AH3 C97:AH97">
    <cfRule type="expression" dxfId="127" priority="103" stopIfTrue="1">
      <formula>C3=0</formula>
    </cfRule>
    <cfRule type="expression" dxfId="126" priority="104" stopIfTrue="1">
      <formula>C3&lt;C2</formula>
    </cfRule>
    <cfRule type="expression" dxfId="125" priority="105" stopIfTrue="1">
      <formula>C3&gt;C2</formula>
    </cfRule>
  </conditionalFormatting>
  <conditionalFormatting sqref="C5:AH5 C7:AH7 C9:AH9 C11:AH11 C13:AH13 C15:AH15 C17:AH17 C21:AH21 C23:AH23 C25:AH25 C27:AH27 C33:AH33 C35:AH35 C37:AH37 C39:AH39 C41:AH41 C45:AH45 C47:AH47 C49:AH49 C51:AH51 C53:AH53 C55:AH55 C57:AH57 C59:AH59 C61:AH61 C63:AH63 C65:AH65 C67:AH67 C69:AH69">
    <cfRule type="expression" dxfId="124" priority="91" stopIfTrue="1">
      <formula>C5=0</formula>
    </cfRule>
    <cfRule type="expression" dxfId="123" priority="92" stopIfTrue="1">
      <formula>C5&lt;C4</formula>
    </cfRule>
    <cfRule type="expression" dxfId="122" priority="93" stopIfTrue="1">
      <formula>C5&gt;C4</formula>
    </cfRule>
  </conditionalFormatting>
  <conditionalFormatting sqref="C19:AH19">
    <cfRule type="expression" dxfId="121" priority="88" stopIfTrue="1">
      <formula>C19=0</formula>
    </cfRule>
    <cfRule type="expression" dxfId="120" priority="89" stopIfTrue="1">
      <formula>C19&lt;C18</formula>
    </cfRule>
    <cfRule type="expression" dxfId="119" priority="90" stopIfTrue="1">
      <formula>C19&gt;C18</formula>
    </cfRule>
  </conditionalFormatting>
  <conditionalFormatting sqref="C71:AH71">
    <cfRule type="expression" dxfId="118" priority="85" stopIfTrue="1">
      <formula>C71=0</formula>
    </cfRule>
    <cfRule type="expression" dxfId="117" priority="86" stopIfTrue="1">
      <formula>C71&lt;C70</formula>
    </cfRule>
    <cfRule type="expression" dxfId="116" priority="87" stopIfTrue="1">
      <formula>C71&gt;C70</formula>
    </cfRule>
  </conditionalFormatting>
  <conditionalFormatting sqref="C75:AH75">
    <cfRule type="expression" dxfId="115" priority="82" stopIfTrue="1">
      <formula>C75=0</formula>
    </cfRule>
    <cfRule type="expression" dxfId="114" priority="83" stopIfTrue="1">
      <formula>C75&lt;C74</formula>
    </cfRule>
    <cfRule type="expression" dxfId="113" priority="84" stopIfTrue="1">
      <formula>C75&gt;C74</formula>
    </cfRule>
  </conditionalFormatting>
  <conditionalFormatting sqref="C77:AH77 C79:AH79 C81:AH81 C83:AH83 C85:AH85 C87:AH87 C89:AH89 C91:AH91 C93:AH93">
    <cfRule type="expression" dxfId="112" priority="61" stopIfTrue="1">
      <formula>C77=0</formula>
    </cfRule>
    <cfRule type="expression" dxfId="111" priority="62" stopIfTrue="1">
      <formula>C77&lt;C76</formula>
    </cfRule>
    <cfRule type="expression" dxfId="110" priority="63" stopIfTrue="1">
      <formula>C77&gt;C76</formula>
    </cfRule>
  </conditionalFormatting>
  <conditionalFormatting sqref="C117:AH117 C119:AH119 C121:AH121 C123:AH123 C125:AH125 C127:AH127 C129:AH129 C131:AH131 C133:AH133">
    <cfRule type="expression" dxfId="109" priority="52" stopIfTrue="1">
      <formula>C117=0</formula>
    </cfRule>
    <cfRule type="expression" dxfId="108" priority="53" stopIfTrue="1">
      <formula>C117&lt;C116</formula>
    </cfRule>
    <cfRule type="expression" dxfId="107" priority="54" stopIfTrue="1">
      <formula>C117&gt;C116</formula>
    </cfRule>
  </conditionalFormatting>
  <conditionalFormatting sqref="C103:AH103 C107:AH107 C109:AH109 C111:AH111 C113:AH113 C115:AH115">
    <cfRule type="expression" dxfId="106" priority="55" stopIfTrue="1">
      <formula>C103=0</formula>
    </cfRule>
    <cfRule type="expression" dxfId="105" priority="56" stopIfTrue="1">
      <formula>C103&lt;C102</formula>
    </cfRule>
    <cfRule type="expression" dxfId="104" priority="57" stopIfTrue="1">
      <formula>C103&gt;C102</formula>
    </cfRule>
  </conditionalFormatting>
  <conditionalFormatting sqref="C143:AH143">
    <cfRule type="expression" dxfId="103" priority="49" stopIfTrue="1">
      <formula>C143=0</formula>
    </cfRule>
    <cfRule type="expression" dxfId="102" priority="50" stopIfTrue="1">
      <formula>C143&lt;C142</formula>
    </cfRule>
    <cfRule type="expression" dxfId="101" priority="51" stopIfTrue="1">
      <formula>C143&gt;C142</formula>
    </cfRule>
  </conditionalFormatting>
  <conditionalFormatting sqref="C145:AH145 C147:AH147 C149:AH149 C151:AH151">
    <cfRule type="expression" dxfId="100" priority="46" stopIfTrue="1">
      <formula>C145=0</formula>
    </cfRule>
    <cfRule type="expression" dxfId="99" priority="47" stopIfTrue="1">
      <formula>C145&lt;C144</formula>
    </cfRule>
    <cfRule type="expression" dxfId="98" priority="48" stopIfTrue="1">
      <formula>C145&gt;C144</formula>
    </cfRule>
  </conditionalFormatting>
  <conditionalFormatting sqref="C43:AH43">
    <cfRule type="expression" dxfId="97" priority="43" stopIfTrue="1">
      <formula>C43=0</formula>
    </cfRule>
    <cfRule type="expression" dxfId="96" priority="44" stopIfTrue="1">
      <formula>C43&lt;C42</formula>
    </cfRule>
    <cfRule type="expression" dxfId="95" priority="45" stopIfTrue="1">
      <formula>C43&gt;C42</formula>
    </cfRule>
  </conditionalFormatting>
  <conditionalFormatting sqref="C31:AH31">
    <cfRule type="expression" dxfId="94" priority="40" stopIfTrue="1">
      <formula>C31=0</formula>
    </cfRule>
    <cfRule type="expression" dxfId="93" priority="41" stopIfTrue="1">
      <formula>C31&lt;C30</formula>
    </cfRule>
    <cfRule type="expression" dxfId="92" priority="42" stopIfTrue="1">
      <formula>C31&gt;C30</formula>
    </cfRule>
  </conditionalFormatting>
  <conditionalFormatting sqref="C73:AH73">
    <cfRule type="expression" dxfId="91" priority="37" stopIfTrue="1">
      <formula>C73=0</formula>
    </cfRule>
    <cfRule type="expression" dxfId="90" priority="38" stopIfTrue="1">
      <formula>C73&lt;C72</formula>
    </cfRule>
    <cfRule type="expression" dxfId="89" priority="39" stopIfTrue="1">
      <formula>C73&gt;C72</formula>
    </cfRule>
  </conditionalFormatting>
  <conditionalFormatting sqref="C99:AH99">
    <cfRule type="expression" dxfId="88" priority="34" stopIfTrue="1">
      <formula>C99=0</formula>
    </cfRule>
    <cfRule type="expression" dxfId="87" priority="35" stopIfTrue="1">
      <formula>C99&lt;C98</formula>
    </cfRule>
    <cfRule type="expression" dxfId="86" priority="36" stopIfTrue="1">
      <formula>C99&gt;C98</formula>
    </cfRule>
  </conditionalFormatting>
  <conditionalFormatting sqref="C101:AH101">
    <cfRule type="expression" dxfId="85" priority="31" stopIfTrue="1">
      <formula>C101=0</formula>
    </cfRule>
    <cfRule type="expression" dxfId="84" priority="32" stopIfTrue="1">
      <formula>C101&lt;C100</formula>
    </cfRule>
    <cfRule type="expression" dxfId="83" priority="33" stopIfTrue="1">
      <formula>C101&gt;C100</formula>
    </cfRule>
  </conditionalFormatting>
  <conditionalFormatting sqref="C139:AH139">
    <cfRule type="expression" dxfId="82" priority="28" stopIfTrue="1">
      <formula>C139=0</formula>
    </cfRule>
    <cfRule type="expression" dxfId="81" priority="29" stopIfTrue="1">
      <formula>C139&lt;C138</formula>
    </cfRule>
    <cfRule type="expression" dxfId="80" priority="30" stopIfTrue="1">
      <formula>C139&gt;C138</formula>
    </cfRule>
  </conditionalFormatting>
  <conditionalFormatting sqref="C141:AH141">
    <cfRule type="expression" dxfId="79" priority="25" stopIfTrue="1">
      <formula>C141=0</formula>
    </cfRule>
    <cfRule type="expression" dxfId="78" priority="26" stopIfTrue="1">
      <formula>C141&lt;C140</formula>
    </cfRule>
    <cfRule type="expression" dxfId="77" priority="27" stopIfTrue="1">
      <formula>C141&gt;C140</formula>
    </cfRule>
  </conditionalFormatting>
  <conditionalFormatting sqref="C135:AH135">
    <cfRule type="expression" dxfId="76" priority="22" stopIfTrue="1">
      <formula>C135=0</formula>
    </cfRule>
    <cfRule type="expression" dxfId="75" priority="23" stopIfTrue="1">
      <formula>C135&lt;C134</formula>
    </cfRule>
    <cfRule type="expression" dxfId="74" priority="24" stopIfTrue="1">
      <formula>C135&gt;C134</formula>
    </cfRule>
  </conditionalFormatting>
  <conditionalFormatting sqref="C137:AH137">
    <cfRule type="expression" dxfId="73" priority="19" stopIfTrue="1">
      <formula>C137=0</formula>
    </cfRule>
    <cfRule type="expression" dxfId="72" priority="20" stopIfTrue="1">
      <formula>C137&lt;C136</formula>
    </cfRule>
    <cfRule type="expression" dxfId="71" priority="21" stopIfTrue="1">
      <formula>C137&gt;C136</formula>
    </cfRule>
  </conditionalFormatting>
  <conditionalFormatting sqref="C95:AH95">
    <cfRule type="expression" dxfId="70" priority="16" stopIfTrue="1">
      <formula>C95=0</formula>
    </cfRule>
    <cfRule type="expression" dxfId="69" priority="17" stopIfTrue="1">
      <formula>C95&lt;C94</formula>
    </cfRule>
    <cfRule type="expression" dxfId="68" priority="18" stopIfTrue="1">
      <formula>C95&gt;C94</formula>
    </cfRule>
  </conditionalFormatting>
  <conditionalFormatting sqref="C105:AH105">
    <cfRule type="expression" dxfId="67" priority="13" stopIfTrue="1">
      <formula>C105=0</formula>
    </cfRule>
    <cfRule type="expression" dxfId="66" priority="14" stopIfTrue="1">
      <formula>C105&lt;C104</formula>
    </cfRule>
    <cfRule type="expression" dxfId="65" priority="15" stopIfTrue="1">
      <formula>C105&gt;C104</formula>
    </cfRule>
  </conditionalFormatting>
  <conditionalFormatting sqref="C29:AH29">
    <cfRule type="expression" dxfId="64" priority="10" stopIfTrue="1">
      <formula>C29=0</formula>
    </cfRule>
    <cfRule type="expression" dxfId="63" priority="11" stopIfTrue="1">
      <formula>C29&lt;C28</formula>
    </cfRule>
    <cfRule type="expression" dxfId="62" priority="12" stopIfTrue="1">
      <formula>C29&gt;C28</formula>
    </cfRule>
  </conditionalFormatting>
  <conditionalFormatting sqref="C153:AH153">
    <cfRule type="expression" dxfId="61" priority="7" stopIfTrue="1">
      <formula>C153=0</formula>
    </cfRule>
    <cfRule type="expression" dxfId="60" priority="8" stopIfTrue="1">
      <formula>C153&lt;C152</formula>
    </cfRule>
    <cfRule type="expression" dxfId="59" priority="9" stopIfTrue="1">
      <formula>C153&gt;C152</formula>
    </cfRule>
  </conditionalFormatting>
  <conditionalFormatting sqref="C155:AH155 C157:AH157 C159:AH159 C161:AH161 C163:AH163 C165:AH165 C167:AH167 C169:AH169 C171:AH171 C173:AH173 C175:AH175 C177:AH177 C179:AH179 C181:AH181 C183:AH183 C185:AH185 C187:AH187 C189:AH189 C191:AH191 C193:AH193 C195:AH195 C197:AH197 C199:AH199">
    <cfRule type="expression" dxfId="58" priority="4" stopIfTrue="1">
      <formula>C155=0</formula>
    </cfRule>
    <cfRule type="expression" dxfId="57" priority="5" stopIfTrue="1">
      <formula>C155&lt;C154</formula>
    </cfRule>
    <cfRule type="expression" dxfId="56" priority="6" stopIfTrue="1">
      <formula>C155&gt;C154</formula>
    </cfRule>
  </conditionalFormatting>
  <conditionalFormatting sqref="C201:AH201 C203:AH203 C205:AH205">
    <cfRule type="expression" dxfId="55" priority="1" stopIfTrue="1">
      <formula>C201=0</formula>
    </cfRule>
    <cfRule type="expression" dxfId="54" priority="2" stopIfTrue="1">
      <formula>C201&lt;C200</formula>
    </cfRule>
    <cfRule type="expression" dxfId="53" priority="3" stopIfTrue="1">
      <formula>C201&gt;C200</formula>
    </cfRule>
  </conditionalFormatting>
  <pageMargins left="0.7" right="0.7" top="0.75" bottom="0.75" header="0.3" footer="0.3"/>
  <pageSetup paperSize="9" orientation="portrait" horizontalDpi="4294967295" verticalDpi="4294967295"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66"/>
  <sheetViews>
    <sheetView zoomScaleNormal="100" workbookViewId="0">
      <selection activeCell="C4" sqref="C4"/>
    </sheetView>
  </sheetViews>
  <sheetFormatPr defaultRowHeight="15"/>
  <cols>
    <col min="1" max="1" width="23.28515625" bestFit="1" customWidth="1"/>
    <col min="2" max="2" width="11.5703125" customWidth="1"/>
    <col min="3" max="34" width="7.7109375" customWidth="1"/>
    <col min="49" max="49" width="12.5703125" customWidth="1"/>
  </cols>
  <sheetData>
    <row r="1" spans="1:48" ht="15.75">
      <c r="A1" s="9" t="s">
        <v>154</v>
      </c>
      <c r="B1" s="7" t="s">
        <v>153</v>
      </c>
      <c r="C1" s="13">
        <v>43831</v>
      </c>
      <c r="D1" s="13">
        <f>C1+1</f>
        <v>43832</v>
      </c>
      <c r="E1" s="13">
        <f t="shared" ref="E1:AV1" si="0">D1+1</f>
        <v>43833</v>
      </c>
      <c r="F1" s="13">
        <f t="shared" si="0"/>
        <v>43834</v>
      </c>
      <c r="G1" s="13">
        <f t="shared" si="0"/>
        <v>43835</v>
      </c>
      <c r="H1" s="13">
        <f t="shared" si="0"/>
        <v>43836</v>
      </c>
      <c r="I1" s="13">
        <f t="shared" si="0"/>
        <v>43837</v>
      </c>
      <c r="J1" s="13">
        <f t="shared" si="0"/>
        <v>43838</v>
      </c>
      <c r="K1" s="13">
        <f t="shared" si="0"/>
        <v>43839</v>
      </c>
      <c r="L1" s="13">
        <f t="shared" si="0"/>
        <v>43840</v>
      </c>
      <c r="M1" s="13">
        <f t="shared" si="0"/>
        <v>43841</v>
      </c>
      <c r="N1" s="13">
        <f t="shared" si="0"/>
        <v>43842</v>
      </c>
      <c r="O1" s="13">
        <f t="shared" si="0"/>
        <v>43843</v>
      </c>
      <c r="P1" s="13">
        <f t="shared" si="0"/>
        <v>43844</v>
      </c>
      <c r="Q1" s="13">
        <f t="shared" si="0"/>
        <v>43845</v>
      </c>
      <c r="R1" s="13">
        <f t="shared" si="0"/>
        <v>43846</v>
      </c>
      <c r="S1" s="13">
        <f t="shared" si="0"/>
        <v>43847</v>
      </c>
      <c r="T1" s="13">
        <f t="shared" si="0"/>
        <v>43848</v>
      </c>
      <c r="U1" s="13">
        <f t="shared" si="0"/>
        <v>43849</v>
      </c>
      <c r="V1" s="13">
        <f t="shared" si="0"/>
        <v>43850</v>
      </c>
      <c r="W1" s="13">
        <f t="shared" si="0"/>
        <v>43851</v>
      </c>
      <c r="X1" s="13">
        <f t="shared" si="0"/>
        <v>43852</v>
      </c>
      <c r="Y1" s="13">
        <f t="shared" si="0"/>
        <v>43853</v>
      </c>
      <c r="Z1" s="13">
        <f t="shared" si="0"/>
        <v>43854</v>
      </c>
      <c r="AA1" s="13">
        <f t="shared" si="0"/>
        <v>43855</v>
      </c>
      <c r="AB1" s="13">
        <f t="shared" si="0"/>
        <v>43856</v>
      </c>
      <c r="AC1" s="13">
        <f t="shared" si="0"/>
        <v>43857</v>
      </c>
      <c r="AD1" s="13">
        <f t="shared" si="0"/>
        <v>43858</v>
      </c>
      <c r="AE1" s="13">
        <f t="shared" si="0"/>
        <v>43859</v>
      </c>
      <c r="AF1" s="14">
        <f t="shared" si="0"/>
        <v>43860</v>
      </c>
      <c r="AG1" s="28">
        <f t="shared" si="0"/>
        <v>43861</v>
      </c>
      <c r="AH1" s="15">
        <f t="shared" si="0"/>
        <v>43862</v>
      </c>
      <c r="AI1" s="16">
        <f t="shared" si="0"/>
        <v>43863</v>
      </c>
      <c r="AJ1" s="13">
        <f t="shared" si="0"/>
        <v>43864</v>
      </c>
      <c r="AK1" s="13">
        <f t="shared" si="0"/>
        <v>43865</v>
      </c>
      <c r="AL1" s="13">
        <f t="shared" si="0"/>
        <v>43866</v>
      </c>
      <c r="AM1" s="13">
        <f t="shared" si="0"/>
        <v>43867</v>
      </c>
      <c r="AN1" s="13">
        <f t="shared" si="0"/>
        <v>43868</v>
      </c>
      <c r="AO1" s="13">
        <f t="shared" si="0"/>
        <v>43869</v>
      </c>
      <c r="AP1" s="13">
        <f t="shared" si="0"/>
        <v>43870</v>
      </c>
      <c r="AQ1" s="13">
        <f t="shared" si="0"/>
        <v>43871</v>
      </c>
      <c r="AR1" s="13">
        <f t="shared" si="0"/>
        <v>43872</v>
      </c>
      <c r="AS1" s="13">
        <f t="shared" si="0"/>
        <v>43873</v>
      </c>
      <c r="AT1" s="13">
        <f t="shared" si="0"/>
        <v>43874</v>
      </c>
      <c r="AU1" s="13">
        <f t="shared" si="0"/>
        <v>43875</v>
      </c>
      <c r="AV1" s="13">
        <f t="shared" si="0"/>
        <v>43876</v>
      </c>
    </row>
    <row r="2" spans="1:48" s="32" customFormat="1" ht="15.75">
      <c r="A2" s="9"/>
      <c r="B2" s="7"/>
      <c r="C2" s="33">
        <v>1</v>
      </c>
      <c r="D2" s="33">
        <v>1</v>
      </c>
      <c r="E2" s="33">
        <v>1</v>
      </c>
      <c r="F2" s="33">
        <v>1</v>
      </c>
      <c r="G2" s="33">
        <v>1</v>
      </c>
      <c r="H2" s="33">
        <v>1</v>
      </c>
      <c r="I2" s="33">
        <v>1</v>
      </c>
      <c r="J2" s="33">
        <v>1</v>
      </c>
      <c r="K2" s="33">
        <v>1</v>
      </c>
      <c r="L2" s="33">
        <v>1</v>
      </c>
      <c r="M2" s="33">
        <v>1</v>
      </c>
      <c r="N2" s="33">
        <v>1</v>
      </c>
      <c r="O2" s="33">
        <v>1</v>
      </c>
      <c r="P2" s="33">
        <v>1</v>
      </c>
      <c r="Q2" s="33">
        <v>1</v>
      </c>
      <c r="R2" s="33">
        <v>1</v>
      </c>
      <c r="S2" s="33">
        <v>1</v>
      </c>
      <c r="T2" s="33">
        <v>1</v>
      </c>
      <c r="U2" s="33">
        <v>1</v>
      </c>
      <c r="V2" s="33">
        <v>1</v>
      </c>
      <c r="W2" s="33">
        <v>1</v>
      </c>
      <c r="X2" s="33">
        <v>1</v>
      </c>
      <c r="Y2" s="33">
        <v>1</v>
      </c>
      <c r="Z2" s="33">
        <v>1</v>
      </c>
      <c r="AA2" s="33">
        <v>1</v>
      </c>
      <c r="AB2" s="33">
        <v>1</v>
      </c>
      <c r="AC2" s="33">
        <v>1</v>
      </c>
      <c r="AD2" s="33">
        <v>1</v>
      </c>
      <c r="AE2" s="37">
        <v>1</v>
      </c>
      <c r="AF2" s="33">
        <v>1</v>
      </c>
      <c r="AG2" s="33">
        <v>1</v>
      </c>
      <c r="AH2" s="33">
        <v>1</v>
      </c>
      <c r="AI2" s="16"/>
      <c r="AJ2" s="13"/>
      <c r="AK2" s="13"/>
      <c r="AL2" s="13"/>
      <c r="AM2" s="13"/>
      <c r="AN2" s="13"/>
      <c r="AO2" s="13"/>
      <c r="AP2" s="13"/>
      <c r="AQ2" s="13"/>
      <c r="AR2" s="13"/>
      <c r="AS2" s="13"/>
      <c r="AT2" s="13"/>
      <c r="AU2" s="13"/>
      <c r="AV2" s="13"/>
    </row>
    <row r="3" spans="1:48">
      <c r="A3" s="216" t="s">
        <v>136</v>
      </c>
      <c r="B3" s="19">
        <v>2019</v>
      </c>
      <c r="C3" s="34" t="s">
        <v>413</v>
      </c>
      <c r="D3" s="34" t="s">
        <v>421</v>
      </c>
      <c r="E3" s="34" t="s">
        <v>421</v>
      </c>
      <c r="F3" s="34" t="s">
        <v>421</v>
      </c>
      <c r="G3" s="34" t="s">
        <v>415</v>
      </c>
      <c r="H3" s="34" t="s">
        <v>416</v>
      </c>
      <c r="I3" s="34" t="s">
        <v>417</v>
      </c>
      <c r="J3" s="34" t="s">
        <v>421</v>
      </c>
      <c r="K3" s="34" t="s">
        <v>421</v>
      </c>
      <c r="L3" s="34" t="s">
        <v>421</v>
      </c>
      <c r="M3" s="34" t="s">
        <v>418</v>
      </c>
      <c r="N3" s="34" t="s">
        <v>421</v>
      </c>
      <c r="O3" s="34" t="s">
        <v>421</v>
      </c>
      <c r="P3" s="34" t="s">
        <v>421</v>
      </c>
      <c r="Q3" s="34" t="s">
        <v>413</v>
      </c>
      <c r="R3" s="34" t="s">
        <v>419</v>
      </c>
      <c r="S3" s="34" t="s">
        <v>420</v>
      </c>
      <c r="T3" s="34" t="s">
        <v>413</v>
      </c>
      <c r="U3" s="34" t="s">
        <v>413</v>
      </c>
      <c r="V3" s="34" t="s">
        <v>414</v>
      </c>
      <c r="W3" s="34" t="s">
        <v>413</v>
      </c>
      <c r="X3" s="34" t="s">
        <v>413</v>
      </c>
      <c r="Y3" s="34" t="s">
        <v>421</v>
      </c>
      <c r="Z3" s="34" t="s">
        <v>413</v>
      </c>
      <c r="AA3" s="34" t="s">
        <v>413</v>
      </c>
      <c r="AB3" s="34" t="s">
        <v>413</v>
      </c>
      <c r="AC3" s="34"/>
      <c r="AD3" s="34" t="s">
        <v>413</v>
      </c>
      <c r="AE3" s="38" t="s">
        <v>413</v>
      </c>
      <c r="AF3" s="39" t="s">
        <v>413</v>
      </c>
      <c r="AG3" s="35" t="s">
        <v>413</v>
      </c>
      <c r="AH3" s="36" t="s">
        <v>421</v>
      </c>
      <c r="AI3" s="8"/>
      <c r="AJ3" s="6"/>
      <c r="AK3" s="6"/>
      <c r="AL3" s="6"/>
      <c r="AM3" s="6"/>
      <c r="AN3" s="6"/>
      <c r="AO3" s="6"/>
      <c r="AP3" s="6"/>
      <c r="AQ3" s="6"/>
      <c r="AR3" s="6"/>
      <c r="AS3" s="6"/>
      <c r="AT3" s="6"/>
      <c r="AU3" s="6"/>
      <c r="AV3" s="6"/>
    </row>
    <row r="4" spans="1:48">
      <c r="A4" s="216"/>
      <c r="B4" s="20">
        <v>2020</v>
      </c>
      <c r="C4" s="21" t="s">
        <v>322</v>
      </c>
      <c r="D4" s="21" t="s">
        <v>324</v>
      </c>
      <c r="E4" s="21" t="s">
        <v>323</v>
      </c>
      <c r="F4" s="21" t="s">
        <v>325</v>
      </c>
      <c r="G4" s="21" t="s">
        <v>327</v>
      </c>
      <c r="H4" s="21" t="s">
        <v>326</v>
      </c>
      <c r="I4" s="21" t="s">
        <v>327</v>
      </c>
      <c r="J4" s="21" t="s">
        <v>323</v>
      </c>
      <c r="K4" s="21" t="s">
        <v>327</v>
      </c>
      <c r="L4" s="21" t="s">
        <v>323</v>
      </c>
      <c r="M4" s="21" t="s">
        <v>323</v>
      </c>
      <c r="N4" s="21" t="s">
        <v>323</v>
      </c>
      <c r="O4" s="21" t="s">
        <v>325</v>
      </c>
      <c r="P4" s="21" t="s">
        <v>322</v>
      </c>
      <c r="Q4" s="21" t="s">
        <v>324</v>
      </c>
      <c r="R4" s="21" t="s">
        <v>325</v>
      </c>
      <c r="S4" s="21" t="s">
        <v>323</v>
      </c>
      <c r="T4" s="21" t="s">
        <v>327</v>
      </c>
      <c r="U4" s="21" t="s">
        <v>323</v>
      </c>
      <c r="V4" s="21" t="s">
        <v>325</v>
      </c>
      <c r="W4" s="21" t="s">
        <v>325</v>
      </c>
      <c r="X4" s="21" t="s">
        <v>322</v>
      </c>
      <c r="Y4" s="21" t="s">
        <v>324</v>
      </c>
      <c r="Z4" s="21" t="s">
        <v>325</v>
      </c>
      <c r="AA4" s="21" t="s">
        <v>323</v>
      </c>
      <c r="AB4" s="21" t="s">
        <v>324</v>
      </c>
      <c r="AC4" s="21" t="s">
        <v>325</v>
      </c>
      <c r="AD4" s="21" t="s">
        <v>323</v>
      </c>
      <c r="AE4" s="21" t="s">
        <v>324</v>
      </c>
      <c r="AF4" s="21" t="s">
        <v>325</v>
      </c>
      <c r="AG4" s="21" t="s">
        <v>323</v>
      </c>
      <c r="AH4" s="21" t="s">
        <v>327</v>
      </c>
      <c r="AI4" s="8"/>
      <c r="AJ4" s="6"/>
      <c r="AK4" s="6"/>
      <c r="AL4" s="6"/>
      <c r="AM4" s="6"/>
      <c r="AN4" s="6"/>
      <c r="AO4" s="6"/>
      <c r="AP4" s="6"/>
      <c r="AQ4" s="6"/>
      <c r="AR4" s="6"/>
      <c r="AS4" s="6"/>
      <c r="AT4" s="6"/>
      <c r="AU4" s="6"/>
      <c r="AV4" s="6"/>
    </row>
    <row r="5" spans="1:48">
      <c r="A5" s="216" t="s">
        <v>137</v>
      </c>
      <c r="B5" s="19">
        <f>B3</f>
        <v>2019</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24"/>
      <c r="AG5" s="22"/>
      <c r="AH5" s="26"/>
      <c r="AI5" s="8"/>
      <c r="AJ5" s="6"/>
      <c r="AK5" s="6"/>
      <c r="AL5" s="6"/>
      <c r="AM5" s="6"/>
      <c r="AN5" s="6"/>
      <c r="AO5" s="6"/>
      <c r="AP5" s="6"/>
      <c r="AQ5" s="6"/>
      <c r="AR5" s="6"/>
      <c r="AS5" s="6"/>
      <c r="AT5" s="6"/>
      <c r="AU5" s="6"/>
      <c r="AV5" s="6"/>
    </row>
    <row r="6" spans="1:48">
      <c r="A6" s="216"/>
      <c r="B6" s="20">
        <f>B4</f>
        <v>2020</v>
      </c>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2"/>
      <c r="AG6" s="22"/>
      <c r="AH6" s="26"/>
      <c r="AI6" s="8"/>
      <c r="AJ6" s="6"/>
      <c r="AK6" s="6"/>
      <c r="AL6" s="6"/>
      <c r="AM6" s="6"/>
      <c r="AN6" s="6"/>
      <c r="AO6" s="6"/>
      <c r="AP6" s="6"/>
      <c r="AQ6" s="6"/>
      <c r="AR6" s="6"/>
      <c r="AS6" s="6"/>
      <c r="AT6" s="6"/>
      <c r="AU6" s="6"/>
      <c r="AV6" s="6"/>
    </row>
    <row r="7" spans="1:48">
      <c r="A7" s="216" t="s">
        <v>138</v>
      </c>
      <c r="B7" s="19">
        <f>B5</f>
        <v>2019</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4"/>
      <c r="AG7" s="22"/>
      <c r="AH7" s="26"/>
      <c r="AI7" s="8"/>
      <c r="AJ7" s="6"/>
      <c r="AK7" s="6"/>
      <c r="AL7" s="6"/>
      <c r="AM7" s="6"/>
      <c r="AN7" s="6"/>
      <c r="AO7" s="6"/>
      <c r="AP7" s="6"/>
      <c r="AQ7" s="6"/>
      <c r="AR7" s="6"/>
      <c r="AS7" s="6"/>
      <c r="AT7" s="6"/>
      <c r="AU7" s="6"/>
      <c r="AV7" s="6"/>
    </row>
    <row r="8" spans="1:48">
      <c r="A8" s="216"/>
      <c r="B8" s="20">
        <f>B6</f>
        <v>2020</v>
      </c>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2"/>
      <c r="AG8" s="22"/>
      <c r="AH8" s="26"/>
      <c r="AI8" s="8"/>
      <c r="AJ8" s="6"/>
      <c r="AK8" s="6"/>
      <c r="AL8" s="6"/>
      <c r="AM8" s="6"/>
      <c r="AN8" s="6"/>
      <c r="AO8" s="6"/>
      <c r="AP8" s="6"/>
      <c r="AQ8" s="6"/>
      <c r="AR8" s="6"/>
      <c r="AS8" s="6"/>
      <c r="AT8" s="6"/>
      <c r="AU8" s="6"/>
      <c r="AV8" s="6"/>
    </row>
    <row r="9" spans="1:48">
      <c r="A9" s="216" t="s">
        <v>139</v>
      </c>
      <c r="B9" s="19">
        <f t="shared" ref="B9:B66" si="1">B7</f>
        <v>2019</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4"/>
      <c r="AG9" s="22"/>
      <c r="AH9" s="26"/>
      <c r="AI9" s="8"/>
      <c r="AJ9" s="6"/>
      <c r="AK9" s="6"/>
      <c r="AL9" s="6"/>
      <c r="AM9" s="6"/>
      <c r="AN9" s="6"/>
      <c r="AO9" s="6"/>
      <c r="AP9" s="6"/>
      <c r="AQ9" s="6"/>
      <c r="AR9" s="6"/>
      <c r="AS9" s="6"/>
      <c r="AT9" s="6"/>
      <c r="AU9" s="6"/>
      <c r="AV9" s="6"/>
    </row>
    <row r="10" spans="1:48">
      <c r="A10" s="216"/>
      <c r="B10" s="20">
        <f t="shared" si="1"/>
        <v>2020</v>
      </c>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2"/>
      <c r="AG10" s="22"/>
      <c r="AH10" s="26"/>
      <c r="AI10" s="8"/>
      <c r="AJ10" s="6"/>
      <c r="AK10" s="6"/>
      <c r="AL10" s="6"/>
      <c r="AM10" s="6"/>
      <c r="AN10" s="6"/>
      <c r="AO10" s="6"/>
      <c r="AP10" s="6"/>
      <c r="AQ10" s="6"/>
      <c r="AR10" s="6"/>
      <c r="AS10" s="6"/>
      <c r="AT10" s="6"/>
      <c r="AU10" s="6"/>
      <c r="AV10" s="6"/>
    </row>
    <row r="11" spans="1:48">
      <c r="A11" s="216" t="s">
        <v>7</v>
      </c>
      <c r="B11" s="19">
        <f t="shared" si="1"/>
        <v>2019</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24"/>
      <c r="AG11" s="22"/>
      <c r="AH11" s="26"/>
      <c r="AI11" s="8"/>
      <c r="AJ11" s="6"/>
      <c r="AK11" s="6"/>
      <c r="AL11" s="6"/>
      <c r="AM11" s="6"/>
      <c r="AN11" s="6"/>
      <c r="AO11" s="6"/>
      <c r="AP11" s="6"/>
      <c r="AQ11" s="6"/>
      <c r="AR11" s="6"/>
      <c r="AS11" s="6"/>
      <c r="AT11" s="6"/>
      <c r="AU11" s="6"/>
      <c r="AV11" s="6"/>
    </row>
    <row r="12" spans="1:48">
      <c r="A12" s="216"/>
      <c r="B12" s="20">
        <f t="shared" si="1"/>
        <v>2020</v>
      </c>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2"/>
      <c r="AG12" s="22"/>
      <c r="AH12" s="26"/>
      <c r="AI12" s="8"/>
      <c r="AJ12" s="6"/>
      <c r="AK12" s="6"/>
      <c r="AL12" s="6"/>
      <c r="AM12" s="6"/>
      <c r="AN12" s="6"/>
      <c r="AO12" s="6"/>
      <c r="AP12" s="6"/>
      <c r="AQ12" s="6"/>
      <c r="AR12" s="6"/>
      <c r="AS12" s="6"/>
      <c r="AT12" s="6"/>
      <c r="AU12" s="6"/>
      <c r="AV12" s="6"/>
    </row>
    <row r="13" spans="1:48">
      <c r="A13" s="216" t="s">
        <v>140</v>
      </c>
      <c r="B13" s="19">
        <f t="shared" si="1"/>
        <v>2019</v>
      </c>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4"/>
      <c r="AG13" s="22"/>
      <c r="AH13" s="26"/>
      <c r="AI13" s="8"/>
      <c r="AJ13" s="6"/>
      <c r="AK13" s="6"/>
      <c r="AL13" s="6"/>
      <c r="AM13" s="6"/>
      <c r="AN13" s="6"/>
      <c r="AO13" s="6"/>
      <c r="AP13" s="6"/>
      <c r="AQ13" s="6"/>
      <c r="AR13" s="6"/>
      <c r="AS13" s="6"/>
      <c r="AT13" s="6"/>
      <c r="AU13" s="6"/>
      <c r="AV13" s="6"/>
    </row>
    <row r="14" spans="1:48">
      <c r="A14" s="216"/>
      <c r="B14" s="20">
        <f t="shared" si="1"/>
        <v>2020</v>
      </c>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2"/>
      <c r="AG14" s="22"/>
      <c r="AH14" s="26"/>
      <c r="AI14" s="8"/>
      <c r="AJ14" s="6"/>
      <c r="AK14" s="6"/>
      <c r="AL14" s="6"/>
      <c r="AM14" s="6"/>
      <c r="AN14" s="6"/>
      <c r="AO14" s="6"/>
      <c r="AP14" s="6"/>
      <c r="AQ14" s="6"/>
      <c r="AR14" s="6"/>
      <c r="AS14" s="6"/>
      <c r="AT14" s="6"/>
      <c r="AU14" s="6"/>
      <c r="AV14" s="6"/>
    </row>
    <row r="15" spans="1:48">
      <c r="A15" s="216" t="s">
        <v>141</v>
      </c>
      <c r="B15" s="19">
        <f t="shared" si="1"/>
        <v>2019</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4"/>
      <c r="AG15" s="22"/>
      <c r="AH15" s="26"/>
      <c r="AI15" s="8"/>
      <c r="AJ15" s="6"/>
      <c r="AK15" s="6"/>
      <c r="AL15" s="6"/>
      <c r="AM15" s="6"/>
      <c r="AN15" s="6"/>
      <c r="AO15" s="6"/>
      <c r="AP15" s="6"/>
      <c r="AQ15" s="6"/>
      <c r="AR15" s="6"/>
      <c r="AS15" s="6"/>
      <c r="AT15" s="6"/>
      <c r="AU15" s="6"/>
      <c r="AV15" s="6"/>
    </row>
    <row r="16" spans="1:48">
      <c r="A16" s="216"/>
      <c r="B16" s="20">
        <f t="shared" si="1"/>
        <v>2020</v>
      </c>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2"/>
      <c r="AG16" s="22"/>
      <c r="AH16" s="26"/>
      <c r="AI16" s="8"/>
      <c r="AJ16" s="6"/>
      <c r="AK16" s="6"/>
      <c r="AL16" s="6"/>
      <c r="AM16" s="6"/>
      <c r="AN16" s="6"/>
      <c r="AO16" s="6"/>
      <c r="AP16" s="6"/>
      <c r="AQ16" s="6"/>
      <c r="AR16" s="6"/>
      <c r="AS16" s="6"/>
      <c r="AT16" s="6"/>
      <c r="AU16" s="6"/>
      <c r="AV16" s="6"/>
    </row>
    <row r="17" spans="1:48">
      <c r="A17" s="216" t="s">
        <v>11</v>
      </c>
      <c r="B17" s="19">
        <f t="shared" si="1"/>
        <v>2019</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4"/>
      <c r="AG17" s="22"/>
      <c r="AH17" s="26"/>
      <c r="AI17" s="8"/>
      <c r="AJ17" s="6"/>
      <c r="AK17" s="6"/>
      <c r="AL17" s="6"/>
      <c r="AM17" s="6"/>
      <c r="AN17" s="6"/>
      <c r="AO17" s="6"/>
      <c r="AP17" s="6"/>
      <c r="AQ17" s="6"/>
      <c r="AR17" s="6"/>
      <c r="AS17" s="6"/>
      <c r="AT17" s="6"/>
      <c r="AU17" s="6"/>
      <c r="AV17" s="6"/>
    </row>
    <row r="18" spans="1:48">
      <c r="A18" s="216"/>
      <c r="B18" s="20">
        <f t="shared" si="1"/>
        <v>2020</v>
      </c>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2"/>
      <c r="AG18" s="22"/>
      <c r="AH18" s="26"/>
      <c r="AI18" s="8"/>
      <c r="AJ18" s="6"/>
      <c r="AK18" s="6"/>
      <c r="AL18" s="6"/>
      <c r="AM18" s="6"/>
      <c r="AN18" s="6"/>
      <c r="AO18" s="6"/>
      <c r="AP18" s="6"/>
      <c r="AQ18" s="6"/>
      <c r="AR18" s="6"/>
      <c r="AS18" s="6"/>
      <c r="AT18" s="6"/>
      <c r="AU18" s="6"/>
      <c r="AV18" s="6"/>
    </row>
    <row r="19" spans="1:48">
      <c r="A19" s="216" t="s">
        <v>308</v>
      </c>
      <c r="B19" s="19">
        <f t="shared" si="1"/>
        <v>2019</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4"/>
      <c r="AG19" s="22"/>
      <c r="AH19" s="26"/>
      <c r="AI19" s="8"/>
      <c r="AJ19" s="6"/>
      <c r="AK19" s="6"/>
      <c r="AL19" s="6"/>
      <c r="AM19" s="6"/>
      <c r="AN19" s="6"/>
      <c r="AO19" s="6"/>
      <c r="AP19" s="6"/>
      <c r="AQ19" s="6"/>
      <c r="AR19" s="6"/>
      <c r="AS19" s="6"/>
      <c r="AT19" s="6"/>
      <c r="AU19" s="6"/>
      <c r="AV19" s="6"/>
    </row>
    <row r="20" spans="1:48">
      <c r="A20" s="216"/>
      <c r="B20" s="20">
        <f t="shared" si="1"/>
        <v>2020</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2"/>
      <c r="AG20" s="22"/>
      <c r="AH20" s="26"/>
      <c r="AI20" s="8"/>
      <c r="AJ20" s="6"/>
      <c r="AK20" s="6"/>
      <c r="AL20" s="6"/>
      <c r="AM20" s="6"/>
      <c r="AN20" s="6"/>
      <c r="AO20" s="6"/>
      <c r="AP20" s="6"/>
      <c r="AQ20" s="6"/>
      <c r="AR20" s="6"/>
      <c r="AS20" s="6"/>
      <c r="AT20" s="6"/>
      <c r="AU20" s="6"/>
      <c r="AV20" s="6"/>
    </row>
    <row r="21" spans="1:48">
      <c r="A21" s="216" t="s">
        <v>142</v>
      </c>
      <c r="B21" s="19">
        <f t="shared" si="1"/>
        <v>2019</v>
      </c>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4"/>
      <c r="AG21" s="22"/>
      <c r="AH21" s="26"/>
      <c r="AI21" s="8"/>
      <c r="AJ21" s="6"/>
      <c r="AK21" s="6"/>
      <c r="AL21" s="6"/>
      <c r="AM21" s="6"/>
      <c r="AN21" s="6"/>
      <c r="AO21" s="6"/>
      <c r="AP21" s="6"/>
      <c r="AQ21" s="6"/>
      <c r="AR21" s="6"/>
      <c r="AS21" s="6"/>
      <c r="AT21" s="6"/>
      <c r="AU21" s="6"/>
      <c r="AV21" s="6"/>
    </row>
    <row r="22" spans="1:48">
      <c r="A22" s="216"/>
      <c r="B22" s="20">
        <f t="shared" si="1"/>
        <v>2020</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2"/>
      <c r="AG22" s="22"/>
      <c r="AH22" s="26"/>
      <c r="AI22" s="8"/>
      <c r="AJ22" s="6"/>
      <c r="AK22" s="6"/>
      <c r="AL22" s="6"/>
      <c r="AM22" s="6"/>
      <c r="AN22" s="6"/>
      <c r="AO22" s="6"/>
      <c r="AP22" s="6"/>
      <c r="AQ22" s="6"/>
      <c r="AR22" s="6"/>
      <c r="AS22" s="6"/>
      <c r="AT22" s="6"/>
      <c r="AU22" s="6"/>
      <c r="AV22" s="6"/>
    </row>
    <row r="23" spans="1:48">
      <c r="A23" s="216" t="s">
        <v>143</v>
      </c>
      <c r="B23" s="19">
        <f t="shared" si="1"/>
        <v>2019</v>
      </c>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4"/>
      <c r="AG23" s="22"/>
      <c r="AH23" s="26"/>
      <c r="AI23" s="8"/>
      <c r="AJ23" s="6"/>
      <c r="AK23" s="6"/>
      <c r="AL23" s="6"/>
      <c r="AM23" s="6"/>
      <c r="AN23" s="6"/>
      <c r="AO23" s="6"/>
      <c r="AP23" s="6"/>
      <c r="AQ23" s="6"/>
      <c r="AR23" s="6"/>
      <c r="AS23" s="6"/>
      <c r="AT23" s="6"/>
      <c r="AU23" s="6"/>
      <c r="AV23" s="6"/>
    </row>
    <row r="24" spans="1:48">
      <c r="A24" s="216"/>
      <c r="B24" s="20">
        <f t="shared" si="1"/>
        <v>2020</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2"/>
      <c r="AG24" s="22"/>
      <c r="AH24" s="26"/>
      <c r="AI24" s="8"/>
      <c r="AJ24" s="6"/>
      <c r="AK24" s="6"/>
      <c r="AL24" s="6"/>
      <c r="AM24" s="6"/>
      <c r="AN24" s="6"/>
      <c r="AO24" s="6"/>
      <c r="AP24" s="6"/>
      <c r="AQ24" s="6"/>
      <c r="AR24" s="6"/>
      <c r="AS24" s="6"/>
      <c r="AT24" s="6"/>
      <c r="AU24" s="6"/>
      <c r="AV24" s="6"/>
    </row>
    <row r="25" spans="1:48">
      <c r="A25" s="216" t="s">
        <v>155</v>
      </c>
      <c r="B25" s="19">
        <f t="shared" si="1"/>
        <v>2019</v>
      </c>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4"/>
      <c r="AG25" s="22"/>
      <c r="AH25" s="26"/>
      <c r="AI25" s="8"/>
      <c r="AJ25" s="6"/>
      <c r="AK25" s="6"/>
      <c r="AL25" s="6"/>
      <c r="AM25" s="6"/>
      <c r="AN25" s="6"/>
      <c r="AO25" s="6"/>
      <c r="AP25" s="6"/>
      <c r="AQ25" s="6"/>
      <c r="AR25" s="6"/>
      <c r="AS25" s="6"/>
      <c r="AT25" s="6"/>
      <c r="AU25" s="6"/>
      <c r="AV25" s="6"/>
    </row>
    <row r="26" spans="1:48">
      <c r="A26" s="216"/>
      <c r="B26" s="20">
        <f t="shared" si="1"/>
        <v>2020</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2"/>
      <c r="AG26" s="22"/>
      <c r="AH26" s="26"/>
      <c r="AI26" s="8"/>
      <c r="AJ26" s="6"/>
      <c r="AK26" s="6"/>
      <c r="AL26" s="6"/>
      <c r="AM26" s="6"/>
      <c r="AN26" s="6"/>
      <c r="AO26" s="6"/>
      <c r="AP26" s="6"/>
      <c r="AQ26" s="6"/>
      <c r="AR26" s="6"/>
      <c r="AS26" s="6"/>
      <c r="AT26" s="6"/>
      <c r="AU26" s="6"/>
      <c r="AV26" s="6"/>
    </row>
    <row r="27" spans="1:48">
      <c r="A27" s="216" t="s">
        <v>5</v>
      </c>
      <c r="B27" s="19">
        <f t="shared" si="1"/>
        <v>2019</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4"/>
      <c r="AG27" s="22"/>
      <c r="AH27" s="26"/>
      <c r="AI27" s="8"/>
      <c r="AJ27" s="6"/>
      <c r="AK27" s="6"/>
      <c r="AL27" s="6"/>
      <c r="AM27" s="6"/>
      <c r="AN27" s="6"/>
      <c r="AO27" s="6"/>
      <c r="AP27" s="6"/>
      <c r="AQ27" s="6"/>
      <c r="AR27" s="6"/>
      <c r="AS27" s="6"/>
      <c r="AT27" s="6"/>
      <c r="AU27" s="6"/>
      <c r="AV27" s="6"/>
    </row>
    <row r="28" spans="1:48">
      <c r="A28" s="216"/>
      <c r="B28" s="20">
        <f t="shared" si="1"/>
        <v>2020</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2"/>
      <c r="AG28" s="22"/>
      <c r="AH28" s="26"/>
      <c r="AI28" s="8"/>
      <c r="AJ28" s="6"/>
      <c r="AK28" s="6"/>
      <c r="AL28" s="6"/>
      <c r="AM28" s="6"/>
      <c r="AN28" s="6"/>
      <c r="AO28" s="6"/>
      <c r="AP28" s="6"/>
      <c r="AQ28" s="6"/>
      <c r="AR28" s="6"/>
      <c r="AS28" s="6"/>
      <c r="AT28" s="6"/>
      <c r="AU28" s="6"/>
      <c r="AV28" s="6"/>
    </row>
    <row r="29" spans="1:48">
      <c r="A29" s="216" t="s">
        <v>0</v>
      </c>
      <c r="B29" s="19">
        <f t="shared" si="1"/>
        <v>2019</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4"/>
      <c r="AG29" s="22"/>
      <c r="AH29" s="26"/>
      <c r="AI29" s="8"/>
      <c r="AJ29" s="6"/>
      <c r="AK29" s="6"/>
      <c r="AL29" s="6"/>
      <c r="AM29" s="6"/>
      <c r="AN29" s="6"/>
      <c r="AO29" s="6"/>
      <c r="AP29" s="6"/>
      <c r="AQ29" s="6"/>
      <c r="AR29" s="6"/>
      <c r="AS29" s="6"/>
      <c r="AT29" s="6"/>
      <c r="AU29" s="6"/>
      <c r="AV29" s="6"/>
    </row>
    <row r="30" spans="1:48">
      <c r="A30" s="216"/>
      <c r="B30" s="20">
        <f t="shared" si="1"/>
        <v>2020</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2"/>
      <c r="AG30" s="22"/>
      <c r="AH30" s="26"/>
      <c r="AI30" s="8"/>
      <c r="AJ30" s="6"/>
      <c r="AK30" s="6"/>
      <c r="AL30" s="6"/>
      <c r="AM30" s="6"/>
      <c r="AN30" s="6"/>
      <c r="AO30" s="6"/>
      <c r="AP30" s="6"/>
      <c r="AQ30" s="6"/>
      <c r="AR30" s="6"/>
      <c r="AS30" s="6"/>
      <c r="AT30" s="6"/>
      <c r="AU30" s="6"/>
      <c r="AV30" s="6"/>
    </row>
    <row r="31" spans="1:48">
      <c r="A31" s="216" t="s">
        <v>1</v>
      </c>
      <c r="B31" s="19">
        <f t="shared" si="1"/>
        <v>2019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4"/>
      <c r="AG31" s="22"/>
      <c r="AH31" s="26"/>
      <c r="AI31" s="8"/>
      <c r="AJ31" s="6"/>
      <c r="AK31" s="6"/>
      <c r="AL31" s="6"/>
      <c r="AM31" s="6"/>
      <c r="AN31" s="6"/>
      <c r="AO31" s="6"/>
      <c r="AP31" s="6"/>
      <c r="AQ31" s="6"/>
      <c r="AR31" s="6"/>
      <c r="AS31" s="6"/>
      <c r="AT31" s="6"/>
      <c r="AU31" s="6"/>
      <c r="AV31" s="6"/>
    </row>
    <row r="32" spans="1:48">
      <c r="A32" s="216"/>
      <c r="B32" s="20">
        <f t="shared" si="1"/>
        <v>2020</v>
      </c>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2"/>
      <c r="AG32" s="22"/>
      <c r="AH32" s="26"/>
      <c r="AI32" s="8"/>
      <c r="AJ32" s="6"/>
      <c r="AK32" s="6"/>
      <c r="AL32" s="6"/>
      <c r="AM32" s="6"/>
      <c r="AN32" s="6"/>
      <c r="AO32" s="6"/>
      <c r="AP32" s="6"/>
      <c r="AQ32" s="6"/>
      <c r="AR32" s="6"/>
      <c r="AS32" s="6"/>
      <c r="AT32" s="6"/>
      <c r="AU32" s="6"/>
      <c r="AV32" s="6"/>
    </row>
    <row r="33" spans="1:48">
      <c r="A33" s="216" t="s">
        <v>144</v>
      </c>
      <c r="B33" s="19">
        <f t="shared" si="1"/>
        <v>2019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4"/>
      <c r="AG33" s="22"/>
      <c r="AH33" s="26"/>
      <c r="AI33" s="8"/>
      <c r="AJ33" s="6"/>
      <c r="AK33" s="6"/>
      <c r="AL33" s="6"/>
      <c r="AM33" s="6"/>
      <c r="AN33" s="6"/>
      <c r="AO33" s="6"/>
      <c r="AP33" s="6"/>
      <c r="AQ33" s="6"/>
      <c r="AR33" s="6"/>
      <c r="AS33" s="6"/>
      <c r="AT33" s="6"/>
      <c r="AU33" s="6"/>
      <c r="AV33" s="6"/>
    </row>
    <row r="34" spans="1:48">
      <c r="A34" s="216"/>
      <c r="B34" s="20">
        <f t="shared" si="1"/>
        <v>2020</v>
      </c>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2"/>
      <c r="AG34" s="22"/>
      <c r="AH34" s="26"/>
      <c r="AI34" s="8"/>
      <c r="AJ34" s="6"/>
      <c r="AK34" s="6"/>
      <c r="AL34" s="6"/>
      <c r="AM34" s="6"/>
      <c r="AN34" s="6"/>
      <c r="AO34" s="6"/>
      <c r="AP34" s="6"/>
      <c r="AQ34" s="6"/>
      <c r="AR34" s="6"/>
      <c r="AS34" s="6"/>
      <c r="AT34" s="6"/>
      <c r="AU34" s="6"/>
      <c r="AV34" s="6"/>
    </row>
    <row r="35" spans="1:48">
      <c r="A35" s="216" t="s">
        <v>145</v>
      </c>
      <c r="B35" s="19">
        <f t="shared" si="1"/>
        <v>2019</v>
      </c>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4"/>
      <c r="AG35" s="22"/>
      <c r="AH35" s="26"/>
      <c r="AI35" s="8"/>
      <c r="AJ35" s="6"/>
      <c r="AK35" s="6"/>
      <c r="AL35" s="6"/>
      <c r="AM35" s="6"/>
      <c r="AN35" s="6"/>
      <c r="AO35" s="6"/>
      <c r="AP35" s="6"/>
      <c r="AQ35" s="6"/>
      <c r="AR35" s="6"/>
      <c r="AS35" s="6"/>
      <c r="AT35" s="6"/>
      <c r="AU35" s="6"/>
      <c r="AV35" s="6"/>
    </row>
    <row r="36" spans="1:48">
      <c r="A36" s="216"/>
      <c r="B36" s="20">
        <f t="shared" si="1"/>
        <v>2020</v>
      </c>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2"/>
      <c r="AG36" s="22"/>
      <c r="AH36" s="26"/>
      <c r="AI36" s="8"/>
      <c r="AJ36" s="6"/>
      <c r="AK36" s="6"/>
      <c r="AL36" s="6"/>
      <c r="AM36" s="6"/>
      <c r="AN36" s="6"/>
      <c r="AO36" s="6"/>
      <c r="AP36" s="6"/>
      <c r="AQ36" s="6"/>
      <c r="AR36" s="6"/>
      <c r="AS36" s="6"/>
      <c r="AT36" s="6"/>
      <c r="AU36" s="6"/>
      <c r="AV36" s="6"/>
    </row>
    <row r="37" spans="1:48">
      <c r="A37" s="216" t="s">
        <v>146</v>
      </c>
      <c r="B37" s="19">
        <f t="shared" si="1"/>
        <v>2019</v>
      </c>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4"/>
      <c r="AG37" s="22"/>
      <c r="AH37" s="26"/>
      <c r="AI37" s="8"/>
      <c r="AJ37" s="6"/>
      <c r="AK37" s="6"/>
      <c r="AL37" s="6"/>
      <c r="AM37" s="6"/>
      <c r="AN37" s="6"/>
      <c r="AO37" s="6"/>
      <c r="AP37" s="6"/>
      <c r="AQ37" s="6"/>
      <c r="AR37" s="6"/>
      <c r="AS37" s="6"/>
      <c r="AT37" s="6"/>
      <c r="AU37" s="6"/>
      <c r="AV37" s="6"/>
    </row>
    <row r="38" spans="1:48">
      <c r="A38" s="216"/>
      <c r="B38" s="20">
        <f t="shared" si="1"/>
        <v>2020</v>
      </c>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2"/>
      <c r="AG38" s="22"/>
      <c r="AH38" s="26"/>
      <c r="AI38" s="8"/>
      <c r="AJ38" s="6"/>
      <c r="AK38" s="6"/>
      <c r="AL38" s="6"/>
      <c r="AM38" s="6"/>
      <c r="AN38" s="6"/>
      <c r="AO38" s="6"/>
      <c r="AP38" s="6"/>
      <c r="AQ38" s="6"/>
      <c r="AR38" s="6"/>
      <c r="AS38" s="6"/>
      <c r="AT38" s="6"/>
      <c r="AU38" s="6"/>
      <c r="AV38" s="6"/>
    </row>
    <row r="39" spans="1:48">
      <c r="A39" s="216" t="s">
        <v>12</v>
      </c>
      <c r="B39" s="19">
        <f t="shared" si="1"/>
        <v>2019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4"/>
      <c r="AG39" s="22"/>
      <c r="AH39" s="26"/>
      <c r="AI39" s="8"/>
      <c r="AJ39" s="6"/>
      <c r="AK39" s="6"/>
      <c r="AL39" s="6"/>
      <c r="AM39" s="6"/>
      <c r="AN39" s="6"/>
      <c r="AO39" s="6"/>
      <c r="AP39" s="6"/>
      <c r="AQ39" s="6"/>
      <c r="AR39" s="6"/>
      <c r="AS39" s="6"/>
      <c r="AT39" s="6"/>
      <c r="AU39" s="6"/>
      <c r="AV39" s="6"/>
    </row>
    <row r="40" spans="1:48">
      <c r="A40" s="216"/>
      <c r="B40" s="20">
        <f t="shared" si="1"/>
        <v>2020</v>
      </c>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2"/>
      <c r="AG40" s="22"/>
      <c r="AH40" s="26"/>
      <c r="AI40" s="8"/>
      <c r="AJ40" s="6"/>
      <c r="AK40" s="6"/>
      <c r="AL40" s="6"/>
      <c r="AM40" s="6"/>
      <c r="AN40" s="6"/>
      <c r="AO40" s="6"/>
      <c r="AP40" s="6"/>
      <c r="AQ40" s="6"/>
      <c r="AR40" s="6"/>
      <c r="AS40" s="6"/>
      <c r="AT40" s="6"/>
      <c r="AU40" s="6"/>
      <c r="AV40" s="6"/>
    </row>
    <row r="41" spans="1:48">
      <c r="A41" s="216" t="s">
        <v>9</v>
      </c>
      <c r="B41" s="19">
        <f t="shared" si="1"/>
        <v>2019</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4"/>
      <c r="AG41" s="22"/>
      <c r="AH41" s="26"/>
      <c r="AI41" s="8"/>
      <c r="AJ41" s="6"/>
      <c r="AK41" s="6"/>
      <c r="AL41" s="6"/>
      <c r="AM41" s="6"/>
      <c r="AN41" s="6"/>
      <c r="AO41" s="6"/>
      <c r="AP41" s="6"/>
      <c r="AQ41" s="6"/>
      <c r="AR41" s="6"/>
      <c r="AS41" s="6"/>
      <c r="AT41" s="6"/>
      <c r="AU41" s="6"/>
      <c r="AV41" s="6"/>
    </row>
    <row r="42" spans="1:48">
      <c r="A42" s="216"/>
      <c r="B42" s="20">
        <f t="shared" si="1"/>
        <v>2020</v>
      </c>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2"/>
      <c r="AG42" s="22"/>
      <c r="AH42" s="26"/>
      <c r="AI42" s="8"/>
      <c r="AJ42" s="6"/>
      <c r="AK42" s="6"/>
      <c r="AL42" s="6"/>
      <c r="AM42" s="6"/>
      <c r="AN42" s="6"/>
      <c r="AO42" s="6"/>
      <c r="AP42" s="6"/>
      <c r="AQ42" s="6"/>
      <c r="AR42" s="6"/>
      <c r="AS42" s="6"/>
      <c r="AT42" s="6"/>
      <c r="AU42" s="6"/>
      <c r="AV42" s="6"/>
    </row>
    <row r="43" spans="1:48">
      <c r="A43" s="216" t="s">
        <v>6</v>
      </c>
      <c r="B43" s="19">
        <f t="shared" si="1"/>
        <v>2019</v>
      </c>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4"/>
      <c r="AG43" s="22"/>
      <c r="AH43" s="26"/>
      <c r="AI43" s="8"/>
      <c r="AJ43" s="6"/>
      <c r="AK43" s="6"/>
      <c r="AL43" s="6"/>
      <c r="AM43" s="6"/>
      <c r="AN43" s="6"/>
      <c r="AO43" s="6"/>
      <c r="AP43" s="6"/>
      <c r="AQ43" s="6"/>
      <c r="AR43" s="6"/>
      <c r="AS43" s="6"/>
      <c r="AT43" s="6"/>
      <c r="AU43" s="6"/>
      <c r="AV43" s="6"/>
    </row>
    <row r="44" spans="1:48">
      <c r="A44" s="216"/>
      <c r="B44" s="20">
        <f t="shared" si="1"/>
        <v>2020</v>
      </c>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2"/>
      <c r="AG44" s="22"/>
      <c r="AH44" s="26"/>
      <c r="AI44" s="8"/>
      <c r="AJ44" s="6"/>
      <c r="AK44" s="6"/>
      <c r="AL44" s="6"/>
      <c r="AM44" s="6"/>
      <c r="AN44" s="6"/>
      <c r="AO44" s="6"/>
      <c r="AP44" s="6"/>
      <c r="AQ44" s="6"/>
      <c r="AR44" s="6"/>
      <c r="AS44" s="6"/>
      <c r="AT44" s="6"/>
      <c r="AU44" s="6"/>
      <c r="AV44" s="6"/>
    </row>
    <row r="45" spans="1:48">
      <c r="A45" s="216" t="s">
        <v>147</v>
      </c>
      <c r="B45" s="19">
        <f t="shared" si="1"/>
        <v>2019</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4"/>
      <c r="AG45" s="22"/>
      <c r="AH45" s="26"/>
      <c r="AI45" s="8"/>
      <c r="AJ45" s="6"/>
      <c r="AK45" s="6"/>
      <c r="AL45" s="6"/>
      <c r="AM45" s="6"/>
      <c r="AN45" s="6"/>
      <c r="AO45" s="6"/>
      <c r="AP45" s="6"/>
      <c r="AQ45" s="6"/>
      <c r="AR45" s="6"/>
      <c r="AS45" s="6"/>
      <c r="AT45" s="6"/>
      <c r="AU45" s="6"/>
      <c r="AV45" s="6"/>
    </row>
    <row r="46" spans="1:48">
      <c r="A46" s="216"/>
      <c r="B46" s="20">
        <f t="shared" si="1"/>
        <v>2020</v>
      </c>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2"/>
      <c r="AG46" s="22"/>
      <c r="AH46" s="26"/>
      <c r="AI46" s="8"/>
      <c r="AJ46" s="6"/>
      <c r="AK46" s="6"/>
      <c r="AL46" s="6"/>
      <c r="AM46" s="6"/>
      <c r="AN46" s="6"/>
      <c r="AO46" s="6"/>
      <c r="AP46" s="6"/>
      <c r="AQ46" s="6"/>
      <c r="AR46" s="6"/>
      <c r="AS46" s="6"/>
      <c r="AT46" s="6"/>
      <c r="AU46" s="6"/>
      <c r="AV46" s="6"/>
    </row>
    <row r="47" spans="1:48">
      <c r="A47" s="216" t="s">
        <v>148</v>
      </c>
      <c r="B47" s="19">
        <f t="shared" si="1"/>
        <v>2019</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4"/>
      <c r="AG47" s="22"/>
      <c r="AH47" s="26"/>
      <c r="AI47" s="8"/>
      <c r="AJ47" s="6"/>
      <c r="AK47" s="6"/>
      <c r="AL47" s="6"/>
      <c r="AM47" s="6"/>
      <c r="AN47" s="6"/>
      <c r="AO47" s="6"/>
      <c r="AP47" s="6"/>
      <c r="AQ47" s="6"/>
      <c r="AR47" s="6"/>
      <c r="AS47" s="6"/>
      <c r="AT47" s="6"/>
      <c r="AU47" s="6"/>
      <c r="AV47" s="6"/>
    </row>
    <row r="48" spans="1:48">
      <c r="A48" s="216"/>
      <c r="B48" s="20">
        <f t="shared" si="1"/>
        <v>2020</v>
      </c>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2"/>
      <c r="AG48" s="22"/>
      <c r="AH48" s="26"/>
      <c r="AI48" s="8"/>
      <c r="AJ48" s="6"/>
      <c r="AK48" s="6"/>
      <c r="AL48" s="6"/>
      <c r="AM48" s="6"/>
      <c r="AN48" s="6"/>
      <c r="AO48" s="6"/>
      <c r="AP48" s="6"/>
      <c r="AQ48" s="6"/>
      <c r="AR48" s="6"/>
      <c r="AS48" s="6"/>
      <c r="AT48" s="6"/>
      <c r="AU48" s="6"/>
      <c r="AV48" s="6"/>
    </row>
    <row r="49" spans="1:48">
      <c r="A49" s="216" t="s">
        <v>3</v>
      </c>
      <c r="B49" s="19">
        <f t="shared" si="1"/>
        <v>2019</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4"/>
      <c r="AG49" s="22"/>
      <c r="AH49" s="26"/>
      <c r="AI49" s="8"/>
      <c r="AJ49" s="6"/>
      <c r="AK49" s="6"/>
      <c r="AL49" s="6"/>
      <c r="AM49" s="6"/>
      <c r="AN49" s="6"/>
      <c r="AO49" s="6"/>
      <c r="AP49" s="6"/>
      <c r="AQ49" s="6"/>
      <c r="AR49" s="6"/>
      <c r="AS49" s="6"/>
      <c r="AT49" s="6"/>
      <c r="AU49" s="6"/>
      <c r="AV49" s="6"/>
    </row>
    <row r="50" spans="1:48">
      <c r="A50" s="216"/>
      <c r="B50" s="20">
        <f t="shared" si="1"/>
        <v>2020</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2"/>
      <c r="AG50" s="22"/>
      <c r="AH50" s="26"/>
      <c r="AI50" s="8"/>
      <c r="AJ50" s="6"/>
      <c r="AK50" s="6"/>
      <c r="AL50" s="6"/>
      <c r="AM50" s="6"/>
      <c r="AN50" s="6"/>
      <c r="AO50" s="6"/>
      <c r="AP50" s="6"/>
      <c r="AQ50" s="6"/>
      <c r="AR50" s="6"/>
      <c r="AS50" s="6"/>
      <c r="AT50" s="6"/>
      <c r="AU50" s="6"/>
      <c r="AV50" s="6"/>
    </row>
    <row r="51" spans="1:48">
      <c r="A51" s="216" t="s">
        <v>8</v>
      </c>
      <c r="B51" s="19">
        <f t="shared" si="1"/>
        <v>2019</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4"/>
      <c r="AG51" s="22"/>
      <c r="AH51" s="26"/>
      <c r="AI51" s="8"/>
      <c r="AJ51" s="6"/>
      <c r="AK51" s="6"/>
      <c r="AL51" s="6"/>
      <c r="AM51" s="6"/>
      <c r="AN51" s="6"/>
      <c r="AO51" s="6"/>
      <c r="AP51" s="6"/>
      <c r="AQ51" s="6"/>
      <c r="AR51" s="6"/>
      <c r="AS51" s="6"/>
      <c r="AT51" s="6"/>
      <c r="AU51" s="6"/>
      <c r="AV51" s="6"/>
    </row>
    <row r="52" spans="1:48">
      <c r="A52" s="216"/>
      <c r="B52" s="20">
        <f t="shared" si="1"/>
        <v>2020</v>
      </c>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2"/>
      <c r="AG52" s="22"/>
      <c r="AH52" s="26"/>
      <c r="AI52" s="8"/>
      <c r="AJ52" s="6"/>
      <c r="AK52" s="6"/>
      <c r="AL52" s="6"/>
      <c r="AM52" s="6"/>
      <c r="AN52" s="6"/>
      <c r="AO52" s="6"/>
      <c r="AP52" s="6"/>
      <c r="AQ52" s="6"/>
      <c r="AR52" s="6"/>
      <c r="AS52" s="6"/>
      <c r="AT52" s="6"/>
      <c r="AU52" s="6"/>
      <c r="AV52" s="6"/>
    </row>
    <row r="53" spans="1:48">
      <c r="A53" s="216" t="s">
        <v>4</v>
      </c>
      <c r="B53" s="19">
        <f t="shared" si="1"/>
        <v>2019</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4"/>
      <c r="AG53" s="22"/>
      <c r="AH53" s="26"/>
      <c r="AI53" s="8"/>
      <c r="AJ53" s="6"/>
      <c r="AK53" s="6"/>
      <c r="AL53" s="6"/>
      <c r="AM53" s="6"/>
      <c r="AN53" s="6"/>
      <c r="AO53" s="6"/>
      <c r="AP53" s="6"/>
      <c r="AQ53" s="6"/>
      <c r="AR53" s="6"/>
      <c r="AS53" s="6"/>
      <c r="AT53" s="6"/>
      <c r="AU53" s="6"/>
      <c r="AV53" s="6"/>
    </row>
    <row r="54" spans="1:48">
      <c r="A54" s="216"/>
      <c r="B54" s="20">
        <f t="shared" si="1"/>
        <v>2020</v>
      </c>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2"/>
      <c r="AG54" s="22"/>
      <c r="AH54" s="26"/>
      <c r="AI54" s="8"/>
      <c r="AJ54" s="6"/>
      <c r="AK54" s="6"/>
      <c r="AL54" s="6"/>
      <c r="AM54" s="6"/>
      <c r="AN54" s="6"/>
      <c r="AO54" s="6"/>
      <c r="AP54" s="6"/>
      <c r="AQ54" s="6"/>
      <c r="AR54" s="6"/>
      <c r="AS54" s="6"/>
      <c r="AT54" s="6"/>
      <c r="AU54" s="6"/>
      <c r="AV54" s="6"/>
    </row>
    <row r="55" spans="1:48">
      <c r="A55" s="216" t="s">
        <v>2</v>
      </c>
      <c r="B55" s="19">
        <f t="shared" si="1"/>
        <v>2019</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4"/>
      <c r="AG55" s="24"/>
      <c r="AH55" s="25"/>
      <c r="AI55" s="8"/>
      <c r="AJ55" s="6"/>
      <c r="AK55" s="6"/>
      <c r="AL55" s="6"/>
      <c r="AM55" s="6"/>
      <c r="AN55" s="6"/>
      <c r="AO55" s="6"/>
      <c r="AP55" s="6"/>
      <c r="AQ55" s="6"/>
      <c r="AR55" s="6"/>
      <c r="AS55" s="6"/>
      <c r="AT55" s="6"/>
      <c r="AU55" s="6"/>
      <c r="AV55" s="6"/>
    </row>
    <row r="56" spans="1:48">
      <c r="A56" s="216"/>
      <c r="B56" s="20">
        <f t="shared" si="1"/>
        <v>2020</v>
      </c>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2"/>
      <c r="AG56" s="22"/>
      <c r="AH56" s="26"/>
      <c r="AI56" s="8"/>
      <c r="AJ56" s="6"/>
      <c r="AK56" s="6"/>
      <c r="AL56" s="6"/>
      <c r="AM56" s="6"/>
      <c r="AN56" s="6"/>
      <c r="AO56" s="6"/>
      <c r="AP56" s="6"/>
      <c r="AQ56" s="6"/>
      <c r="AR56" s="6"/>
      <c r="AS56" s="6"/>
      <c r="AT56" s="6"/>
      <c r="AU56" s="6"/>
      <c r="AV56" s="6"/>
    </row>
    <row r="57" spans="1:48">
      <c r="A57" s="216" t="s">
        <v>149</v>
      </c>
      <c r="B57" s="19">
        <f t="shared" si="1"/>
        <v>2019</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4"/>
      <c r="AG57" s="24"/>
      <c r="AH57" s="25"/>
      <c r="AI57" s="8"/>
      <c r="AJ57" s="6"/>
      <c r="AK57" s="6"/>
      <c r="AL57" s="6"/>
      <c r="AM57" s="6"/>
      <c r="AN57" s="6"/>
      <c r="AO57" s="6"/>
      <c r="AP57" s="6"/>
      <c r="AQ57" s="6"/>
      <c r="AR57" s="6"/>
      <c r="AS57" s="6"/>
      <c r="AT57" s="6"/>
      <c r="AU57" s="6"/>
      <c r="AV57" s="6"/>
    </row>
    <row r="58" spans="1:48">
      <c r="A58" s="216"/>
      <c r="B58" s="20">
        <f t="shared" si="1"/>
        <v>2020</v>
      </c>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2"/>
      <c r="AG58" s="22"/>
      <c r="AH58" s="26"/>
      <c r="AI58" s="8"/>
      <c r="AJ58" s="6"/>
      <c r="AK58" s="6"/>
      <c r="AL58" s="6"/>
      <c r="AM58" s="6"/>
      <c r="AN58" s="6"/>
      <c r="AO58" s="6"/>
      <c r="AP58" s="6"/>
      <c r="AQ58" s="6"/>
      <c r="AR58" s="6"/>
      <c r="AS58" s="6"/>
      <c r="AT58" s="6"/>
      <c r="AU58" s="6"/>
      <c r="AV58" s="6"/>
    </row>
    <row r="59" spans="1:48">
      <c r="A59" s="216" t="s">
        <v>150</v>
      </c>
      <c r="B59" s="19">
        <f t="shared" si="1"/>
        <v>2019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4"/>
      <c r="AG59" s="24"/>
      <c r="AH59" s="25"/>
      <c r="AI59" s="8"/>
      <c r="AJ59" s="6"/>
      <c r="AK59" s="6"/>
      <c r="AL59" s="6"/>
      <c r="AM59" s="6"/>
      <c r="AN59" s="6"/>
      <c r="AO59" s="6"/>
      <c r="AP59" s="6"/>
      <c r="AQ59" s="6"/>
      <c r="AR59" s="6"/>
      <c r="AS59" s="6"/>
      <c r="AT59" s="6"/>
      <c r="AU59" s="6"/>
      <c r="AV59" s="6"/>
    </row>
    <row r="60" spans="1:48">
      <c r="A60" s="216"/>
      <c r="B60" s="20">
        <f t="shared" si="1"/>
        <v>2020</v>
      </c>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2"/>
      <c r="AG60" s="22"/>
      <c r="AH60" s="26"/>
      <c r="AI60" s="8"/>
      <c r="AJ60" s="6"/>
      <c r="AK60" s="6"/>
      <c r="AL60" s="6"/>
      <c r="AM60" s="6"/>
      <c r="AN60" s="6"/>
      <c r="AO60" s="6"/>
      <c r="AP60" s="6"/>
      <c r="AQ60" s="6"/>
      <c r="AR60" s="6"/>
      <c r="AS60" s="6"/>
      <c r="AT60" s="6"/>
      <c r="AU60" s="6"/>
      <c r="AV60" s="6"/>
    </row>
    <row r="61" spans="1:48">
      <c r="A61" s="216" t="s">
        <v>151</v>
      </c>
      <c r="B61" s="19">
        <f t="shared" si="1"/>
        <v>2019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4"/>
      <c r="AG61" s="24"/>
      <c r="AH61" s="25"/>
      <c r="AI61" s="8"/>
      <c r="AJ61" s="6"/>
      <c r="AK61" s="6"/>
      <c r="AL61" s="6"/>
      <c r="AM61" s="6"/>
      <c r="AN61" s="6"/>
      <c r="AO61" s="6"/>
      <c r="AP61" s="6"/>
      <c r="AQ61" s="6"/>
      <c r="AR61" s="6"/>
      <c r="AS61" s="6"/>
      <c r="AT61" s="6"/>
      <c r="AU61" s="6"/>
      <c r="AV61" s="6"/>
    </row>
    <row r="62" spans="1:48">
      <c r="A62" s="216"/>
      <c r="B62" s="20">
        <f t="shared" si="1"/>
        <v>2020</v>
      </c>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2"/>
      <c r="AG62" s="22"/>
      <c r="AH62" s="26"/>
      <c r="AI62" s="8"/>
      <c r="AJ62" s="6"/>
      <c r="AK62" s="6"/>
      <c r="AL62" s="6"/>
      <c r="AM62" s="6"/>
      <c r="AN62" s="6"/>
      <c r="AO62" s="6"/>
      <c r="AP62" s="6"/>
      <c r="AQ62" s="6"/>
      <c r="AR62" s="6"/>
      <c r="AS62" s="6"/>
      <c r="AT62" s="6"/>
      <c r="AU62" s="6"/>
      <c r="AV62" s="6"/>
    </row>
    <row r="63" spans="1:48">
      <c r="A63" s="216" t="s">
        <v>152</v>
      </c>
      <c r="B63" s="19">
        <f t="shared" si="1"/>
        <v>2019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4"/>
      <c r="AG63" s="24"/>
      <c r="AH63" s="25"/>
      <c r="AI63" s="8"/>
      <c r="AJ63" s="6"/>
      <c r="AK63" s="6"/>
      <c r="AL63" s="6"/>
      <c r="AM63" s="6"/>
      <c r="AN63" s="6"/>
      <c r="AO63" s="6"/>
      <c r="AP63" s="6"/>
      <c r="AQ63" s="6"/>
      <c r="AR63" s="6"/>
      <c r="AS63" s="6"/>
      <c r="AT63" s="6"/>
      <c r="AU63" s="6"/>
      <c r="AV63" s="6"/>
    </row>
    <row r="64" spans="1:48">
      <c r="A64" s="216"/>
      <c r="B64" s="20">
        <f t="shared" si="1"/>
        <v>2020</v>
      </c>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2"/>
      <c r="AG64" s="22"/>
      <c r="AH64" s="26"/>
      <c r="AI64" s="8"/>
      <c r="AJ64" s="6"/>
      <c r="AK64" s="6"/>
      <c r="AL64" s="6"/>
      <c r="AM64" s="6"/>
      <c r="AN64" s="6"/>
      <c r="AO64" s="6"/>
      <c r="AP64" s="6"/>
      <c r="AQ64" s="6"/>
      <c r="AR64" s="6"/>
      <c r="AS64" s="6"/>
      <c r="AT64" s="6"/>
      <c r="AU64" s="6"/>
      <c r="AV64" s="6"/>
    </row>
    <row r="65" spans="1:48">
      <c r="A65" s="216" t="s">
        <v>10</v>
      </c>
      <c r="B65" s="19">
        <f t="shared" si="1"/>
        <v>2019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4"/>
      <c r="AG65" s="24"/>
      <c r="AH65" s="25"/>
      <c r="AI65" s="8"/>
      <c r="AJ65" s="6"/>
      <c r="AK65" s="6"/>
      <c r="AL65" s="6"/>
      <c r="AM65" s="6"/>
      <c r="AN65" s="6"/>
      <c r="AO65" s="6"/>
      <c r="AP65" s="6"/>
      <c r="AQ65" s="6"/>
      <c r="AR65" s="6"/>
      <c r="AS65" s="6"/>
      <c r="AT65" s="6"/>
      <c r="AU65" s="6"/>
      <c r="AV65" s="6"/>
    </row>
    <row r="66" spans="1:48" ht="15.75" thickBot="1">
      <c r="A66" s="216"/>
      <c r="B66" s="20">
        <f t="shared" si="1"/>
        <v>2020</v>
      </c>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2"/>
      <c r="AG66" s="22"/>
      <c r="AH66" s="27"/>
      <c r="AI66" s="8"/>
      <c r="AJ66" s="6"/>
      <c r="AK66" s="6"/>
      <c r="AL66" s="6"/>
      <c r="AM66" s="6"/>
      <c r="AN66" s="6"/>
      <c r="AO66" s="6"/>
      <c r="AP66" s="6"/>
      <c r="AQ66" s="6"/>
      <c r="AR66" s="6"/>
      <c r="AS66" s="6"/>
      <c r="AT66" s="6"/>
      <c r="AU66" s="6"/>
      <c r="AV66" s="6"/>
    </row>
  </sheetData>
  <mergeCells count="32">
    <mergeCell ref="A25:A26"/>
    <mergeCell ref="A3:A4"/>
    <mergeCell ref="A5:A6"/>
    <mergeCell ref="A7:A8"/>
    <mergeCell ref="A9:A10"/>
    <mergeCell ref="A11:A12"/>
    <mergeCell ref="A13:A14"/>
    <mergeCell ref="A15:A16"/>
    <mergeCell ref="A17:A18"/>
    <mergeCell ref="A19:A20"/>
    <mergeCell ref="A21:A22"/>
    <mergeCell ref="A23:A24"/>
    <mergeCell ref="A49:A50"/>
    <mergeCell ref="A27:A28"/>
    <mergeCell ref="A29:A30"/>
    <mergeCell ref="A31:A32"/>
    <mergeCell ref="A33:A34"/>
    <mergeCell ref="A35:A36"/>
    <mergeCell ref="A37:A38"/>
    <mergeCell ref="A39:A40"/>
    <mergeCell ref="A41:A42"/>
    <mergeCell ref="A43:A44"/>
    <mergeCell ref="A45:A46"/>
    <mergeCell ref="A47:A48"/>
    <mergeCell ref="A63:A64"/>
    <mergeCell ref="A65:A66"/>
    <mergeCell ref="A51:A52"/>
    <mergeCell ref="A53:A54"/>
    <mergeCell ref="A55:A56"/>
    <mergeCell ref="A57:A58"/>
    <mergeCell ref="A59:A60"/>
    <mergeCell ref="A61:A62"/>
  </mergeCells>
  <conditionalFormatting sqref="C4:AH4">
    <cfRule type="expression" dxfId="52" priority="7" stopIfTrue="1">
      <formula>C4=0</formula>
    </cfRule>
    <cfRule type="expression" dxfId="51" priority="8" stopIfTrue="1">
      <formula>C4&lt;C3</formula>
    </cfRule>
    <cfRule type="expression" dxfId="50" priority="9" stopIfTrue="1">
      <formula>C4&gt;C3</formula>
    </cfRule>
  </conditionalFormatting>
  <conditionalFormatting sqref="C6:AH6 C8:AH8 C10:AH10 C12:AH12 C14:AH14 C16:AH16 C18:AH18 C22:AH22 C24:AH24 C26:AH26 C28:AH28 C30:AH30 C32:AH32 C34:AH34 C36:AH36 C38:AH38 C40:AH40 C42:AH42 C44:AH44 C46:AH46 C48:AH48 C50:AH50 C52:AH52 C54:AH54 C56:AH56 C58:AH58 C60:AH60 C62:AH62 C64:AH64 C66:AH66">
    <cfRule type="expression" dxfId="49" priority="4" stopIfTrue="1">
      <formula>C6=0</formula>
    </cfRule>
    <cfRule type="expression" dxfId="48" priority="5" stopIfTrue="1">
      <formula>C6&lt;C5</formula>
    </cfRule>
    <cfRule type="expression" dxfId="47" priority="6" stopIfTrue="1">
      <formula>C6&gt;C5</formula>
    </cfRule>
  </conditionalFormatting>
  <conditionalFormatting sqref="C20:AH20">
    <cfRule type="expression" dxfId="46" priority="1" stopIfTrue="1">
      <formula>C20=0</formula>
    </cfRule>
    <cfRule type="expression" dxfId="45" priority="2" stopIfTrue="1">
      <formula>C20&lt;C19</formula>
    </cfRule>
    <cfRule type="expression" dxfId="44" priority="3" stopIfTrue="1">
      <formula>C20&gt;C19</formula>
    </cfRule>
  </conditionalFormatting>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zoomScale="205" zoomScaleNormal="205" workbookViewId="0">
      <selection activeCell="B2" sqref="B2"/>
    </sheetView>
  </sheetViews>
  <sheetFormatPr defaultRowHeight="15"/>
  <cols>
    <col min="3" max="3" width="1.42578125" customWidth="1"/>
  </cols>
  <sheetData>
    <row r="1" spans="1:3">
      <c r="A1" t="s">
        <v>315</v>
      </c>
      <c r="B1" t="s">
        <v>313</v>
      </c>
      <c r="C1" t="s">
        <v>314</v>
      </c>
    </row>
    <row r="2" spans="1:3" ht="9" customHeight="1">
      <c r="A2" t="s">
        <v>316</v>
      </c>
      <c r="B2" t="s">
        <v>322</v>
      </c>
      <c r="C2" s="31"/>
    </row>
    <row r="3" spans="1:3" ht="9" customHeight="1">
      <c r="A3" t="s">
        <v>317</v>
      </c>
      <c r="B3" t="s">
        <v>323</v>
      </c>
      <c r="C3" s="31"/>
    </row>
    <row r="4" spans="1:3" ht="9" customHeight="1">
      <c r="A4" t="s">
        <v>318</v>
      </c>
      <c r="B4" t="s">
        <v>324</v>
      </c>
      <c r="C4" s="31"/>
    </row>
    <row r="5" spans="1:3" ht="9" customHeight="1">
      <c r="A5" t="s">
        <v>319</v>
      </c>
      <c r="B5" t="s">
        <v>325</v>
      </c>
      <c r="C5" s="31"/>
    </row>
    <row r="6" spans="1:3" ht="9" customHeight="1">
      <c r="A6" t="s">
        <v>320</v>
      </c>
      <c r="B6" t="s">
        <v>326</v>
      </c>
      <c r="C6" s="31"/>
    </row>
    <row r="7" spans="1:3" ht="9" customHeight="1">
      <c r="A7" t="s">
        <v>321</v>
      </c>
      <c r="B7" t="s">
        <v>327</v>
      </c>
      <c r="C7" s="3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AM205"/>
  <sheetViews>
    <sheetView topLeftCell="H1" zoomScale="70" zoomScaleNormal="70" workbookViewId="0">
      <selection activeCell="AJ2" sqref="AJ2"/>
    </sheetView>
  </sheetViews>
  <sheetFormatPr defaultRowHeight="15"/>
  <cols>
    <col min="1" max="1" width="39.5703125" style="130" customWidth="1"/>
    <col min="2" max="2" width="11.5703125" style="130" customWidth="1"/>
    <col min="3" max="20" width="7.7109375" customWidth="1"/>
    <col min="36" max="36" width="12.28515625" bestFit="1" customWidth="1"/>
  </cols>
  <sheetData>
    <row r="1" spans="1:39" ht="15.75">
      <c r="A1" s="133" t="s">
        <v>154</v>
      </c>
      <c r="B1" s="127" t="s">
        <v>160</v>
      </c>
      <c r="C1" s="13" t="str">
        <f>'выработка по дням'!C1</f>
        <v>18 фев</v>
      </c>
      <c r="D1" s="13">
        <f>C1+1</f>
        <v>44246</v>
      </c>
      <c r="E1" s="13">
        <f t="shared" ref="E1:P1" si="0">D1+1</f>
        <v>44247</v>
      </c>
      <c r="F1" s="13">
        <f t="shared" si="0"/>
        <v>44248</v>
      </c>
      <c r="G1" s="13">
        <f t="shared" si="0"/>
        <v>44249</v>
      </c>
      <c r="H1" s="13">
        <f t="shared" si="0"/>
        <v>44250</v>
      </c>
      <c r="I1" s="13">
        <f t="shared" si="0"/>
        <v>44251</v>
      </c>
      <c r="J1" s="13">
        <f t="shared" si="0"/>
        <v>44252</v>
      </c>
      <c r="K1" s="13">
        <f t="shared" si="0"/>
        <v>44253</v>
      </c>
      <c r="L1" s="13">
        <f t="shared" si="0"/>
        <v>44254</v>
      </c>
      <c r="M1" s="13">
        <f t="shared" si="0"/>
        <v>44255</v>
      </c>
      <c r="N1" s="13">
        <f t="shared" si="0"/>
        <v>44256</v>
      </c>
      <c r="O1" s="13">
        <f t="shared" si="0"/>
        <v>44257</v>
      </c>
      <c r="P1" s="13">
        <f t="shared" si="0"/>
        <v>44258</v>
      </c>
      <c r="Q1" s="13">
        <f t="shared" ref="Q1" si="1">P1+1</f>
        <v>44259</v>
      </c>
      <c r="R1" s="13">
        <f t="shared" ref="R1" si="2">Q1+1</f>
        <v>44260</v>
      </c>
      <c r="S1" s="13">
        <f t="shared" ref="S1" si="3">R1+1</f>
        <v>44261</v>
      </c>
      <c r="T1" s="13">
        <f t="shared" ref="T1" si="4">S1+1</f>
        <v>44262</v>
      </c>
      <c r="U1" s="13">
        <f t="shared" ref="U1" si="5">T1+1</f>
        <v>44263</v>
      </c>
      <c r="V1" s="13">
        <f t="shared" ref="V1" si="6">U1+1</f>
        <v>44264</v>
      </c>
      <c r="W1" s="13">
        <f t="shared" ref="W1" si="7">V1+1</f>
        <v>44265</v>
      </c>
      <c r="X1" s="13">
        <f t="shared" ref="X1" si="8">W1+1</f>
        <v>44266</v>
      </c>
      <c r="Y1" s="13">
        <f t="shared" ref="Y1" si="9">X1+1</f>
        <v>44267</v>
      </c>
      <c r="Z1" s="13">
        <f t="shared" ref="Z1" si="10">Y1+1</f>
        <v>44268</v>
      </c>
      <c r="AA1" s="13">
        <f t="shared" ref="AA1" si="11">Z1+1</f>
        <v>44269</v>
      </c>
      <c r="AB1" s="13">
        <f t="shared" ref="AB1" si="12">AA1+1</f>
        <v>44270</v>
      </c>
      <c r="AC1" s="13">
        <f t="shared" ref="AC1" si="13">AB1+1</f>
        <v>44271</v>
      </c>
      <c r="AD1" s="13">
        <f t="shared" ref="AD1" si="14">AC1+1</f>
        <v>44272</v>
      </c>
      <c r="AE1" s="13">
        <f t="shared" ref="AE1" si="15">AD1+1</f>
        <v>44273</v>
      </c>
      <c r="AF1" s="13">
        <f t="shared" ref="AF1" si="16">AE1+1</f>
        <v>44274</v>
      </c>
      <c r="AG1" s="14">
        <f t="shared" ref="AG1" si="17">AF1+1</f>
        <v>44275</v>
      </c>
      <c r="AH1" s="15">
        <f t="shared" ref="AH1" si="18">AG1+1</f>
        <v>44276</v>
      </c>
      <c r="AJ1" s="1" t="s">
        <v>161</v>
      </c>
    </row>
    <row r="2" spans="1:39">
      <c r="A2" s="215" t="s">
        <v>351</v>
      </c>
      <c r="B2" s="131"/>
      <c r="C2" s="10"/>
      <c r="D2" s="10"/>
      <c r="E2" s="10"/>
      <c r="F2" s="10"/>
      <c r="G2" s="10"/>
      <c r="H2" s="10"/>
      <c r="I2" s="10"/>
      <c r="J2" s="10"/>
      <c r="K2" s="10"/>
      <c r="L2" s="10"/>
      <c r="M2" s="10"/>
      <c r="N2" s="10"/>
      <c r="O2" s="10"/>
      <c r="P2" s="10"/>
      <c r="Q2" s="11"/>
      <c r="R2" s="12"/>
      <c r="S2" s="5"/>
      <c r="AH2" s="30"/>
      <c r="AJ2" s="129">
        <f>AH1-DATE(YEAR(AH1)-1,MONTH(AH1),DAY(AH1))</f>
        <v>365</v>
      </c>
    </row>
    <row r="3" spans="1:39">
      <c r="A3" s="215"/>
      <c r="B3" s="132">
        <v>15</v>
      </c>
      <c r="C3" s="17">
        <f>('выработка по дням'!$AW2+'выработка по дням'!$AW3+SUM('выработка по дням'!D2:'выработка по дням'!$AH2)-SUM('выработка по дням'!D3:'выработка по дням'!$AH3))/1000/$B3/$AJ$2/24</f>
        <v>0.14053252663622526</v>
      </c>
      <c r="D3" s="17">
        <f>('выработка по дням'!$AW2+'выработка по дням'!$AW3+SUM('выработка по дням'!E2:'выработка по дням'!$AH2)-SUM('выработка по дням'!E3:'выработка по дням'!$AH3))/1000/$B3/$AJ$2/24</f>
        <v>0.14105288432267882</v>
      </c>
      <c r="E3" s="17">
        <f>('выработка по дням'!$AW2+'выработка по дням'!$AW3+SUM('выработка по дням'!F2:'выработка по дням'!$AH2)-SUM('выработка по дням'!F3:'выработка по дням'!$AH3))/1000/$B3/$AJ$2/24</f>
        <v>0.14150449771689497</v>
      </c>
      <c r="F3" s="17">
        <f>('выработка по дням'!$AW2+'выработка по дням'!$AW3+SUM('выработка по дням'!G2:'выработка по дням'!$AH2)-SUM('выработка по дням'!G3:'выработка по дням'!$AH3))/1000/$B3/$AJ$2/24</f>
        <v>0.1418192694063927</v>
      </c>
      <c r="G3" s="17">
        <f>('выработка по дням'!$AW2+'выработка по дням'!$AW3+SUM('выработка по дням'!H2:'выработка по дням'!$AH2)-SUM('выработка по дням'!H3:'выработка по дням'!$AH3))/1000/$B3/$AJ$2/24</f>
        <v>0.1417958599695586</v>
      </c>
      <c r="H3" s="17">
        <f>('выработка по дням'!$AW2+'выработка по дням'!$AW3+SUM('выработка по дням'!I2:'выработка по дням'!$AH2)-SUM('выработка по дням'!I3:'выработка по дням'!$AH3))/1000/$B3/$AJ$2/24</f>
        <v>0.14209681126331811</v>
      </c>
      <c r="I3" s="17">
        <f>('выработка по дням'!$AW2+'выработка по дням'!$AW3+SUM('выработка по дням'!J2:'выработка по дням'!$AH2)-SUM('выработка по дням'!J3:'выработка по дням'!$AH3))/1000/$B3/$AJ$2/24</f>
        <v>0.14265036529680367</v>
      </c>
      <c r="J3" s="17">
        <f>('выработка по дням'!$AW2+'выработка по дням'!$AW3+SUM('выработка по дням'!K2:'выработка по дням'!$AH2)-SUM('выработка по дням'!K3:'выработка по дням'!$AH3))/1000/$B3/$AJ$2/24</f>
        <v>0.14284955859969559</v>
      </c>
      <c r="K3" s="17">
        <f>('выработка по дням'!$AW2+'выработка по дням'!$AW3+SUM('выработка по дням'!L2:'выработка по дням'!$AH2)-SUM('выработка по дням'!L3:'выработка по дням'!$AH3))/1000/$B3/$AJ$2/24</f>
        <v>0.14248110350076101</v>
      </c>
      <c r="L3" s="17">
        <f>('выработка по дням'!$AW2+'выработка по дням'!$AW3+SUM('выработка по дням'!M2:'выработка по дням'!$AH2)-SUM('выработка по дням'!M3:'выработка по дням'!$AH3))/1000/$B3/$AJ$2/24</f>
        <v>0.142024200913242</v>
      </c>
      <c r="M3" s="17">
        <f>('выработка по дням'!$AW2+'выработка по дням'!$AW3+SUM('выработка по дням'!N2:'выработка по дням'!$AH2)-SUM('выработка по дням'!N3:'выработка по дням'!$AH3))/1000/$B3/$AJ$2/24</f>
        <v>0.14226785388127852</v>
      </c>
      <c r="N3" s="17">
        <f>('выработка по дням'!$AW2+'выработка по дням'!$AW3+SUM('выработка по дням'!O2:'выработка по дням'!$AH2)-SUM('выработка по дням'!O3:'выработка по дням'!$AH3))/1000/$B3/$AJ$2/24</f>
        <v>0.14204510654490107</v>
      </c>
      <c r="O3" s="17">
        <f>('выработка по дням'!$AW2+'выработка по дням'!$AW3+SUM('выработка по дням'!P2:'выработка по дням'!$AH2)-SUM('выработка по дням'!P3:'выработка по дням'!$AH3))/1000/$B3/$AJ$2/24</f>
        <v>0.14198920091324202</v>
      </c>
      <c r="P3" s="17">
        <f>('выработка по дням'!$AW2+'выработка по дням'!$AW3+SUM('выработка по дням'!Q2:'выработка по дням'!$AH2)-SUM('выработка по дням'!Q3:'выработка по дням'!$AH3))/1000/$B3/$AJ$2/24</f>
        <v>0.14147748097412483</v>
      </c>
      <c r="Q3" s="17">
        <f>('выработка по дням'!$AW2+'выработка по дням'!$AW3+SUM('выработка по дням'!R2:'выработка по дням'!$AH2)-SUM('выработка по дням'!R3:'выработка по дням'!$AH3))/1000/$B3/$AJ$2/24</f>
        <v>0.14172852359208524</v>
      </c>
      <c r="R3" s="17">
        <f>('выработка по дням'!$AW2+'выработка по дням'!$AW3+SUM('выработка по дням'!S2:'выработка по дням'!$AH2)-SUM('выработка по дням'!S3:'выработка по дням'!$AH3))/1000/$B3/$AJ$2/24</f>
        <v>0.14153226788432269</v>
      </c>
      <c r="S3" s="17">
        <f>('выработка по дням'!$AW2+'выработка по дням'!$AW3+SUM('выработка по дням'!T2:'выработка по дням'!$AH2)-SUM('выработка по дням'!T3:'выработка по дням'!$AH3))/1000/$B3/$AJ$2/24</f>
        <v>0.14140331050228311</v>
      </c>
      <c r="T3" s="17">
        <f>('выработка по дням'!$AW2+'выработка по дням'!$AW3+SUM('выработка по дням'!U2:'выработка по дням'!$AH2)-SUM('выработка по дням'!U3:'выработка по дням'!$AH3))/1000/$B3/$AJ$2/24</f>
        <v>0.14124801369863016</v>
      </c>
      <c r="U3" s="17">
        <f>('выработка по дням'!$AW2+'выработка по дням'!$AW3+SUM('выработка по дням'!V2:'выработка по дням'!$AH2)-SUM('выработка по дням'!V3:'выработка по дням'!$AH3))/1000/$B3/$AJ$2/24</f>
        <v>0.14144779299847793</v>
      </c>
      <c r="V3" s="17">
        <f>('выработка по дням'!$AW2+'выработка по дням'!$AW3+SUM('выработка по дням'!W2:'выработка по дням'!$AH2)-SUM('выработка по дням'!W3:'выработка по дням'!$AH3))/1000/$B3/$AJ$2/24</f>
        <v>0.14106277016742771</v>
      </c>
      <c r="W3" s="17">
        <f>('выработка по дням'!$AW2+'выработка по дням'!$AW3+SUM('выработка по дням'!X2:'выработка по дням'!$AH2)-SUM('выработка по дням'!X3:'выработка по дням'!$AH3))/1000/$B3/$AJ$2/24</f>
        <v>0.14129582191780823</v>
      </c>
      <c r="X3" s="17">
        <f>('выработка по дням'!$AW2+'выработка по дням'!$AW3+SUM('выработка по дням'!Y2:'выработка по дням'!$AH2)-SUM('выработка по дням'!Y3:'выработка по дням'!$AH3))/1000/$B3/$AJ$2/24</f>
        <v>0.14124679604261797</v>
      </c>
      <c r="Y3" s="17">
        <f>('выработка по дням'!$AW2+'выработка по дням'!$AW3+SUM('выработка по дням'!Z2:'выработка по дням'!$AH2)-SUM('выработка по дням'!Z3:'выработка по дням'!$AH3))/1000/$B3/$AJ$2/24</f>
        <v>0.14142766362252665</v>
      </c>
      <c r="Z3" s="17">
        <f>('выработка по дням'!$AW2+'выработка по дням'!$AW3+SUM('выработка по дням'!AA2:'выработка по дням'!$AH2)-SUM('выработка по дням'!AA3:'выработка по дням'!$AH3))/1000/$B3/$AJ$2/24</f>
        <v>0.14168620243531202</v>
      </c>
      <c r="AA3" s="17">
        <f>('выработка по дням'!$AW2+'выработка по дням'!$AW3+SUM('выработка по дням'!AB2:'выработка по дням'!$AH2)-SUM('выработка по дням'!AB3:'выработка по дням'!$AH3))/1000/$B3/$AJ$2/24</f>
        <v>0.14166993150684934</v>
      </c>
      <c r="AB3" s="17">
        <f>('выработка по дням'!$AW2+'выработка по дням'!$AW3+SUM('выработка по дням'!AC2:'выработка по дням'!$AH2)-SUM('выработка по дням'!AC3:'выработка по дням'!$AH3))/1000/$B3/$AJ$2/24</f>
        <v>0.14188517503805173</v>
      </c>
      <c r="AC3" s="17">
        <f>('выработка по дням'!$AW2+'выработка по дням'!$AW3+SUM('выработка по дням'!AD2:'выработка по дням'!$AH2)-SUM('выработка по дням'!AD3:'выработка по дням'!$AH3))/1000/$B3/$AJ$2/24</f>
        <v>0.14194985540334856</v>
      </c>
      <c r="AD3" s="17">
        <f>('выработка по дням'!$AW2+'выработка по дням'!$AW3+SUM('выработка по дням'!AE2:'выработка по дням'!$AH2)-SUM('выработка по дням'!AE3:'выработка по дням'!$AH3))/1000/$B3/$AJ$2/24</f>
        <v>0.14138437595129374</v>
      </c>
      <c r="AE3" s="17">
        <f>('выработка по дням'!$AW2+'выработка по дням'!$AW3+SUM('выработка по дням'!AF2:'выработка по дням'!$AH2)-SUM('выработка по дням'!AF3:'выработка по дням'!$AH3))/1000/$B3/$AJ$2/24</f>
        <v>0.1410895585996956</v>
      </c>
      <c r="AF3" s="17">
        <f>('выработка по дням'!$AW2+'выработка по дням'!$AW3+SUM('выработка по дням'!AG2:'выработка по дням'!$AH2)-SUM('выработка по дням'!AG3:'выработка по дням'!$AH3))/1000/$B3/$AJ$2/24</f>
        <v>0.14124834855403348</v>
      </c>
      <c r="AG3" s="29">
        <f>('выработка по дням'!$AW2+'выработка по дням'!$AW3+SUM('выработка по дням'!AH2:'выработка по дням'!$AH2)-SUM('выработка по дням'!AH3:'выработка по дням'!$AH3))/1000/$B3/$AJ$2/24</f>
        <v>0.1413759208523592</v>
      </c>
      <c r="AH3" s="18">
        <f>('выработка по дням'!$AW2+'выработка по дням'!$AW3)/1000/$B3/$AJ$2/24</f>
        <v>0.14139093607305936</v>
      </c>
    </row>
    <row r="4" spans="1:39">
      <c r="A4" s="215" t="s">
        <v>352</v>
      </c>
      <c r="B4" s="131"/>
      <c r="C4" s="23"/>
      <c r="D4" s="23"/>
      <c r="E4" s="23"/>
      <c r="F4" s="23"/>
      <c r="G4" s="23"/>
      <c r="H4" s="23"/>
      <c r="I4" s="23"/>
      <c r="J4" s="23"/>
      <c r="K4" s="23"/>
      <c r="L4" s="23"/>
      <c r="M4" s="23"/>
      <c r="N4" s="23"/>
      <c r="O4" s="23"/>
      <c r="P4" s="23"/>
      <c r="Q4" s="24"/>
      <c r="R4" s="24"/>
      <c r="S4" s="24"/>
      <c r="T4" s="24"/>
      <c r="U4" s="24"/>
      <c r="V4" s="24"/>
      <c r="W4" s="24"/>
      <c r="X4" s="24"/>
      <c r="Y4" s="24"/>
      <c r="Z4" s="24"/>
      <c r="AA4" s="24"/>
      <c r="AB4" s="24"/>
      <c r="AC4" s="24"/>
      <c r="AD4" s="24"/>
      <c r="AE4" s="24"/>
      <c r="AF4" s="24"/>
      <c r="AG4" s="24"/>
      <c r="AH4" s="30"/>
    </row>
    <row r="5" spans="1:39">
      <c r="A5" s="215"/>
      <c r="B5" s="132">
        <v>15</v>
      </c>
      <c r="C5" s="17">
        <f>('выработка по дням'!$AW4+'выработка по дням'!$AW5+SUM('выработка по дням'!D4:'выработка по дням'!$AH4)-SUM('выработка по дням'!D5:'выработка по дням'!$AH5))/1000/$B5/$AJ$2/24</f>
        <v>0.16026037290715373</v>
      </c>
      <c r="D5" s="17">
        <f>('выработка по дням'!$AW4+'выработка по дням'!$AW5+SUM('выработка по дням'!E4:'выработка по дням'!$AH4)-SUM('выработка по дням'!E5:'выработка по дням'!$AH5))/1000/$B5/$AJ$2/24</f>
        <v>0.16076476407914764</v>
      </c>
      <c r="E5" s="17">
        <f>('выработка по дням'!$AW4+'выработка по дням'!$AW5+SUM('выработка по дням'!F4:'выработка по дням'!$AH4)-SUM('выработка по дням'!F5:'выработка по дням'!$AH5))/1000/$B5/$AJ$2/24</f>
        <v>0.1612017808219178</v>
      </c>
      <c r="F5" s="17">
        <f>('выработка по дням'!$AW4+'выработка по дням'!$AW5+SUM('выработка по дням'!G4:'выработка по дням'!$AH4)-SUM('выработка по дням'!G5:'выработка по дням'!$AH5))/1000/$B5/$AJ$2/24</f>
        <v>0.16148833333333332</v>
      </c>
      <c r="G5" s="17">
        <f>('выработка по дням'!$AW4+'выработка по дням'!$AW5+SUM('выработка по дням'!H4:'выработка по дням'!$AH4)-SUM('выработка по дням'!H5:'выработка по дням'!$AH5))/1000/$B5/$AJ$2/24</f>
        <v>0.16145043378995433</v>
      </c>
      <c r="H5" s="17">
        <f>('выработка по дням'!$AW4+'выработка по дням'!$AW5+SUM('выработка по дням'!I4:'выработка по дням'!$AH4)-SUM('выработка по дням'!I5:'выработка по дням'!$AH5))/1000/$B5/$AJ$2/24</f>
        <v>0.16169929223744292</v>
      </c>
      <c r="I5" s="17">
        <f>('выработка по дням'!$AW4+'выработка по дням'!$AW5+SUM('выработка по дням'!J4:'выработка по дням'!$AH4)-SUM('выработка по дням'!J5:'выработка по дням'!$AH5))/1000/$B5/$AJ$2/24</f>
        <v>0.16223317351598174</v>
      </c>
      <c r="J5" s="17">
        <f>('выработка по дням'!$AW4+'выработка по дням'!$AW5+SUM('выработка по дням'!K4:'выработка по дням'!$AH4)-SUM('выработка по дням'!K5:'выработка по дням'!$AH5))/1000/$B5/$AJ$2/24</f>
        <v>0.16242463470319637</v>
      </c>
      <c r="K5" s="17">
        <f>('выработка по дням'!$AW4+'выработка по дням'!$AW5+SUM('выработка по дням'!L4:'выработка по дням'!$AH4)-SUM('выработка по дням'!L5:'выработка по дням'!$AH5))/1000/$B5/$AJ$2/24</f>
        <v>0.16202897260273974</v>
      </c>
      <c r="L5" s="17">
        <f>('выработка по дням'!$AW4+'выработка по дням'!$AW5+SUM('выработка по дням'!M4:'выработка по дням'!$AH4)-SUM('выработка по дням'!M5:'выработка по дням'!$AH5))/1000/$B5/$AJ$2/24</f>
        <v>0.16152267123287672</v>
      </c>
      <c r="M5" s="17">
        <f>('выработка по дням'!$AW4+'выработка по дням'!$AW5+SUM('выработка по дням'!N4:'выработка по дням'!$AH4)-SUM('выработка по дням'!N5:'выработка по дням'!$AH5))/1000/$B5/$AJ$2/24</f>
        <v>0.1616292389649924</v>
      </c>
      <c r="N5" s="17">
        <f>('выработка по дням'!$AW4+'выработка по дням'!$AW5+SUM('выработка по дням'!O4:'выработка по дням'!$AH4)-SUM('выработка по дням'!O5:'выработка по дням'!$AH5))/1000/$B5/$AJ$2/24</f>
        <v>0.16141222222222221</v>
      </c>
      <c r="O5" s="17">
        <f>('выработка по дням'!$AW4+'выработка по дням'!$AW5+SUM('выработка по дням'!P4:'выработка по дням'!$AH4)-SUM('выработка по дням'!P5:'выработка по дням'!$AH5))/1000/$B5/$AJ$2/24</f>
        <v>0.16135318873668189</v>
      </c>
      <c r="P5" s="17">
        <f>('выработка по дням'!$AW4+'выработка по дням'!$AW5+SUM('выработка по дням'!Q4:'выработка по дням'!$AH4)-SUM('выработка по дням'!Q5:'выработка по дням'!$AH5))/1000/$B5/$AJ$2/24</f>
        <v>0.16083541856925421</v>
      </c>
      <c r="Q5" s="17">
        <f>('выработка по дням'!$AW4+'выработка по дням'!$AW5+SUM('выработка по дням'!R4:'выработка по дням'!$AH4)-SUM('выработка по дням'!R5:'выработка по дням'!$AH5))/1000/$B5/$AJ$2/24</f>
        <v>0.16108838660578387</v>
      </c>
      <c r="R5" s="17">
        <f>('выработка по дням'!$AW4+'выработка по дням'!$AW5+SUM('выработка по дням'!S4:'выработка по дням'!$AH4)-SUM('выработка по дням'!S5:'выработка по дням'!$AH5))/1000/$B5/$AJ$2/24</f>
        <v>0.16088627853881277</v>
      </c>
      <c r="S5" s="17">
        <f>('выработка по дням'!$AW4+'выработка по дням'!$AW5+SUM('выработка по дням'!T4:'выработка по дням'!$AH4)-SUM('выработка по дням'!T5:'выработка по дням'!$AH5))/1000/$B5/$AJ$2/24</f>
        <v>0.16075140030441401</v>
      </c>
      <c r="T5" s="17">
        <f>('выработка по дням'!$AW4+'выработка по дням'!$AW5+SUM('выработка по дням'!U4:'выработка по дням'!$AH4)-SUM('выработка по дням'!U5:'выработка по дням'!$AH5))/1000/$B5/$AJ$2/24</f>
        <v>0.16057690258751903</v>
      </c>
      <c r="U5" s="17">
        <f>('выработка по дням'!$AW4+'выработка по дням'!$AW5+SUM('выработка по дням'!V4:'выработка по дням'!$AH4)-SUM('выработка по дням'!V5:'выработка по дням'!$AH5))/1000/$B5/$AJ$2/24</f>
        <v>0.16077187214611871</v>
      </c>
      <c r="V5" s="17">
        <f>('выработка по дням'!$AW4+'выработка по дням'!$AW5+SUM('выработка по дням'!W4:'выработка по дням'!$AH4)-SUM('выработка по дням'!W5:'выработка по дням'!$AH5))/1000/$B5/$AJ$2/24</f>
        <v>0.16037925418569254</v>
      </c>
      <c r="W5" s="17">
        <f>('выработка по дням'!$AW4+'выработка по дням'!$AW5+SUM('выработка по дням'!X4:'выработка по дням'!$AH4)-SUM('выработка по дням'!X5:'выработка по дням'!$AH5))/1000/$B5/$AJ$2/24</f>
        <v>0.16060910958904109</v>
      </c>
      <c r="X5" s="17">
        <f>('выработка по дням'!$AW4+'выработка по дням'!$AW5+SUM('выработка по дням'!Y4:'выработка по дням'!$AH4)-SUM('выработка по дням'!Y5:'выработка по дням'!$AH5))/1000/$B5/$AJ$2/24</f>
        <v>0.16054847031963471</v>
      </c>
      <c r="Y5" s="17">
        <f>('выработка по дням'!$AW4+'выработка по дням'!$AW5+SUM('выработка по дням'!Z4:'выработка по дням'!$AH4)-SUM('выработка по дням'!Z5:'выработка по дням'!$AH5))/1000/$B5/$AJ$2/24</f>
        <v>0.16071971080669709</v>
      </c>
      <c r="Z5" s="17">
        <f>('выработка по дням'!$AW4+'выработка по дням'!$AW5+SUM('выработка по дням'!AA4:'выработка по дням'!$AH4)-SUM('выработка по дням'!AA5:'выработка по дням'!$AH5))/1000/$B5/$AJ$2/24</f>
        <v>0.16096819634703197</v>
      </c>
      <c r="AA5" s="17">
        <f>('выработка по дням'!$AW4+'выработка по дням'!$AW5+SUM('выработка по дням'!AB4:'выработка по дням'!$AH4)-SUM('выработка по дням'!AB5:'выработка по дням'!$AH5))/1000/$B5/$AJ$2/24</f>
        <v>0.16093865296803653</v>
      </c>
      <c r="AB5" s="17">
        <f>('выработка по дням'!$AW4+'выработка по дням'!$AW5+SUM('выработка по дням'!AC4:'выработка по дням'!$AH4)-SUM('выработка по дням'!AC5:'выработка по дням'!$AH5))/1000/$B5/$AJ$2/24</f>
        <v>0.16114296042617962</v>
      </c>
      <c r="AC5" s="17">
        <f>('выработка по дням'!$AW4+'выработка по дням'!$AW5+SUM('выработка по дням'!AD4:'выработка по дням'!$AH4)-SUM('выработка по дням'!AD5:'выработка по дням'!$AH5))/1000/$B5/$AJ$2/24</f>
        <v>0.16119693302891933</v>
      </c>
      <c r="AD5" s="17">
        <f>('выработка по дням'!$AW4+'выработка по дням'!$AW5+SUM('выработка по дням'!AE4:'выработка по дням'!$AH4)-SUM('выработка по дням'!AE5:'выработка по дням'!$AH5))/1000/$B5/$AJ$2/24</f>
        <v>0.1606205403348554</v>
      </c>
      <c r="AE5" s="17">
        <f>('выработка по дням'!$AW4+'выработка по дням'!$AW5+SUM('выработка по дням'!AF4:'выработка по дням'!$AH4)-SUM('выработка по дням'!AF5:'выработка по дням'!$AH5))/1000/$B5/$AJ$2/24</f>
        <v>0.16031944444444443</v>
      </c>
      <c r="AF5" s="17">
        <f>('выработка по дням'!$AW4+'выработка по дням'!$AW5+SUM('выработка по дням'!AG4:'выработка по дням'!$AH4)-SUM('выработка по дням'!AG5:'выработка по дням'!$AH5))/1000/$B5/$AJ$2/24</f>
        <v>0.16047363013698632</v>
      </c>
      <c r="AG5" s="29">
        <f>('выработка по дням'!$AW4+'выработка по дням'!$AW5+SUM('выработка по дням'!AH4:'выработка по дням'!$AH4)-SUM('выработка по дням'!AH5:'выработка по дням'!$AH5))/1000/$B5/$AJ$2/24</f>
        <v>0.16061100456621002</v>
      </c>
      <c r="AH5" s="18">
        <f>('выработка по дням'!$AW4+'выработка по дням'!$AW5)/1000/$B5/$AJ$2/24</f>
        <v>0.16062304414003042</v>
      </c>
    </row>
    <row r="6" spans="1:39">
      <c r="A6" s="215" t="s">
        <v>353</v>
      </c>
      <c r="B6" s="131"/>
      <c r="C6" s="23"/>
      <c r="D6" s="23"/>
      <c r="E6" s="23"/>
      <c r="F6" s="23"/>
      <c r="G6" s="23"/>
      <c r="H6" s="23"/>
      <c r="I6" s="23"/>
      <c r="J6" s="23"/>
      <c r="K6" s="23"/>
      <c r="L6" s="23"/>
      <c r="M6" s="23"/>
      <c r="N6" s="23"/>
      <c r="O6" s="23"/>
      <c r="P6" s="23"/>
      <c r="Q6" s="24"/>
      <c r="R6" s="24"/>
      <c r="S6" s="24"/>
      <c r="T6" s="24"/>
      <c r="U6" s="24"/>
      <c r="V6" s="24"/>
      <c r="W6" s="24"/>
      <c r="X6" s="24"/>
      <c r="Y6" s="24"/>
      <c r="Z6" s="24"/>
      <c r="AA6" s="24"/>
      <c r="AB6" s="24"/>
      <c r="AC6" s="24"/>
      <c r="AD6" s="24"/>
      <c r="AE6" s="24"/>
      <c r="AF6" s="24"/>
      <c r="AG6" s="24"/>
      <c r="AH6" s="12"/>
    </row>
    <row r="7" spans="1:39">
      <c r="A7" s="215"/>
      <c r="B7" s="132">
        <v>15</v>
      </c>
      <c r="C7" s="17">
        <f>('выработка по дням'!$AW6+'выработка по дням'!$AW7+SUM('выработка по дням'!D6:'выработка по дням'!$AH6)-SUM('выработка по дням'!D7:'выработка по дням'!$AH7))/1000/$B7/$AJ$2/24</f>
        <v>0.15850481735159816</v>
      </c>
      <c r="D7" s="17">
        <f>('выработка по дням'!$AW6+'выработка по дням'!$AW7+SUM('выработка по дням'!E6:'выработка по дням'!$AH6)-SUM('выработка по дням'!E7:'выработка по дням'!$AH7))/1000/$B7/$AJ$2/24</f>
        <v>0.15900667427701673</v>
      </c>
      <c r="E7" s="17">
        <f>('выработка по дням'!$AW6+'выработка по дням'!$AW7+SUM('выработка по дням'!F6:'выработка по дням'!$AH6)-SUM('выработка по дням'!F7:'выработка по дням'!$AH7))/1000/$B7/$AJ$2/24</f>
        <v>0.15944074581430745</v>
      </c>
      <c r="F7" s="17">
        <f>('выработка по дням'!$AW6+'выработка по дням'!$AW7+SUM('выработка по дням'!G6:'выработка по дням'!$AH6)-SUM('выработка по дням'!G7:'выработка по дням'!$AH7))/1000/$B7/$AJ$2/24</f>
        <v>0.15972108066971077</v>
      </c>
      <c r="G7" s="17">
        <f>('выработка по дням'!$AW6+'выработка по дням'!$AW7+SUM('выработка по дням'!H6:'выработка по дням'!$AH6)-SUM('выработка по дням'!H7:'выработка по дням'!$AH7))/1000/$B7/$AJ$2/24</f>
        <v>0.15968354642313548</v>
      </c>
      <c r="H7" s="17">
        <f>('выработка по дням'!$AW6+'выработка по дням'!$AW7+SUM('выработка по дням'!I6:'выработка по дням'!$AH6)-SUM('выработка по дням'!I7:'выработка по дням'!$AH7))/1000/$B7/$AJ$2/24</f>
        <v>0.15992838660578387</v>
      </c>
      <c r="I7" s="17">
        <f>('выработка по дням'!$AW6+'выработка по дням'!$AW7+SUM('выработка по дням'!J6:'выработка по дням'!$AH6)-SUM('выработка по дням'!J7:'выработка по дням'!$AH7))/1000/$B7/$AJ$2/24</f>
        <v>0.16045830289193302</v>
      </c>
      <c r="J7" s="17">
        <f>('выработка по дням'!$AW6+'выработка по дням'!$AW7+SUM('выработка по дням'!K6:'выработка по дням'!$AH6)-SUM('выработка по дням'!K7:'выработка по дням'!$AH7))/1000/$B7/$AJ$2/24</f>
        <v>0.16064785388127853</v>
      </c>
      <c r="K7" s="17">
        <f>('выработка по дням'!$AW6+'выработка по дням'!$AW7+SUM('выработка по дням'!L6:'выработка по дням'!$AH6)-SUM('выработка по дням'!L7:'выработка по дням'!$AH7))/1000/$B7/$AJ$2/24</f>
        <v>0.16024185692541856</v>
      </c>
      <c r="L7" s="17">
        <f>('выработка по дням'!$AW6+'выработка по дням'!$AW7+SUM('выработка по дням'!M6:'выработка по дням'!$AH6)-SUM('выработка по дням'!M7:'выработка по дням'!$AH7))/1000/$B7/$AJ$2/24</f>
        <v>0.15972609589041095</v>
      </c>
      <c r="M7" s="17">
        <f>('выработка по дням'!$AW6+'выработка по дням'!$AW7+SUM('выработка по дням'!N6:'выработка по дням'!$AH6)-SUM('выработка по дням'!N7:'выработка по дням'!$AH7))/1000/$B7/$AJ$2/24</f>
        <v>0.15983054033485541</v>
      </c>
      <c r="N7" s="17">
        <f>('выработка по дням'!$AW6+'выработка по дням'!$AW7+SUM('выработка по дням'!O6:'выработка по дням'!$AH6)-SUM('выработка по дням'!O7:'выработка по дням'!$AH7))/1000/$B7/$AJ$2/24</f>
        <v>0.15961554033485542</v>
      </c>
      <c r="O7" s="17">
        <f>('выработка по дням'!$AW6+'выработка по дням'!$AW7+SUM('выработка по дням'!P6:'выработка по дням'!$AH6)-SUM('выработка по дням'!P7:'выработка по дням'!$AH7))/1000/$B7/$AJ$2/24</f>
        <v>0.15954804414003046</v>
      </c>
      <c r="P7" s="17">
        <f>('выработка по дням'!$AW6+'выработка по дням'!$AW7+SUM('выработка по дням'!Q6:'выработка по дням'!$AH6)-SUM('выработка по дням'!Q7:'выработка по дням'!$AH7))/1000/$B7/$AJ$2/24</f>
        <v>0.15905050989345512</v>
      </c>
      <c r="Q7" s="17">
        <f>('выработка по дням'!$AW6+'выработка по дням'!$AW7+SUM('выработка по дням'!R6:'выработка по дням'!$AH6)-SUM('выработка по дням'!R7:'выработка по дням'!$AH7))/1000/$B7/$AJ$2/24</f>
        <v>0.1592918188736682</v>
      </c>
      <c r="R7" s="17">
        <f>('выработка по дням'!$AW6+'выработка по дням'!$AW7+SUM('выработка по дням'!S6:'выработка по дням'!$AH6)-SUM('выработка по дням'!S7:'выработка по дням'!$AH7))/1000/$B7/$AJ$2/24</f>
        <v>0.15909148401826484</v>
      </c>
      <c r="S7" s="17">
        <f>('выработка по дням'!$AW6+'выработка по дням'!$AW7+SUM('выработка по дням'!T6:'выработка по дням'!$AH6)-SUM('выработка по дням'!T7:'выработка по дням'!$AH7))/1000/$B7/$AJ$2/24</f>
        <v>0.15897862252663622</v>
      </c>
      <c r="T7" s="17">
        <f>('выработка по дням'!$AW6+'выработка по дням'!$AW7+SUM('выработка по дням'!U6:'выработка по дням'!$AH6)-SUM('выработка по дням'!U7:'выработка по дням'!$AH7))/1000/$B7/$AJ$2/24</f>
        <v>0.15882024353120242</v>
      </c>
      <c r="U7" s="17">
        <f>('выработка по дням'!$AW6+'выработка по дням'!$AW7+SUM('выработка по дням'!V6:'выработка по дням'!$AH6)-SUM('выработка по дням'!V7:'выработка по дням'!$AH7))/1000/$B7/$AJ$2/24</f>
        <v>0.15901315068493152</v>
      </c>
      <c r="V7" s="17">
        <f>('выработка по дням'!$AW6+'выработка по дням'!$AW7+SUM('выработка по дням'!W6:'выработка по дням'!$AH6)-SUM('выработка по дням'!W7:'выработка по дням'!$AH7))/1000/$B7/$AJ$2/24</f>
        <v>0.15862423896499236</v>
      </c>
      <c r="W7" s="17">
        <f>('выработка по дням'!$AW6+'выработка по дням'!$AW7+SUM('выработка по дням'!X6:'выработка по дням'!$AH6)-SUM('выработка по дням'!X7:'выработка по дням'!$AH7))/1000/$B7/$AJ$2/24</f>
        <v>0.15885817351598175</v>
      </c>
      <c r="X7" s="17">
        <f>('выработка по дням'!$AW6+'выработка по дням'!$AW7+SUM('выработка по дням'!Y6:'выработка по дням'!$AH6)-SUM('выработка по дням'!Y7:'выработка по дням'!$AH7))/1000/$B7/$AJ$2/24</f>
        <v>0.15879589802130897</v>
      </c>
      <c r="Y7" s="17">
        <f>('выработка по дням'!$AW6+'выработка по дням'!$AW7+SUM('выработка по дням'!Z6:'выработка по дням'!$AH6)-SUM('выработка по дням'!Z7:'выработка по дням'!$AH7))/1000/$B7/$AJ$2/24</f>
        <v>0.15896605783866058</v>
      </c>
      <c r="Z7" s="17">
        <f>('выработка по дням'!$AW6+'выработка по дням'!$AW7+SUM('выработка по дням'!AA6:'выработка по дням'!$AH6)-SUM('выработка по дням'!AA7:'выработка по дням'!$AH7))/1000/$B7/$AJ$2/24</f>
        <v>0.15919200152207003</v>
      </c>
      <c r="AA7" s="17">
        <f>('выработка по дням'!$AW6+'выработка по дням'!$AW7+SUM('выработка по дням'!AB6:'выработка по дням'!$AH6)-SUM('выработка по дням'!AB7:'выработка по дням'!$AH7))/1000/$B7/$AJ$2/24</f>
        <v>0.15912644596651446</v>
      </c>
      <c r="AB7" s="17">
        <f>('выработка по дням'!$AW6+'выработка по дням'!$AW7+SUM('выработка по дням'!AC6:'выработка по дням'!$AH6)-SUM('выработка по дням'!AC7:'выработка по дням'!$AH7))/1000/$B7/$AJ$2/24</f>
        <v>0.15932692541856927</v>
      </c>
      <c r="AC7" s="17">
        <f>('выработка по дням'!$AW6+'выработка по дням'!$AW7+SUM('выработка по дням'!AD6:'выработка по дням'!$AH6)-SUM('выработка по дням'!AD7:'выработка по дням'!$AH7))/1000/$B7/$AJ$2/24</f>
        <v>0.15938255707762558</v>
      </c>
      <c r="AD7" s="17">
        <f>('выработка по дням'!$AW6+'выработка по дням'!$AW7+SUM('выработка по дням'!AE6:'выработка по дням'!$AH6)-SUM('выработка по дням'!AE7:'выработка по дням'!$AH7))/1000/$B7/$AJ$2/24</f>
        <v>0.15881156012176562</v>
      </c>
      <c r="AE7" s="17">
        <f>('выработка по дням'!$AW6+'выработка по дням'!$AW7+SUM('выработка по дням'!AF6:'выработка по дням'!$AH6)-SUM('выработка по дням'!AF7:'выработка по дням'!$AH7))/1000/$B7/$AJ$2/24</f>
        <v>0.15850632420091323</v>
      </c>
      <c r="AF7" s="17">
        <f>('выработка по дням'!$AW6+'выработка по дням'!$AW7+SUM('выработка по дням'!AG6:'выработка по дням'!$AH6)-SUM('выработка по дням'!AG7:'выработка по дням'!$AH7))/1000/$B7/$AJ$2/24</f>
        <v>0.15865585996955861</v>
      </c>
      <c r="AG7" s="29">
        <f>('выработка по дням'!$AW6+'выработка по дням'!$AW7+SUM('выработка по дням'!AH6:'выработка по дням'!$AH6)-SUM('выработка по дням'!AH7:'выработка по дням'!$AH7))/1000/$B7/$AJ$2/24</f>
        <v>0.1587919710806697</v>
      </c>
      <c r="AH7" s="18">
        <f>('выработка по дням'!$AW6+'выработка по дням'!$AW7)/1000/$B7/$AJ$2/24</f>
        <v>0.15880939878234399</v>
      </c>
    </row>
    <row r="8" spans="1:39">
      <c r="A8" s="215" t="s">
        <v>412</v>
      </c>
      <c r="B8" s="131"/>
      <c r="C8" s="23"/>
      <c r="D8" s="23"/>
      <c r="E8" s="23"/>
      <c r="F8" s="23"/>
      <c r="G8" s="23"/>
      <c r="H8" s="23"/>
      <c r="I8" s="23"/>
      <c r="J8" s="23"/>
      <c r="K8" s="23"/>
      <c r="L8" s="23"/>
      <c r="M8" s="23"/>
      <c r="N8" s="23"/>
      <c r="O8" s="23"/>
      <c r="P8" s="23"/>
      <c r="Q8" s="24"/>
      <c r="R8" s="24"/>
      <c r="S8" s="24"/>
      <c r="T8" s="24"/>
      <c r="U8" s="24"/>
      <c r="V8" s="24"/>
      <c r="W8" s="24"/>
      <c r="X8" s="24"/>
      <c r="Y8" s="24"/>
      <c r="Z8" s="24"/>
      <c r="AA8" s="24"/>
      <c r="AB8" s="24"/>
      <c r="AC8" s="24"/>
      <c r="AD8" s="24"/>
      <c r="AE8" s="24"/>
      <c r="AF8" s="24"/>
      <c r="AG8" s="24"/>
      <c r="AH8" s="12"/>
    </row>
    <row r="9" spans="1:39">
      <c r="A9" s="215"/>
      <c r="B9" s="132">
        <v>15</v>
      </c>
      <c r="C9" s="17">
        <f>('выработка по дням'!$AW8+'выработка по дням'!$AW9+SUM('выработка по дням'!D8:'выработка по дням'!$AH8)-SUM('выработка по дням'!D9:'выработка по дням'!$AH9))/1000/$B9/$AJ$2/24</f>
        <v>0.14210534246575343</v>
      </c>
      <c r="D9" s="17">
        <f>('выработка по дням'!$AW8+'выработка по дням'!$AW9+SUM('выработка по дням'!E8:'выработка по дням'!$AH8)-SUM('выработка по дням'!E9:'выработка по дням'!$AH9))/1000/$B9/$AJ$2/24</f>
        <v>0.14261856164383563</v>
      </c>
      <c r="E9" s="17">
        <f>('выработка по дням'!$AW8+'выработка по дням'!$AW9+SUM('выработка по дням'!F8:'выработка по дням'!$AH8)-SUM('выработка по дням'!F9:'выработка по дням'!$AH9))/1000/$B9/$AJ$2/24</f>
        <v>0.14305875190258752</v>
      </c>
      <c r="F9" s="17">
        <f>('выработка по дням'!$AW8+'выработка по дням'!$AW9+SUM('выработка по дням'!G8:'выработка по дням'!$AH8)-SUM('выработка по дням'!G9:'выработка по дням'!$AH9))/1000/$B9/$AJ$2/24</f>
        <v>0.14335010654490107</v>
      </c>
      <c r="G9" s="17">
        <f>('выработка по дням'!$AW8+'выработка по дням'!$AW9+SUM('выработка по дням'!H8:'выработка по дням'!$AH8)-SUM('выработка по дням'!H9:'выработка по дням'!$AH9))/1000/$B9/$AJ$2/24</f>
        <v>0.14332136225266362</v>
      </c>
      <c r="H9" s="17">
        <f>('выработка по дням'!$AW8+'выработка по дням'!$AW9+SUM('выработка по дням'!I8:'выработка по дням'!$AH8)-SUM('выработка по дням'!I9:'выработка по дням'!$AH9))/1000/$B9/$AJ$2/24</f>
        <v>0.14359487062404871</v>
      </c>
      <c r="I9" s="17">
        <f>('выработка по дням'!$AW8+'выработка по дням'!$AW9+SUM('выработка по дням'!J8:'выработка по дням'!$AH8)-SUM('выработка по дням'!J9:'выработка по дням'!$AH9))/1000/$B9/$AJ$2/24</f>
        <v>0.14413696347031965</v>
      </c>
      <c r="J9" s="17">
        <f>('выработка по дням'!$AW8+'выработка по дням'!$AW9+SUM('выработка по дням'!K8:'выработка по дням'!$AH8)-SUM('выработка по дням'!K9:'выработка по дням'!$AH9))/1000/$B9/$AJ$2/24</f>
        <v>0.14433203196347033</v>
      </c>
      <c r="K9" s="17">
        <f>('выработка по дням'!$AW8+'выработка по дням'!$AW9+SUM('выработка по дням'!L8:'выработка по дням'!$AH8)-SUM('выработка по дням'!L9:'выработка по дням'!$AH9))/1000/$B9/$AJ$2/24</f>
        <v>0.14396490867579911</v>
      </c>
      <c r="L9" s="17">
        <f>('выработка по дням'!$AW8+'выработка по дням'!$AW9+SUM('выработка по дням'!M8:'выработка по дням'!$AH8)-SUM('выработка по дням'!M9:'выработка по дням'!$AH9))/1000/$B9/$AJ$2/24</f>
        <v>0.14348416286149163</v>
      </c>
      <c r="M9" s="17">
        <f>('выработка по дням'!$AW8+'выработка по дням'!$AW9+SUM('выработка по дням'!N8:'выработка по дням'!$AH8)-SUM('выработка по дням'!N9:'выработка по дням'!$AH9))/1000/$B9/$AJ$2/24</f>
        <v>0.14360696347031965</v>
      </c>
      <c r="N9" s="17">
        <f>('выработка по дням'!$AW8+'выработка по дням'!$AW9+SUM('выработка по дням'!O8:'выработка по дням'!$AH8)-SUM('выработка по дням'!O9:'выработка по дням'!$AH9))/1000/$B9/$AJ$2/24</f>
        <v>0.14342667427701675</v>
      </c>
      <c r="O9" s="17">
        <f>('выработка по дням'!$AW8+'выработка по дням'!$AW9+SUM('выработка по дням'!P8:'выработка по дням'!$AH8)-SUM('выработка по дням'!P9:'выработка по дням'!$AH9))/1000/$B9/$AJ$2/24</f>
        <v>0.14341127853881278</v>
      </c>
      <c r="P9" s="17">
        <f>('выработка по дням'!$AW8+'выработка по дням'!$AW9+SUM('выработка по дням'!Q8:'выработка по дням'!$AH8)-SUM('выработка по дням'!Q9:'выработка по дням'!$AH9))/1000/$B9/$AJ$2/24</f>
        <v>0.14294532724505329</v>
      </c>
      <c r="Q9" s="17">
        <f>('выработка по дням'!$AW8+'выработка по дням'!$AW9+SUM('выработка по дням'!R8:'выработка по дням'!$AH8)-SUM('выработка по дням'!R9:'выработка по дням'!$AH9))/1000/$B9/$AJ$2/24</f>
        <v>0.14321570776255707</v>
      </c>
      <c r="R9" s="17">
        <f>('выработка по дням'!$AW8+'выработка по дням'!$AW9+SUM('выработка по дням'!S8:'выработка по дням'!$AH8)-SUM('выработка по дням'!S9:'выработка по дням'!$AH9))/1000/$B9/$AJ$2/24</f>
        <v>0.14304570776255707</v>
      </c>
      <c r="S9" s="17">
        <f>('выработка по дням'!$AW8+'выработка по дням'!$AW9+SUM('выработка по дням'!T8:'выработка по дням'!$AH8)-SUM('выработка по дням'!T9:'выработка по дням'!$AH9))/1000/$B9/$AJ$2/24</f>
        <v>0.14295611872146122</v>
      </c>
      <c r="T9" s="17">
        <f>('выработка по дням'!$AW8+'выработка по дням'!$AW9+SUM('выработка по дням'!U8:'выработка по дням'!$AH8)-SUM('выработка по дням'!U9:'выработка по дням'!$AH9))/1000/$B9/$AJ$2/24</f>
        <v>0.14283298325722985</v>
      </c>
      <c r="U9" s="17">
        <f>('выработка по дням'!$AW8+'выработка по дням'!$AW9+SUM('выработка по дням'!V8:'выработка по дням'!$AH8)-SUM('выработка по дням'!V9:'выработка по дням'!$AH9))/1000/$B9/$AJ$2/24</f>
        <v>0.14305070015220703</v>
      </c>
      <c r="V9" s="17">
        <f>('выработка по дням'!$AW8+'выработка по дням'!$AW9+SUM('выработка по дням'!W8:'выработка по дням'!$AH8)-SUM('выработка по дням'!W9:'выработка по дням'!$AH9))/1000/$B9/$AJ$2/24</f>
        <v>0.14269679604261795</v>
      </c>
      <c r="W9" s="17">
        <f>('выработка по дням'!$AW8+'выработка по дням'!$AW9+SUM('выработка по дням'!X8:'выработка по дням'!$AH8)-SUM('выработка по дням'!X9:'выработка по дням'!$AH9))/1000/$B9/$AJ$2/24</f>
        <v>0.14295500761035007</v>
      </c>
      <c r="X9" s="17">
        <f>('выработка по дням'!$AW8+'выработка по дням'!$AW9+SUM('выработка по дням'!Y8:'выработка по дням'!$AH8)-SUM('выработка по дням'!Y9:'выработка по дням'!$AH9))/1000/$B9/$AJ$2/24</f>
        <v>0.14293914003044142</v>
      </c>
      <c r="Y9" s="17">
        <f>('выработка по дням'!$AW8+'выработка по дням'!$AW9+SUM('выработка по дням'!Z8:'выработка по дням'!$AH8)-SUM('выработка по дням'!Z9:'выработка по дням'!$AH9))/1000/$B9/$AJ$2/24</f>
        <v>0.1431477397260274</v>
      </c>
      <c r="Z9" s="17">
        <f>('выработка по дням'!$AW8+'выработка по дням'!$AW9+SUM('выработка по дням'!AA8:'выработка по дням'!$AH8)-SUM('выработка по дням'!AA9:'выработка по дням'!$AH9))/1000/$B9/$AJ$2/24</f>
        <v>0.14342308219178082</v>
      </c>
      <c r="AA9" s="17">
        <f>('выработка по дням'!$AW8+'выработка по дням'!$AW9+SUM('выработка по дням'!AB8:'выработка по дням'!$AH8)-SUM('выработка по дням'!AB9:'выработка по дням'!$AH9))/1000/$B9/$AJ$2/24</f>
        <v>0.14344086757990868</v>
      </c>
      <c r="AB9" s="17">
        <f>('выработка по дням'!$AW8+'выработка по дням'!$AW9+SUM('выработка по дням'!AC8:'выработка по дням'!$AH8)-SUM('выработка по дням'!AC9:'выработка по дням'!$AH9))/1000/$B9/$AJ$2/24</f>
        <v>0.14367396499238963</v>
      </c>
      <c r="AC9" s="17">
        <f>('выработка по дням'!$AW8+'выработка по дням'!$AW9+SUM('выработка по дням'!AD8:'выработка по дням'!$AH8)-SUM('выработка по дням'!AD9:'выработка по дням'!$AH9))/1000/$B9/$AJ$2/24</f>
        <v>0.14376591324200913</v>
      </c>
      <c r="AD9" s="17">
        <f>('выработка по дням'!$AW8+'выработка по дням'!$AW9+SUM('выработка по дням'!AE8:'выработка по дням'!$AH8)-SUM('выработка по дням'!AE9:'выработка по дням'!$AH9))/1000/$B9/$AJ$2/24</f>
        <v>0.14323491628614915</v>
      </c>
      <c r="AE9" s="17">
        <f>('выработка по дням'!$AW8+'выработка по дням'!$AW9+SUM('выработка по дням'!AF8:'выработка по дням'!$AH8)-SUM('выработка по дням'!AF9:'выработка по дням'!$AH9))/1000/$B9/$AJ$2/24</f>
        <v>0.14295744292237442</v>
      </c>
      <c r="AF9" s="17">
        <f>('выработка по дням'!$AW8+'выработка по дням'!$AW9+SUM('выработка по дням'!AG8:'выработка по дням'!$AH8)-SUM('выработка по дням'!AG9:'выработка по дням'!$AH9))/1000/$B9/$AJ$2/24</f>
        <v>0.14311995433789956</v>
      </c>
      <c r="AG9" s="29">
        <f>('выработка по дням'!$AW8+'выработка по дням'!$AW9+SUM('выработка по дням'!AH8:'выработка по дням'!$AH8)-SUM('выработка по дням'!AH9:'выработка по дням'!$AH9))/1000/$B9/$AJ$2/24</f>
        <v>0.14327096651445967</v>
      </c>
      <c r="AH9" s="18">
        <f>('выработка по дням'!$AW8+'выработка по дням'!$AW9)/1000/$B9/$AJ$2/24</f>
        <v>0.14331237442922373</v>
      </c>
    </row>
    <row r="10" spans="1:39">
      <c r="A10" s="209" t="s">
        <v>354</v>
      </c>
      <c r="B10" s="131"/>
      <c r="C10" s="23"/>
      <c r="D10" s="23"/>
      <c r="E10" s="23"/>
      <c r="F10" s="23"/>
      <c r="G10" s="23"/>
      <c r="H10" s="23"/>
      <c r="I10" s="23"/>
      <c r="J10" s="23"/>
      <c r="K10" s="23"/>
      <c r="L10" s="23"/>
      <c r="M10" s="23"/>
      <c r="N10" s="23"/>
      <c r="O10" s="23"/>
      <c r="P10" s="23"/>
      <c r="Q10" s="24"/>
      <c r="R10" s="24"/>
      <c r="S10" s="24"/>
      <c r="T10" s="24"/>
      <c r="U10" s="24"/>
      <c r="V10" s="24"/>
      <c r="W10" s="24"/>
      <c r="X10" s="24"/>
      <c r="Y10" s="24"/>
      <c r="Z10" s="24"/>
      <c r="AA10" s="24"/>
      <c r="AB10" s="24"/>
      <c r="AC10" s="24"/>
      <c r="AD10" s="24"/>
      <c r="AE10" s="24"/>
      <c r="AF10" s="24"/>
      <c r="AG10" s="24"/>
      <c r="AH10" s="12"/>
    </row>
    <row r="11" spans="1:39">
      <c r="A11" s="209"/>
      <c r="B11" s="132">
        <v>10</v>
      </c>
      <c r="C11" s="17">
        <f>('выработка по дням'!$AW10+'выработка по дням'!$AW11+SUM('выработка по дням'!D10:'выработка по дням'!$AH10)-SUM('выработка по дням'!D11:'выработка по дням'!$AH11))/1000/$B11/$AJ$2/24</f>
        <v>0.12813203196347031</v>
      </c>
      <c r="D11" s="17">
        <f>('выработка по дням'!$AW10+'выработка по дням'!$AW11+SUM('выработка по дням'!E10:'выработка по дням'!$AH10)-SUM('выработка по дням'!E11:'выработка по дням'!$AH11))/1000/$B11/$AJ$2/24</f>
        <v>0.12774420091324198</v>
      </c>
      <c r="E11" s="17">
        <f>('выработка по дням'!$AW10+'выработка по дням'!$AW11+SUM('выработка по дням'!F10:'выработка по дням'!$AH10)-SUM('выработка по дням'!F11:'выработка по дням'!$AH11))/1000/$B11/$AJ$2/24</f>
        <v>0.12785210045662099</v>
      </c>
      <c r="F11" s="17">
        <f>('выработка по дням'!$AW10+'выработка по дням'!$AW11+SUM('выработка по дням'!G10:'выработка по дням'!$AH10)-SUM('выработка по дням'!G11:'выработка по дням'!$AH11))/1000/$B11/$AJ$2/24</f>
        <v>0.12790538812785388</v>
      </c>
      <c r="G11" s="17">
        <f>('выработка по дням'!$AW10+'выработка по дням'!$AW11+SUM('выработка по дням'!H10:'выработка по дням'!$AH10)-SUM('выработка по дням'!H11:'выработка по дням'!$AH11))/1000/$B11/$AJ$2/24</f>
        <v>0.12816860730593607</v>
      </c>
      <c r="H11" s="17">
        <f>('выработка по дням'!$AW10+'выработка по дням'!$AW11+SUM('выработка по дням'!I10:'выработка по дням'!$AH10)-SUM('выработка по дням'!I11:'выработка по дням'!$AH11))/1000/$B11/$AJ$2/24</f>
        <v>0.12820106164383563</v>
      </c>
      <c r="I11" s="17">
        <f>('выработка по дням'!$AW10+'выработка по дням'!$AW11+SUM('выработка по дням'!J10:'выработка по дням'!$AH10)-SUM('выработка по дням'!J11:'выработка по дням'!$AH11))/1000/$B11/$AJ$2/24</f>
        <v>0.12826140410958903</v>
      </c>
      <c r="J11" s="17">
        <f>('выработка по дням'!$AW10+'выработка по дням'!$AW11+SUM('выработка по дням'!K10:'выработка по дням'!$AH10)-SUM('выработка по дням'!K11:'выработка по дням'!$AH11))/1000/$B11/$AJ$2/24</f>
        <v>0.1283406506849315</v>
      </c>
      <c r="K11" s="17">
        <f>('выработка по дням'!$AW10+'выработка по дням'!$AW11+SUM('выработка по дням'!L10:'выработка по дням'!$AH10)-SUM('выработка по дням'!L11:'выработка по дням'!$AH11))/1000/$B11/$AJ$2/24</f>
        <v>0.12828200913242011</v>
      </c>
      <c r="L11" s="17">
        <f>('выработка по дням'!$AW10+'выработка по дням'!$AW11+SUM('выработка по дням'!M10:'выработка по дням'!$AH10)-SUM('выработка по дням'!M11:'выработка по дням'!$AH11))/1000/$B11/$AJ$2/24</f>
        <v>0.12807778538812783</v>
      </c>
      <c r="M11" s="17">
        <f>('выработка по дням'!$AW10+'выработка по дням'!$AW11+SUM('выработка по дням'!N10:'выработка по дням'!$AH10)-SUM('выработка по дням'!N11:'выработка по дням'!$AH11))/1000/$B11/$AJ$2/24</f>
        <v>0.12782478310502282</v>
      </c>
      <c r="N11" s="17">
        <f>('выработка по дням'!$AW10+'выработка по дням'!$AW11+SUM('выработка по дням'!O10:'выработка по дням'!$AH10)-SUM('выработка по дням'!O11:'выработка по дням'!$AH11))/1000/$B11/$AJ$2/24</f>
        <v>0.1278799086757991</v>
      </c>
      <c r="O11" s="17">
        <f>('выработка по дням'!$AW10+'выработка по дням'!$AW11+SUM('выработка по дням'!P10:'выработка по дням'!$AH10)-SUM('выработка по дням'!P11:'выработка по дням'!$AH11))/1000/$B11/$AJ$2/24</f>
        <v>0.1280828310502283</v>
      </c>
      <c r="P11" s="17">
        <f>('выработка по дням'!$AW10+'выработка по дням'!$AW11+SUM('выработка по дням'!Q10:'выработка по дням'!$AH10)-SUM('выработка по дням'!Q11:'выработка по дням'!$AH11))/1000/$B11/$AJ$2/24</f>
        <v>0.12823657534246577</v>
      </c>
      <c r="Q11" s="17">
        <f>('выработка по дням'!$AW10+'выработка по дням'!$AW11+SUM('выработка по дням'!R10:'выработка по дням'!$AH10)-SUM('выработка по дням'!R11:'выработка по дням'!$AH11))/1000/$B11/$AJ$2/24</f>
        <v>0.12767404109589039</v>
      </c>
      <c r="R11" s="17">
        <f>('выработка по дням'!$AW10+'выработка по дням'!$AW11+SUM('выработка по дням'!S10:'выработка по дням'!$AH10)-SUM('выработка по дням'!S11:'выработка по дням'!$AH11))/1000/$B11/$AJ$2/24</f>
        <v>0.12740420091324201</v>
      </c>
      <c r="S11" s="17">
        <f>('выработка по дням'!$AW10+'выработка по дням'!$AW11+SUM('выработка по дням'!T10:'выработка по дням'!$AH10)-SUM('выработка по дням'!T11:'выработка по дням'!$AH11))/1000/$B11/$AJ$2/24</f>
        <v>0.12752296803652968</v>
      </c>
      <c r="T11" s="17">
        <f>('выработка по дням'!$AW10+'выработка по дням'!$AW11+SUM('выработка по дням'!U10:'выработка по дням'!$AH10)-SUM('выработка по дням'!U11:'выработка по дням'!$AH11))/1000/$B11/$AJ$2/24</f>
        <v>0.12766203196347031</v>
      </c>
      <c r="U11" s="17">
        <f>('выработка по дням'!$AW10+'выработка по дням'!$AW11+SUM('выработка по дням'!V10:'выработка по дням'!$AH10)-SUM('выработка по дням'!V11:'выработка по дням'!$AH11))/1000/$B11/$AJ$2/24</f>
        <v>0.12777833333333333</v>
      </c>
      <c r="V11" s="17">
        <f>('выработка по дням'!$AW10+'выработка по дням'!$AW11+SUM('выработка по дням'!W10:'выработка по дням'!$AH10)-SUM('выработка по дням'!W11:'выработка по дням'!$AH11))/1000/$B11/$AJ$2/24</f>
        <v>0.12779106164383561</v>
      </c>
      <c r="W11" s="17">
        <f>('выработка по дням'!$AW10+'выработка по дням'!$AW11+SUM('выработка по дням'!X10:'выработка по дням'!$AH10)-SUM('выработка по дням'!X11:'выработка по дням'!$AH11))/1000/$B11/$AJ$2/24</f>
        <v>0.12799309360730593</v>
      </c>
      <c r="X11" s="17">
        <f>('выработка по дням'!$AW10+'выработка по дням'!$AW11+SUM('выработка по дням'!Y10:'выработка по дням'!$AH10)-SUM('выработка по дням'!Y11:'выработка по дням'!$AH11))/1000/$B11/$AJ$2/24</f>
        <v>0.12804309360730595</v>
      </c>
      <c r="Y11" s="17">
        <f>('выработка по дням'!$AW10+'выработка по дням'!$AW11+SUM('выработка по дням'!Z10:'выработка по дням'!$AH10)-SUM('выработка по дням'!Z11:'выработка по дням'!$AH11))/1000/$B11/$AJ$2/24</f>
        <v>0.12806220319634704</v>
      </c>
      <c r="Z11" s="17">
        <f>('выработка по дням'!$AW10+'выработка по дням'!$AW11+SUM('выработка по дням'!AA10:'выработка по дням'!$AH10)-SUM('выработка по дням'!AA11:'выработка по дням'!$AH11))/1000/$B11/$AJ$2/24</f>
        <v>0.12787052511415525</v>
      </c>
      <c r="AA11" s="17">
        <f>('выработка по дням'!$AW10+'выработка по дням'!$AW11+SUM('выработка по дням'!AB10:'выработка по дням'!$AH10)-SUM('выработка по дням'!AB11:'выработка по дням'!$AH11))/1000/$B11/$AJ$2/24</f>
        <v>0.12770985159817352</v>
      </c>
      <c r="AB11" s="17">
        <f>('выработка по дням'!$AW10+'выработка по дням'!$AW11+SUM('выработка по дням'!AC10:'выработка по дням'!$AH10)-SUM('выработка по дням'!AC11:'выработка по дням'!$AH11))/1000/$B11/$AJ$2/24</f>
        <v>0.12824027397260274</v>
      </c>
      <c r="AC11" s="17">
        <f>('выработка по дням'!$AW10+'выработка по дням'!$AW11+SUM('выработка по дням'!AD10:'выработка по дням'!$AH10)-SUM('выработка по дням'!AD11:'выработка по дням'!$AH11))/1000/$B11/$AJ$2/24</f>
        <v>0.12810907534246577</v>
      </c>
      <c r="AD11" s="17">
        <f>('выработка по дням'!$AW10+'выработка по дням'!$AW11+SUM('выработка по дням'!AE10:'выработка по дням'!$AH10)-SUM('выработка по дням'!AE11:'выработка по дням'!$AH11))/1000/$B11/$AJ$2/24</f>
        <v>0.12837377853881279</v>
      </c>
      <c r="AE11" s="17">
        <f>('выработка по дням'!$AW10+'выработка по дням'!$AW11+SUM('выработка по дням'!AF10:'выработка по дням'!$AH10)-SUM('выработка по дням'!AF11:'выработка по дням'!$AH11))/1000/$B11/$AJ$2/24</f>
        <v>0.12813777397260276</v>
      </c>
      <c r="AF11" s="17">
        <f>('выработка по дням'!$AW10+'выработка по дням'!$AW11+SUM('выработка по дням'!AG10:'выработка по дням'!$AH10)-SUM('выработка по дням'!AG11:'выработка по дням'!$AH11))/1000/$B11/$AJ$2/24</f>
        <v>0.12769486301369862</v>
      </c>
      <c r="AG11" s="29">
        <f>('выработка по дням'!$AW10+'выработка по дням'!$AW11+SUM('выработка по дням'!AH10:'выработка по дням'!$AH10)-SUM('выработка по дням'!AH11:'выработка по дням'!$AH11))/1000/$B11/$AJ$2/24</f>
        <v>0.12821952054794519</v>
      </c>
      <c r="AH11" s="18">
        <f>('выработка по дням'!$AW10+'выработка по дням'!$AW11)/1000/$B11/$AJ$2/24</f>
        <v>0.12840355022831051</v>
      </c>
    </row>
    <row r="12" spans="1:39">
      <c r="A12" s="209" t="s">
        <v>355</v>
      </c>
      <c r="B12" s="131"/>
      <c r="C12" s="23"/>
      <c r="D12" s="23"/>
      <c r="E12" s="23"/>
      <c r="F12" s="23"/>
      <c r="G12" s="23"/>
      <c r="H12" s="23"/>
      <c r="I12" s="23"/>
      <c r="J12" s="23"/>
      <c r="K12" s="23"/>
      <c r="L12" s="23"/>
      <c r="M12" s="23"/>
      <c r="N12" s="23"/>
      <c r="O12" s="23"/>
      <c r="P12" s="23"/>
      <c r="Q12" s="24"/>
      <c r="R12" s="24"/>
      <c r="S12" s="24"/>
      <c r="T12" s="24"/>
      <c r="U12" s="24"/>
      <c r="V12" s="24"/>
      <c r="W12" s="24"/>
      <c r="X12" s="24"/>
      <c r="Y12" s="24"/>
      <c r="Z12" s="24"/>
      <c r="AA12" s="24"/>
      <c r="AB12" s="24"/>
      <c r="AC12" s="24"/>
      <c r="AD12" s="24"/>
      <c r="AE12" s="24"/>
      <c r="AF12" s="24"/>
      <c r="AG12" s="24"/>
      <c r="AH12" s="12"/>
    </row>
    <row r="13" spans="1:39">
      <c r="A13" s="209"/>
      <c r="B13" s="132">
        <v>5</v>
      </c>
      <c r="C13" s="17">
        <f>('выработка по дням'!$AW12+SUM('выработка по дням'!D12:'выработка по дням'!$AH12)-SUM('выработка по дням'!D13:'выработка по дням'!$AH13))/1000/$B13/$AJ$2/24</f>
        <v>0.1418090410958904</v>
      </c>
      <c r="D13" s="17">
        <f>('выработка по дням'!$AW12+SUM('выработка по дням'!E12:'выработка по дням'!$AH12)-SUM('выработка по дням'!E13:'выработка по дням'!$AH13))/1000/$B13/$AJ$2/24</f>
        <v>0.14174582191780821</v>
      </c>
      <c r="E13" s="17">
        <f>('выработка по дням'!$AW12+SUM('выработка по дням'!F12:'выработка по дням'!$AH12)-SUM('выработка по дням'!F13:'выработка по дням'!$AH13))/1000/$B13/$AJ$2/24</f>
        <v>0.14175933789954337</v>
      </c>
      <c r="F13" s="17">
        <f>('выработка по дням'!$AW12+SUM('выработка по дням'!G12:'выработка по дням'!$AH12)-SUM('выработка по дням'!G13:'выработка по дням'!$AH13))/1000/$B13/$AJ$2/24</f>
        <v>0.14156566210045662</v>
      </c>
      <c r="G13" s="17">
        <f>('выработка по дням'!$AW12+SUM('выработка по дням'!H12:'выработка по дням'!$AH12)-SUM('выработка по дням'!H13:'выработка по дням'!$AH13))/1000/$B13/$AJ$2/24</f>
        <v>0.14139609589041099</v>
      </c>
      <c r="H13" s="17">
        <f>('выработка по дням'!$AW12+SUM('выработка по дням'!I12:'выработка по дням'!$AH12)-SUM('выработка по дням'!I13:'выработка по дням'!$AH13))/1000/$B13/$AJ$2/24</f>
        <v>0.14099707762557076</v>
      </c>
      <c r="I13" s="17">
        <f>('выработка по дням'!$AW12+SUM('выработка по дням'!J12:'выработка по дням'!$AH12)-SUM('выработка по дням'!J13:'выработка по дням'!$AH13))/1000/$B13/$AJ$2/24</f>
        <v>0.14098815068493151</v>
      </c>
      <c r="J13" s="17">
        <f>('выработка по дням'!$AW12+SUM('выработка по дням'!K12:'выработка по дням'!$AH12)-SUM('выработка по дням'!K13:'выработка по дням'!$AH13))/1000/$B13/$AJ$2/24</f>
        <v>0.14119844748858448</v>
      </c>
      <c r="K13" s="17">
        <f>('выработка по дням'!$AW12+SUM('выработка по дням'!L12:'выработка по дням'!$AH12)-SUM('выработка по дням'!L13:'выработка по дням'!$AH13))/1000/$B13/$AJ$2/24</f>
        <v>0.14157977168949773</v>
      </c>
      <c r="L13" s="17">
        <f>('выработка по дням'!$AW12+SUM('выработка по дням'!M12:'выработка по дням'!$AH12)-SUM('выработка по дням'!M13:'выработка по дням'!$AH13))/1000/$B13/$AJ$2/24</f>
        <v>0.14148972602739726</v>
      </c>
      <c r="M13" s="17">
        <f>('выработка по дням'!$AW12+SUM('выработка по дням'!N12:'выработка по дням'!$AH12)-SUM('выработка по дням'!N13:'выработка по дням'!$AH13))/1000/$B13/$AJ$2/24</f>
        <v>0.14116682648401827</v>
      </c>
      <c r="N13" s="17">
        <f>('выработка по дням'!$AW12+SUM('выработка по дням'!O12:'выработка по дням'!$AH12)-SUM('выработка по дням'!O13:'выработка по дням'!$AH13))/1000/$B13/$AJ$2/24</f>
        <v>0.14093326484018268</v>
      </c>
      <c r="O13" s="17">
        <f>('выработка по дням'!$AW12+SUM('выработка по дням'!P12:'выработка по дням'!$AH12)-SUM('выработка по дням'!P13:'выработка по дням'!$AH13))/1000/$B13/$AJ$2/24</f>
        <v>0.14076212328767124</v>
      </c>
      <c r="P13" s="17">
        <f>('выработка по дням'!$AW12+SUM('выработка по дням'!Q12:'выработка по дням'!$AH12)-SUM('выработка по дням'!Q13:'выработка по дням'!$AH13))/1000/$B13/$AJ$2/24</f>
        <v>0.14036262557077625</v>
      </c>
      <c r="Q13" s="17">
        <f>('выработка по дням'!$AW12+SUM('выработка по дням'!R12:'выработка по дням'!$AH12)-SUM('выработка по дням'!R13:'выработка по дням'!$AH13))/1000/$B13/$AJ$2/24</f>
        <v>0.14014164383561642</v>
      </c>
      <c r="R13" s="17">
        <f>('выработка по дням'!$AW12+SUM('выработка по дням'!S12:'выработка по дням'!$AH12)-SUM('выработка по дням'!S13:'выработка по дням'!$AH13))/1000/$B13/$AJ$2/24</f>
        <v>0.14002397260273974</v>
      </c>
      <c r="S13" s="17">
        <f>('выработка по дням'!$AW12+SUM('выработка по дням'!T12:'выработка по дням'!$AH12)-SUM('выработка по дням'!T13:'выработка по дням'!$AH13))/1000/$B13/$AJ$2/24</f>
        <v>0.14001084474885847</v>
      </c>
      <c r="T13" s="17">
        <f>('выработка по дням'!$AW12+SUM('выработка по дням'!U12:'выработка по дням'!$AH12)-SUM('выработка по дням'!U13:'выработка по дням'!$AH13))/1000/$B13/$AJ$2/24</f>
        <v>0.13953819634703199</v>
      </c>
      <c r="U13" s="17">
        <f>('выработка по дням'!$AW12+SUM('выработка по дням'!V12:'выработка по дням'!$AH12)-SUM('выработка по дням'!V13:'выработка по дням'!$AH13))/1000/$B13/$AJ$2/24</f>
        <v>0.13906529680365295</v>
      </c>
      <c r="V13" s="17">
        <f>('выработка по дням'!$AW12+SUM('выработка по дням'!W12:'выработка по дням'!$AH12)-SUM('выработка по дням'!W13:'выработка по дням'!$AH13))/1000/$B13/$AJ$2/24</f>
        <v>0.13875465753424657</v>
      </c>
      <c r="W13" s="17">
        <f>('выработка по дням'!$AW12+SUM('выработка по дням'!X12:'выработка по дням'!$AH12)-SUM('выработка по дням'!X13:'выработка по дням'!$AH13))/1000/$B13/$AJ$2/24</f>
        <v>0.13850751141552511</v>
      </c>
      <c r="X13" s="17">
        <f>('выработка по дням'!$AW12+SUM('выработка по дням'!Y12:'выработка по дням'!$AH12)-SUM('выработка по дням'!Y13:'выработка по дням'!$AH13))/1000/$B13/$AJ$2/24</f>
        <v>0.13908876712328769</v>
      </c>
      <c r="Y13" s="17">
        <f>('выработка по дням'!$AW12+SUM('выработка по дням'!Z12:'выработка по дням'!$AH12)-SUM('выработка по дням'!Z13:'выработка по дням'!$AH13))/1000/$B13/$AJ$2/24</f>
        <v>0.13911166666666669</v>
      </c>
      <c r="Z13" s="17">
        <f>('выработка по дням'!$AW12+SUM('выработка по дням'!AA12:'выработка по дням'!$AH12)-SUM('выработка по дням'!AA13:'выработка по дням'!$AH13))/1000/$B13/$AJ$2/24</f>
        <v>0.1392908219178082</v>
      </c>
      <c r="AA13" s="17">
        <f>('выработка по дням'!$AW12+SUM('выработка по дням'!AB12:'выработка по дням'!$AH12)-SUM('выработка по дням'!AB13:'выработка по дням'!$AH13))/1000/$B13/$AJ$2/24</f>
        <v>0.13971801369863016</v>
      </c>
      <c r="AB13" s="17">
        <f>('выработка по дням'!$AW12+SUM('выработка по дням'!AC12:'выработка по дням'!$AH12)-SUM('выработка по дням'!AC13:'выработка по дням'!$AH13))/1000/$B13/$AJ$2/24</f>
        <v>0.1401428082191781</v>
      </c>
      <c r="AC13" s="17">
        <f>('выработка по дням'!$AW12+SUM('выработка по дням'!AD12:'выработка по дням'!$AH12)-SUM('выработка по дням'!AD13:'выработка по дням'!$AH13))/1000/$B13/$AJ$2/24</f>
        <v>0.1405793607305936</v>
      </c>
      <c r="AD13" s="17">
        <f>('выработка по дням'!$AW12+SUM('выработка по дням'!AE12:'выработка по дням'!$AH12)-SUM('выработка по дням'!AE13:'выработка по дням'!$AH13))/1000/$B13/$AJ$2/24</f>
        <v>0.14085356164383564</v>
      </c>
      <c r="AE13" s="17">
        <f>('выработка по дням'!$AW12+SUM('выработка по дням'!AF12:'выработка по дням'!$AH12)-SUM('выработка по дням'!AF13:'выработка по дням'!$AH13))/1000/$B13/$AJ$2/24</f>
        <v>0.1407028082191781</v>
      </c>
      <c r="AF13" s="17">
        <f>('выработка по дням'!$AW12+SUM('выработка по дням'!AG12:'выработка по дням'!$AH12)-SUM('выработка по дням'!AG13:'выработка по дням'!$AH13))/1000/$B13/$AJ$2/24</f>
        <v>0.14011968036529679</v>
      </c>
      <c r="AG13" s="17">
        <f>('выработка по дням'!$AW12+SUM('выработка по дням'!AH12:'выработка по дням'!$AH12)-SUM('выработка по дням'!AH13:'выработка по дням'!$AH13))/1000/$B13/$AJ$2/24</f>
        <v>0.1396045205479452</v>
      </c>
      <c r="AH13" s="18">
        <f>('выработка по дням'!$AW12)/1000/$B13/$AJ$2/24</f>
        <v>0.14005036529680367</v>
      </c>
    </row>
    <row r="14" spans="1:39">
      <c r="A14" s="209" t="s">
        <v>356</v>
      </c>
      <c r="B14" s="131"/>
      <c r="C14" s="23"/>
      <c r="D14" s="23"/>
      <c r="E14" s="23"/>
      <c r="F14" s="23"/>
      <c r="G14" s="23"/>
      <c r="H14" s="23"/>
      <c r="I14" s="23"/>
      <c r="J14" s="23"/>
      <c r="K14" s="23"/>
      <c r="L14" s="23"/>
      <c r="M14" s="23"/>
      <c r="N14" s="23"/>
      <c r="O14" s="23"/>
      <c r="P14" s="23"/>
      <c r="Q14" s="24"/>
      <c r="R14" s="24"/>
      <c r="S14" s="24"/>
      <c r="T14" s="24"/>
      <c r="U14" s="24"/>
      <c r="V14" s="24"/>
      <c r="W14" s="24"/>
      <c r="X14" s="24"/>
      <c r="Y14" s="24"/>
      <c r="Z14" s="24"/>
      <c r="AA14" s="24"/>
      <c r="AB14" s="24"/>
      <c r="AC14" s="24"/>
      <c r="AD14" s="24"/>
      <c r="AE14" s="24"/>
      <c r="AF14" s="24"/>
      <c r="AG14" s="24"/>
      <c r="AH14" s="12"/>
    </row>
    <row r="15" spans="1:39">
      <c r="A15" s="209"/>
      <c r="B15" s="132">
        <v>5</v>
      </c>
      <c r="C15" s="17">
        <f>('выработка по дням'!$AW14+SUM('выработка по дням'!D14:'выработка по дням'!$AH14)-SUM('выработка по дням'!D15:'выработка по дням'!$AH15))/1000/$B15/$AJ$2/24</f>
        <v>0.13893509132420093</v>
      </c>
      <c r="D15" s="17">
        <f>('выработка по дням'!$AW14+SUM('выработка по дням'!E14:'выработка по дням'!$AH14)-SUM('выработка по дням'!E15:'выработка по дням'!$AH15))/1000/$B15/$AJ$2/24</f>
        <v>0.13889223744292237</v>
      </c>
      <c r="E15" s="17">
        <f>('выработка по дням'!$AW14+SUM('выработка по дням'!F14:'выработка по дням'!$AH14)-SUM('выработка по дням'!F15:'выработка по дням'!$AH15))/1000/$B15/$AJ$2/24</f>
        <v>0.13890136986301371</v>
      </c>
      <c r="F15" s="17">
        <f>('выработка по дням'!$AW14+SUM('выработка по дням'!G14:'выработка по дням'!$AH14)-SUM('выработка по дням'!G15:'выработка по дням'!$AH15))/1000/$B15/$AJ$2/24</f>
        <v>0.13872255707762557</v>
      </c>
      <c r="G15" s="17">
        <f>('выработка по дням'!$AW14+SUM('выработка по дням'!H14:'выработка по дням'!$AH14)-SUM('выработка по дням'!H15:'выработка по дням'!$AH15))/1000/$B15/$AJ$2/24</f>
        <v>0.13854531963470318</v>
      </c>
      <c r="H15" s="17">
        <f>('выработка по дням'!$AW14+SUM('выработка по дням'!I14:'выработка по дням'!$AH14)-SUM('выработка по дням'!I15:'выработка по дням'!$AH15))/1000/$B15/$AJ$2/24</f>
        <v>0.13818543378995435</v>
      </c>
      <c r="I15" s="17">
        <f>('выработка по дням'!$AW14+SUM('выработка по дням'!J14:'выработка по дням'!$AH14)-SUM('выработка по дням'!J15:'выработка по дням'!$AH15))/1000/$B15/$AJ$2/24</f>
        <v>0.13820292237442922</v>
      </c>
      <c r="J15" s="17">
        <f>('выработка по дням'!$AW14+SUM('выработка по дням'!K14:'выработка по дням'!$AH14)-SUM('выработка по дням'!K15:'выработка по дням'!$AH15))/1000/$B15/$AJ$2/24</f>
        <v>0.13847146118721462</v>
      </c>
      <c r="K15" s="17">
        <f>('выработка по дням'!$AW14+SUM('выработка по дням'!L14:'выработка по дням'!$AH14)-SUM('выработка по дням'!L15:'выработка по дням'!$AH15))/1000/$B15/$AJ$2/24</f>
        <v>0.13888363013698629</v>
      </c>
      <c r="L15" s="17">
        <f>('выработка по дням'!$AW14+SUM('выработка по дням'!M14:'выработка по дням'!$AH14)-SUM('выработка по дням'!M15:'выработка по дням'!$AH15))/1000/$B15/$AJ$2/24</f>
        <v>0.13881605022831051</v>
      </c>
      <c r="M15" s="17">
        <f>('выработка по дням'!$AW14+SUM('выработка по дням'!N14:'выработка по дням'!$AH14)-SUM('выработка по дням'!N15:'выработка по дням'!$AH15))/1000/$B15/$AJ$2/24</f>
        <v>0.13848109589041094</v>
      </c>
      <c r="N15" s="17">
        <f>('выработка по дням'!$AW14+SUM('выработка по дням'!O14:'выработка по дням'!$AH14)-SUM('выработка по дням'!O15:'выработка по дням'!$AH15))/1000/$B15/$AJ$2/24</f>
        <v>0.13825390410958904</v>
      </c>
      <c r="O15" s="17">
        <f>('выработка по дням'!$AW14+SUM('выработка по дням'!P14:'выработка по дням'!$AH14)-SUM('выработка по дням'!P15:'выработка по дням'!$AH15))/1000/$B15/$AJ$2/24</f>
        <v>0.13809184931506849</v>
      </c>
      <c r="P15" s="17">
        <f>('выработка по дням'!$AW14+SUM('выработка по дням'!Q14:'выработка по дням'!$AH14)-SUM('выработка по дням'!Q15:'выработка по дням'!$AH15))/1000/$B15/$AJ$2/24</f>
        <v>0.13773552511415527</v>
      </c>
      <c r="Q15" s="17">
        <f>('выработка по дням'!$AW14+SUM('выработка по дням'!R14:'выработка по дням'!$AH14)-SUM('выработка по дням'!R15:'выработка по дням'!$AH15))/1000/$B15/$AJ$2/24</f>
        <v>0.13754502283105022</v>
      </c>
      <c r="R15" s="17">
        <f>('выработка по дням'!$AW14+SUM('выработка по дням'!S14:'выработка по дням'!$AH14)-SUM('выработка по дням'!S15:'выработка по дням'!$AH15))/1000/$B15/$AJ$2/24</f>
        <v>0.13742657534246575</v>
      </c>
      <c r="S15" s="17">
        <f>('выработка по дням'!$AW14+SUM('выработка по дням'!T14:'выработка по дням'!$AH14)-SUM('выработка по дням'!T15:'выработка по дням'!$AH15))/1000/$B15/$AJ$2/24</f>
        <v>0.13741422374429227</v>
      </c>
      <c r="T15" s="17">
        <f>('выработка по дням'!$AW14+SUM('выработка по дням'!U14:'выработка по дням'!$AH14)-SUM('выработка по дням'!U15:'выработка по дням'!$AH15))/1000/$B15/$AJ$2/24</f>
        <v>0.13689043378995433</v>
      </c>
      <c r="U15" s="17">
        <f>('выработка по дням'!$AW14+SUM('выработка по дням'!V14:'выработка по дням'!$AH14)-SUM('выработка по дням'!V15:'выработка по дням'!$AH15))/1000/$B15/$AJ$2/24</f>
        <v>0.13642714611872145</v>
      </c>
      <c r="V15" s="17">
        <f>('выработка по дням'!$AW14+SUM('выработка по дням'!W14:'выработка по дням'!$AH14)-SUM('выработка по дням'!W15:'выработка по дням'!$AH15))/1000/$B15/$AJ$2/24</f>
        <v>0.13613207762557078</v>
      </c>
      <c r="W15" s="17">
        <f>('выработка по дням'!$AW14+SUM('выработка по дням'!X14:'выработка по дням'!$AH14)-SUM('выработка по дням'!X15:'выработка по дням'!$AH15))/1000/$B15/$AJ$2/24</f>
        <v>0.13589408675799086</v>
      </c>
      <c r="X15" s="17">
        <f>('выработка по дням'!$AW14+SUM('выработка по дням'!Y14:'выработка по дням'!$AH14)-SUM('выработка по дням'!Y15:'выработка по дням'!$AH15))/1000/$B15/$AJ$2/24</f>
        <v>0.13642392694063929</v>
      </c>
      <c r="Y15" s="17">
        <f>('выработка по дням'!$AW14+SUM('выработка по дням'!Z14:'выработка по дням'!$AH14)-SUM('выработка по дням'!Z15:'выработка по дням'!$AH15))/1000/$B15/$AJ$2/24</f>
        <v>0.13643214611872148</v>
      </c>
      <c r="Z15" s="17">
        <f>('выработка по дням'!$AW14+SUM('выработка по дням'!AA14:'выработка по дням'!$AH14)-SUM('выработка по дням'!AA15:'выработка по дням'!$AH15))/1000/$B15/$AJ$2/24</f>
        <v>0.13658632420091324</v>
      </c>
      <c r="AA15" s="17">
        <f>('выработка по дням'!$AW14+SUM('выработка по дням'!AB14:'выработка по дням'!$AH14)-SUM('выработка по дням'!AB15:'выработка по дням'!$AH15))/1000/$B15/$AJ$2/24</f>
        <v>0.13696655251141551</v>
      </c>
      <c r="AB15" s="17">
        <f>('выработка по дням'!$AW14+SUM('выработка по дням'!AC14:'выработка по дням'!$AH14)-SUM('выработка по дням'!AC15:'выработка по дням'!$AH15))/1000/$B15/$AJ$2/24</f>
        <v>0.13735041095890413</v>
      </c>
      <c r="AC15" s="17">
        <f>('выработка по дням'!$AW14+SUM('выработка по дням'!AD14:'выработка по дням'!$AH14)-SUM('выработка по дням'!AD15:'выработка по дням'!$AH15))/1000/$B15/$AJ$2/24</f>
        <v>0.13774922374429224</v>
      </c>
      <c r="AD15" s="17">
        <f>('выработка по дням'!$AW14+SUM('выработка по дням'!AE14:'выработка по дням'!$AH14)-SUM('выработка по дням'!AE15:'выработка по дням'!$AH15))/1000/$B15/$AJ$2/24</f>
        <v>0.13799401826484017</v>
      </c>
      <c r="AE15" s="17">
        <f>('выработка по дням'!$AW14+SUM('выработка по дням'!AF14:'выработка по дням'!$AH14)-SUM('выработка по дням'!AF15:'выработка по дням'!$AH15))/1000/$B15/$AJ$2/24</f>
        <v>0.1378613698630137</v>
      </c>
      <c r="AF15" s="17">
        <f>('выработка по дням'!$AW14+SUM('выработка по дням'!AG14:'выработка по дням'!$AH14)-SUM('выработка по дням'!AG15:'выработка по дням'!$AH15))/1000/$B15/$AJ$2/24</f>
        <v>0.1373116210045662</v>
      </c>
      <c r="AG15" s="17">
        <f>('выработка по дням'!$AW14+SUM('выработка по дням'!AH14:'выработка по дням'!$AH14)-SUM('выработка по дням'!AH15:'выработка по дням'!$AH15))/1000/$B15/$AJ$2/24</f>
        <v>0.13678981735159818</v>
      </c>
      <c r="AH15" s="18">
        <f>('выработка по дням'!$AW14)/1000/$B15/$AJ$2/24</f>
        <v>0.13718636986301372</v>
      </c>
    </row>
    <row r="16" spans="1:39">
      <c r="A16" s="209" t="s">
        <v>357</v>
      </c>
      <c r="B16" s="131"/>
      <c r="C16" s="23"/>
      <c r="D16" s="23"/>
      <c r="E16" s="23"/>
      <c r="F16" s="23"/>
      <c r="G16" s="23"/>
      <c r="H16" s="23"/>
      <c r="I16" s="23"/>
      <c r="J16" s="23"/>
      <c r="K16" s="23"/>
      <c r="L16" s="23"/>
      <c r="M16" s="23"/>
      <c r="N16" s="23"/>
      <c r="O16" s="23"/>
      <c r="P16" s="23"/>
      <c r="Q16" s="24"/>
      <c r="R16" s="24"/>
      <c r="S16" s="24"/>
      <c r="T16" s="24"/>
      <c r="U16" s="24"/>
      <c r="V16" s="24"/>
      <c r="W16" s="24"/>
      <c r="X16" s="24"/>
      <c r="Y16" s="24"/>
      <c r="Z16" s="24"/>
      <c r="AA16" s="24"/>
      <c r="AB16" s="24"/>
      <c r="AC16" s="24"/>
      <c r="AD16" s="24"/>
      <c r="AE16" s="24"/>
      <c r="AF16" s="24"/>
      <c r="AG16" s="24"/>
      <c r="AH16" s="12"/>
      <c r="AI16" s="32"/>
      <c r="AJ16" s="32"/>
      <c r="AK16" s="32"/>
      <c r="AL16" s="32"/>
      <c r="AM16" s="32"/>
    </row>
    <row r="17" spans="1:39">
      <c r="A17" s="209"/>
      <c r="B17" s="132">
        <v>5</v>
      </c>
      <c r="C17" s="17">
        <f>('выработка по дням'!$AW16+SUM('выработка по дням'!D16:'выработка по дням'!$AH16)-SUM('выработка по дням'!D17:'выработка по дням'!$AH17))/1000/$B17/$AJ$2/24</f>
        <v>0.13962152968036529</v>
      </c>
      <c r="D17" s="17">
        <f>('выработка по дням'!$AW16+SUM('выработка по дням'!E16:'выработка по дням'!$AH16)-SUM('выработка по дням'!E17:'выработка по дням'!$AH17))/1000/$B17/$AJ$2/24</f>
        <v>0.13958271689497717</v>
      </c>
      <c r="E17" s="17">
        <f>('выработка по дням'!$AW16+SUM('выработка по дням'!F16:'выработка по дням'!$AH16)-SUM('выработка по дням'!F17:'выработка по дням'!$AH17))/1000/$B17/$AJ$2/24</f>
        <v>0.13959326484018264</v>
      </c>
      <c r="F17" s="17">
        <f>('выработка по дням'!$AW16+SUM('выработка по дням'!G16:'выработка по дням'!$AH16)-SUM('выработка по дням'!G17:'выработка по дням'!$AH17))/1000/$B17/$AJ$2/24</f>
        <v>0.13942627853881279</v>
      </c>
      <c r="G17" s="17">
        <f>('выработка по дням'!$AW16+SUM('выработка по дням'!H16:'выработка по дням'!$AH16)-SUM('выработка по дням'!H17:'выработка по дням'!$AH17))/1000/$B17/$AJ$2/24</f>
        <v>0.13924358447488583</v>
      </c>
      <c r="H17" s="17">
        <f>('выработка по дням'!$AW16+SUM('выработка по дням'!I16:'выработка по дням'!$AH16)-SUM('выработка по дням'!I17:'выработка по дням'!$AH17))/1000/$B17/$AJ$2/24</f>
        <v>0.13887502283105022</v>
      </c>
      <c r="I17" s="17">
        <f>('выработка по дням'!$AW16+SUM('выработка по дням'!J16:'выработка по дням'!$AH16)-SUM('выработка по дням'!J17:'выработка по дням'!$AH17))/1000/$B17/$AJ$2/24</f>
        <v>0.13889878995433791</v>
      </c>
      <c r="J17" s="17">
        <f>('выработка по дням'!$AW16+SUM('выработка по дням'!K16:'выработка по дням'!$AH16)-SUM('выработка по дням'!K17:'выработка по дням'!$AH17))/1000/$B17/$AJ$2/24</f>
        <v>0.13916424657534246</v>
      </c>
      <c r="K17" s="17">
        <f>('выработка по дням'!$AW16+SUM('выработка по дням'!L16:'выработка по дням'!$AH16)-SUM('выработка по дням'!L17:'выработка по дням'!$AH17))/1000/$B17/$AJ$2/24</f>
        <v>0.13958783105022832</v>
      </c>
      <c r="L17" s="17">
        <f>('выработка по дням'!$AW16+SUM('выработка по дням'!M16:'выработка по дням'!$AH16)-SUM('выработка по дням'!M17:'выработка по дням'!$AH17))/1000/$B17/$AJ$2/24</f>
        <v>0.13952093607305935</v>
      </c>
      <c r="M17" s="17">
        <f>('выработка по дням'!$AW16+SUM('выработка по дням'!N16:'выработка по дням'!$AH16)-SUM('выработка по дням'!N17:'выработка по дням'!$AH17))/1000/$B17/$AJ$2/24</f>
        <v>0.13917180365296802</v>
      </c>
      <c r="N17" s="17">
        <f>('выработка по дням'!$AW16+SUM('выработка по дням'!O16:'выработка по дням'!$AH16)-SUM('выработка по дням'!O17:'выработка по дням'!$AH17))/1000/$B17/$AJ$2/24</f>
        <v>0.13892808219178082</v>
      </c>
      <c r="O17" s="17">
        <f>('выработка по дням'!$AW16+SUM('выработка по дням'!P16:'выработка по дням'!$AH16)-SUM('выработка по дням'!P17:'выработка по дням'!$AH17))/1000/$B17/$AJ$2/24</f>
        <v>0.13869888127853883</v>
      </c>
      <c r="P17" s="17">
        <f>('выработка по дням'!$AW16+SUM('выработка по дням'!Q16:'выработка по дням'!$AH16)-SUM('выработка по дням'!Q17:'выработка по дням'!$AH17))/1000/$B17/$AJ$2/24</f>
        <v>0.13834881278538813</v>
      </c>
      <c r="Q17" s="17">
        <f>('выработка по дням'!$AW16+SUM('выработка по дням'!R16:'выработка по дням'!$AH16)-SUM('выработка по дням'!R17:'выработка по дням'!$AH17))/1000/$B17/$AJ$2/24</f>
        <v>0.13816815068493152</v>
      </c>
      <c r="R17" s="17">
        <f>('выработка по дням'!$AW16+SUM('выработка по дням'!S16:'выработка по дням'!$AH16)-SUM('выработка по дням'!S17:'выработка по дням'!$AH17))/1000/$B17/$AJ$2/24</f>
        <v>0.13804810502283102</v>
      </c>
      <c r="S17" s="17">
        <f>('выработка по дням'!$AW16+SUM('выработка по дням'!T16:'выработка по дням'!$AH16)-SUM('выработка по дням'!T17:'выработка по дням'!$AH17))/1000/$B17/$AJ$2/24</f>
        <v>0.13804353881278539</v>
      </c>
      <c r="T17" s="17">
        <f>('выработка по дням'!$AW16+SUM('выработка по дням'!U16:'выработка по дням'!$AH16)-SUM('выработка по дням'!U17:'выработка по дням'!$AH17))/1000/$B17/$AJ$2/24</f>
        <v>0.13750372146118722</v>
      </c>
      <c r="U17" s="17">
        <f>('выработка по дням'!$AW16+SUM('выработка по дням'!V16:'выработка по дням'!$AH16)-SUM('выработка по дням'!V17:'выработка по дням'!$AH17))/1000/$B17/$AJ$2/24</f>
        <v>0.13702495433789955</v>
      </c>
      <c r="V17" s="17">
        <f>('выработка по дням'!$AW16+SUM('выработка по дням'!W16:'выработка по дням'!$AH16)-SUM('выработка по дням'!W17:'выработка по дням'!$AH17))/1000/$B17/$AJ$2/24</f>
        <v>0.13672561643835615</v>
      </c>
      <c r="W17" s="17">
        <f>('выработка по дням'!$AW16+SUM('выработка по дням'!X16:'выработка по дням'!$AH16)-SUM('выработка по дням'!X17:'выработка по дням'!$AH17))/1000/$B17/$AJ$2/24</f>
        <v>0.13648442922374429</v>
      </c>
      <c r="X17" s="17">
        <f>('выработка по дням'!$AW16+SUM('выработка по дням'!Y16:'выработка по дням'!$AH16)-SUM('выработка по дням'!Y17:'выработка по дням'!$AH17))/1000/$B17/$AJ$2/24</f>
        <v>0.13700493150684931</v>
      </c>
      <c r="Y17" s="17">
        <f>('выработка по дням'!$AW16+SUM('выработка по дням'!Z16:'выработка по дням'!$AH16)-SUM('выработка по дням'!Z17:'выработка по дням'!$AH17))/1000/$B17/$AJ$2/24</f>
        <v>0.13701509132420092</v>
      </c>
      <c r="Z17" s="17">
        <f>('выработка по дням'!$AW16+SUM('выработка по дням'!AA16:'выработка по дням'!$AH16)-SUM('выработка по дням'!AA17:'выработка по дням'!$AH17))/1000/$B17/$AJ$2/24</f>
        <v>0.13717022831050227</v>
      </c>
      <c r="AA17" s="17">
        <f>('выработка по дням'!$AW16+SUM('выработка по дням'!AB16:'выработка по дням'!$AH16)-SUM('выработка по дням'!AB17:'выработка по дням'!$AH17))/1000/$B17/$AJ$2/24</f>
        <v>0.13755296803652967</v>
      </c>
      <c r="AB17" s="17">
        <f>('выработка по дням'!$AW16+SUM('выработка по дням'!AC16:'выработка по дням'!$AH16)-SUM('выработка по дням'!AC17:'выработка по дням'!$AH17))/1000/$B17/$AJ$2/24</f>
        <v>0.13794550228310501</v>
      </c>
      <c r="AC17" s="17">
        <f>('выработка по дням'!$AW16+SUM('выработка по дням'!AD16:'выработка по дням'!$AH16)-SUM('выработка по дням'!AD17:'выработка по дням'!$AH17))/1000/$B17/$AJ$2/24</f>
        <v>0.13835253424657534</v>
      </c>
      <c r="AD17" s="17">
        <f>('выработка по дням'!$AW16+SUM('выработка по дням'!AE16:'выработка по дням'!$AH16)-SUM('выработка по дням'!AE17:'выработка по дням'!$AH17))/1000/$B17/$AJ$2/24</f>
        <v>0.13860696347031962</v>
      </c>
      <c r="AE17" s="17">
        <f>('выработка по дням'!$AW16+SUM('выработка по дням'!AF16:'выработка по дням'!$AH16)-SUM('выработка по дням'!AF17:'выработка по дням'!$AH17))/1000/$B17/$AJ$2/24</f>
        <v>0.13847600456621004</v>
      </c>
      <c r="AF17" s="17">
        <f>('выработка по дням'!$AW16+SUM('выработка по дням'!AG16:'выработка по дням'!$AH16)-SUM('выработка по дням'!AG17:'выработка по дням'!$AH17))/1000/$B17/$AJ$2/24</f>
        <v>0.1379257305936073</v>
      </c>
      <c r="AG17" s="17">
        <f>('выработка по дням'!$AW16+SUM('выработка по дням'!AH16:'выработка по дням'!$AH16)-SUM('выработка по дням'!AH17:'выработка по дням'!$AH17))/1000/$B17/$AJ$2/24</f>
        <v>0.13737381278538816</v>
      </c>
      <c r="AH17" s="18">
        <f>('выработка по дням'!$AW16)/1000/$B17/$AJ$2/24</f>
        <v>0.13776518264840182</v>
      </c>
      <c r="AI17" s="32"/>
      <c r="AJ17" s="32"/>
      <c r="AK17" s="32"/>
      <c r="AL17" s="32"/>
      <c r="AM17" s="32"/>
    </row>
    <row r="18" spans="1:39">
      <c r="A18" s="209" t="s">
        <v>358</v>
      </c>
      <c r="B18" s="131"/>
      <c r="C18" s="23"/>
      <c r="D18" s="23"/>
      <c r="E18" s="23"/>
      <c r="F18" s="23"/>
      <c r="G18" s="23"/>
      <c r="H18" s="23"/>
      <c r="I18" s="23"/>
      <c r="J18" s="23"/>
      <c r="K18" s="23"/>
      <c r="L18" s="23"/>
      <c r="M18" s="23"/>
      <c r="N18" s="23"/>
      <c r="O18" s="23"/>
      <c r="P18" s="23"/>
      <c r="Q18" s="24"/>
      <c r="R18" s="24"/>
      <c r="S18" s="24"/>
      <c r="T18" s="24"/>
      <c r="U18" s="24"/>
      <c r="V18" s="24"/>
      <c r="W18" s="24"/>
      <c r="X18" s="24"/>
      <c r="Y18" s="24"/>
      <c r="Z18" s="24"/>
      <c r="AA18" s="24"/>
      <c r="AB18" s="24"/>
      <c r="AC18" s="24"/>
      <c r="AD18" s="24"/>
      <c r="AE18" s="24"/>
      <c r="AF18" s="24"/>
      <c r="AG18" s="24"/>
      <c r="AH18" s="12"/>
    </row>
    <row r="19" spans="1:39">
      <c r="A19" s="209"/>
      <c r="B19" s="132">
        <v>10</v>
      </c>
      <c r="C19" s="17">
        <f>('выработка по дням'!$AW18+'выработка по дням'!$AW19+SUM('выработка по дням'!D18:'выработка по дням'!$AH18)-SUM('выработка по дням'!D19:'выработка по дням'!$AH19))/1000/$B19/$AJ$2/24</f>
        <v>0.13260029680365296</v>
      </c>
      <c r="D19" s="17">
        <f>('выработка по дням'!$AW18+'выработка по дням'!$AW19+SUM('выработка по дням'!E18:'выработка по дням'!$AH18)-SUM('выработка по дням'!E19:'выработка по дням'!$AH19))/1000/$B19/$AJ$2/24</f>
        <v>0.13271178082191781</v>
      </c>
      <c r="E19" s="17">
        <f>('выработка по дням'!$AW18+'выработка по дням'!$AW19+SUM('выработка по дням'!F18:'выработка по дням'!$AH18)-SUM('выработка по дням'!F19:'выработка по дням'!$AH19))/1000/$B19/$AJ$2/24</f>
        <v>0.13299220319634703</v>
      </c>
      <c r="F19" s="17">
        <f>('выработка по дням'!$AW18+'выработка по дням'!$AW19+SUM('выработка по дням'!G18:'выработка по дням'!$AH18)-SUM('выработка по дням'!G19:'выработка по дням'!$AH19))/1000/$B19/$AJ$2/24</f>
        <v>0.13300195205479451</v>
      </c>
      <c r="G19" s="17">
        <f>('выработка по дням'!$AW18+'выработка по дням'!$AW19+SUM('выработка по дням'!H18:'выработка по дням'!$AH18)-SUM('выработка по дням'!H19:'выработка по дням'!$AH19))/1000/$B19/$AJ$2/24</f>
        <v>0.13279694063926942</v>
      </c>
      <c r="H19" s="17">
        <f>('выработка по дням'!$AW18+'выработка по дням'!$AW19+SUM('выработка по дням'!I18:'выработка по дням'!$AH18)-SUM('выработка по дням'!I19:'выработка по дням'!$AH19))/1000/$B19/$AJ$2/24</f>
        <v>0.13271686073059361</v>
      </c>
      <c r="I19" s="17">
        <f>('выработка по дням'!$AW18+'выработка по дням'!$AW19+SUM('выработка по дням'!J18:'выработка по дням'!$AH18)-SUM('выработка по дням'!J19:'выработка по дням'!$AH19))/1000/$B19/$AJ$2/24</f>
        <v>0.13275421232876711</v>
      </c>
      <c r="J19" s="17">
        <f>('выработка по дням'!$AW18+'выработка по дням'!$AW19+SUM('выработка по дням'!K18:'выработка по дням'!$AH18)-SUM('выработка по дням'!K19:'выработка по дням'!$AH19))/1000/$B19/$AJ$2/24</f>
        <v>0.13299218036529681</v>
      </c>
      <c r="K19" s="17">
        <f>('выработка по дням'!$AW18+'выработка по дням'!$AW19+SUM('выработка по дням'!L18:'выработка по дням'!$AH18)-SUM('выработка по дням'!L19:'выработка по дням'!$AH19))/1000/$B19/$AJ$2/24</f>
        <v>0.13322691780821919</v>
      </c>
      <c r="L19" s="17">
        <f>('выработка по дням'!$AW18+'выработка по дням'!$AW19+SUM('выработка по дням'!M18:'выработка по дням'!$AH18)-SUM('выработка по дням'!M19:'выработка по дням'!$AH19))/1000/$B19/$AJ$2/24</f>
        <v>0.1331307191780822</v>
      </c>
      <c r="M19" s="17">
        <f>('выработка по дням'!$AW18+'выработка по дням'!$AW19+SUM('выработка по дням'!N18:'выработка по дням'!$AH18)-SUM('выработка по дням'!N19:'выработка по дням'!$AH19))/1000/$B19/$AJ$2/24</f>
        <v>0.13302347031963471</v>
      </c>
      <c r="N19" s="17">
        <f>('выработка по дням'!$AW18+'выработка по дням'!$AW19+SUM('выработка по дням'!O18:'выработка по дням'!$AH18)-SUM('выработка по дням'!O19:'выработка по дням'!$AH19))/1000/$B19/$AJ$2/24</f>
        <v>0.13270447488584475</v>
      </c>
      <c r="O19" s="17">
        <f>('выработка по дням'!$AW18+'выработка по дням'!$AW19+SUM('выработка по дням'!P18:'выработка по дням'!$AH18)-SUM('выработка по дням'!P19:'выработка по дням'!$AH19))/1000/$B19/$AJ$2/24</f>
        <v>0.13287184931506849</v>
      </c>
      <c r="P19" s="17">
        <f>('выработка по дням'!$AW18+'выработка по дням'!$AW19+SUM('выработка по дням'!Q18:'выработка по дням'!$AH18)-SUM('выработка по дням'!Q19:'выработка по дням'!$AH19))/1000/$B19/$AJ$2/24</f>
        <v>0.13258759132420092</v>
      </c>
      <c r="Q19" s="17">
        <f>('выработка по дням'!$AW18+'выработка по дням'!$AW19+SUM('выработка по дням'!R18:'выработка по дням'!$AH18)-SUM('выработка по дням'!R19:'выработка по дням'!$AH19))/1000/$B19/$AJ$2/24</f>
        <v>0.13255728310502282</v>
      </c>
      <c r="R19" s="17">
        <f>('выработка по дням'!$AW18+'выработка по дням'!$AW19+SUM('выработка по дням'!S18:'выработка по дням'!$AH18)-SUM('выработка по дням'!S19:'выработка по дням'!$AH19))/1000/$B19/$AJ$2/24</f>
        <v>0.13244997716894977</v>
      </c>
      <c r="S19" s="17">
        <f>('выработка по дням'!$AW18+'выработка по дням'!$AW19+SUM('выработка по дням'!T18:'выработка по дням'!$AH18)-SUM('выработка по дням'!T19:'выработка по дням'!$AH19))/1000/$B19/$AJ$2/24</f>
        <v>0.13247744292237443</v>
      </c>
      <c r="T19" s="17">
        <f>('выработка по дням'!$AW18+'выработка по дням'!$AW19+SUM('выработка по дням'!U18:'выработка по дням'!$AH18)-SUM('выработка по дням'!U19:'выработка по дням'!$AH19))/1000/$B19/$AJ$2/24</f>
        <v>0.13206228310502285</v>
      </c>
      <c r="U19" s="17">
        <f>('выработка по дням'!$AW18+'выработка по дням'!$AW19+SUM('выработка по дням'!V18:'выработка по дням'!$AH18)-SUM('выработка по дням'!V19:'выработка по дням'!$AH19))/1000/$B19/$AJ$2/24</f>
        <v>0.13180259132420091</v>
      </c>
      <c r="V19" s="17">
        <f>('выработка по дням'!$AW18+'выработка по дням'!$AW19+SUM('выработка по дням'!W18:'выработка по дням'!$AH18)-SUM('выработка по дням'!W19:'выработка по дням'!$AH19))/1000/$B19/$AJ$2/24</f>
        <v>0.13160521689497715</v>
      </c>
      <c r="W19" s="17">
        <f>('выработка по дням'!$AW18+'выработка по дням'!$AW19+SUM('выработка по дням'!X18:'выработка по дням'!$AH18)-SUM('выработка по дням'!X19:'выработка по дням'!$AH19))/1000/$B19/$AJ$2/24</f>
        <v>0.13173863013698631</v>
      </c>
      <c r="X19" s="17">
        <f>('выработка по дням'!$AW18+'выработка по дням'!$AW19+SUM('выработка по дням'!Y18:'выработка по дням'!$AH18)-SUM('выработка по дням'!Y19:'выработка по дням'!$AH19))/1000/$B19/$AJ$2/24</f>
        <v>0.13207930365296805</v>
      </c>
      <c r="Y19" s="17">
        <f>('выработка по дням'!$AW18+'выработка по дням'!$AW19+SUM('выработка по дням'!Z18:'выработка по дням'!$AH18)-SUM('выработка по дням'!Z19:'выработка по дням'!$AH19))/1000/$B19/$AJ$2/24</f>
        <v>0.1322365182648402</v>
      </c>
      <c r="Z19" s="17">
        <f>('выработка по дням'!$AW18+'выработка по дням'!$AW19+SUM('выработка по дням'!AA18:'выработка по дням'!$AH18)-SUM('выработка по дням'!AA19:'выработка по дням'!$AH19))/1000/$B19/$AJ$2/24</f>
        <v>0.13232344748858446</v>
      </c>
      <c r="AA19" s="17">
        <f>('выработка по дням'!$AW18+'выработка по дням'!$AW19+SUM('выработка по дням'!AB18:'выработка по дням'!$AH18)-SUM('выработка по дням'!AB19:'выработка по дням'!$AH19))/1000/$B19/$AJ$2/24</f>
        <v>0.13259309360730595</v>
      </c>
      <c r="AB19" s="17">
        <f>('выработка по дням'!$AW18+'выработка по дням'!$AW19+SUM('выработка по дням'!AC18:'выработка по дням'!$AH18)-SUM('выработка по дням'!AC19:'выработка по дням'!$AH19))/1000/$B19/$AJ$2/24</f>
        <v>0.13274417808219177</v>
      </c>
      <c r="AC19" s="17">
        <f>('выработка по дням'!$AW18+'выработка по дням'!$AW19+SUM('выработка по дням'!AD18:'выработка по дням'!$AH18)-SUM('выработка по дням'!AD19:'выработка по дням'!$AH19))/1000/$B19/$AJ$2/24</f>
        <v>0.13286603881278539</v>
      </c>
      <c r="AD19" s="17">
        <f>('выработка по дням'!$AW18+'выработка по дням'!$AW19+SUM('выработка по дням'!AE18:'выработка по дням'!$AH18)-SUM('выработка по дням'!AE19:'выработка по дням'!$AH19))/1000/$B19/$AJ$2/24</f>
        <v>0.13322614155251142</v>
      </c>
      <c r="AE19" s="17">
        <f>('выработка по дням'!$AW18+'выработка по дням'!$AW19+SUM('выработка по дням'!AF18:'выработка по дням'!$AH18)-SUM('выработка по дням'!AF19:'выработка по дням'!$AH19))/1000/$B19/$AJ$2/24</f>
        <v>0.13305533105022832</v>
      </c>
      <c r="AF19" s="17">
        <f>('выработка по дням'!$AW18+'выработка по дням'!$AW19+SUM('выработка по дням'!AG18:'выработка по дням'!$AH18)-SUM('выработка по дням'!AG19:'выработка по дням'!$AH19))/1000/$B19/$AJ$2/24</f>
        <v>0.13259172374429223</v>
      </c>
      <c r="AG19" s="29">
        <f>('выработка по дням'!$AW18+'выработка по дням'!$AW19+SUM('выработка по дням'!AH18:'выработка по дням'!$AH18)-SUM('выработка по дням'!AH19:'выработка по дням'!$AH19))/1000/$B19/$AJ$2/24</f>
        <v>0.13230464611872148</v>
      </c>
      <c r="AH19" s="18">
        <f>('выработка по дням'!$AW18+'выработка по дням'!$AW19)/1000/$B19/$AJ$2/24</f>
        <v>0.13259914383561641</v>
      </c>
    </row>
    <row r="20" spans="1:39">
      <c r="A20" s="209" t="s">
        <v>359</v>
      </c>
      <c r="B20" s="131"/>
      <c r="C20" s="23"/>
      <c r="D20" s="23"/>
      <c r="E20" s="23"/>
      <c r="F20" s="23"/>
      <c r="G20" s="23"/>
      <c r="H20" s="23"/>
      <c r="I20" s="23"/>
      <c r="J20" s="23"/>
      <c r="K20" s="23"/>
      <c r="L20" s="23"/>
      <c r="M20" s="23"/>
      <c r="N20" s="23"/>
      <c r="O20" s="23"/>
      <c r="P20" s="23"/>
      <c r="Q20" s="24"/>
      <c r="R20" s="24"/>
      <c r="S20" s="24"/>
      <c r="T20" s="24"/>
      <c r="U20" s="24"/>
      <c r="V20" s="24"/>
      <c r="W20" s="24"/>
      <c r="X20" s="24"/>
      <c r="Y20" s="24"/>
      <c r="Z20" s="24"/>
      <c r="AA20" s="24"/>
      <c r="AB20" s="24"/>
      <c r="AC20" s="24"/>
      <c r="AD20" s="24"/>
      <c r="AE20" s="24"/>
      <c r="AF20" s="24"/>
      <c r="AG20" s="24"/>
      <c r="AH20" s="12"/>
    </row>
    <row r="21" spans="1:39">
      <c r="A21" s="209"/>
      <c r="B21" s="132">
        <v>10</v>
      </c>
      <c r="C21" s="17">
        <f>('выработка по дням'!$AW20+'выработка по дням'!$AW21+SUM('выработка по дням'!D20:'выработка по дням'!$AH20)-SUM('выработка по дням'!D21:'выработка по дням'!$AH21))/1000/$B21/$AJ$2/24</f>
        <v>0.14889706621004564</v>
      </c>
      <c r="D21" s="17">
        <f>('выработка по дням'!$AW20+'выработка по дням'!$AW21+SUM('выработка по дням'!E20:'выработка по дням'!$AH20)-SUM('выработка по дням'!E21:'выработка по дням'!$AH21))/1000/$B21/$AJ$2/24</f>
        <v>0.14903049086757991</v>
      </c>
      <c r="E21" s="17">
        <f>('выработка по дням'!$AW20+'выработка по дням'!$AW21+SUM('выработка по дням'!F20:'выработка по дням'!$AH20)-SUM('выработка по дням'!F21:'выработка по дням'!$AH21))/1000/$B21/$AJ$2/24</f>
        <v>0.14935583333333333</v>
      </c>
      <c r="F21" s="17">
        <f>('выработка по дням'!$AW20+'выработка по дням'!$AW21+SUM('выработка по дням'!G20:'выработка по дням'!$AH20)-SUM('выработка по дням'!G21:'выработка по дням'!$AH21))/1000/$B21/$AJ$2/24</f>
        <v>0.14936990867579908</v>
      </c>
      <c r="G21" s="17">
        <f>('выработка по дням'!$AW20+'выработка по дням'!$AW21+SUM('выработка по дням'!H20:'выработка по дням'!$AH20)-SUM('выработка по дням'!H21:'выработка по дням'!$AH21))/1000/$B21/$AJ$2/24</f>
        <v>0.1491337899543379</v>
      </c>
      <c r="H21" s="17">
        <f>('выработка по дням'!$AW20+'выработка по дням'!$AW21+SUM('выработка по дням'!I20:'выработка по дням'!$AH20)-SUM('выработка по дням'!I21:'выработка по дням'!$AH21))/1000/$B21/$AJ$2/24</f>
        <v>0.14905311643835617</v>
      </c>
      <c r="I21" s="17">
        <f>('выработка по дням'!$AW20+'выработка по дням'!$AW21+SUM('выработка по дням'!J20:'выработка по дням'!$AH20)-SUM('выработка по дням'!J21:'выработка по дням'!$AH21))/1000/$B21/$AJ$2/24</f>
        <v>0.14915074200913242</v>
      </c>
      <c r="J21" s="17">
        <f>('выработка по дням'!$AW20+'выработка по дням'!$AW21+SUM('выработка по дням'!K20:'выработка по дням'!$AH20)-SUM('выработка по дням'!K21:'выработка по дням'!$AH21))/1000/$B21/$AJ$2/24</f>
        <v>0.14946557077625569</v>
      </c>
      <c r="K21" s="17">
        <f>('выработка по дням'!$AW20+'выработка по дням'!$AW21+SUM('выработка по дням'!L20:'выработка по дням'!$AH20)-SUM('выработка по дням'!L21:'выработка по дням'!$AH21))/1000/$B21/$AJ$2/24</f>
        <v>0.149774600456621</v>
      </c>
      <c r="L21" s="17">
        <f>('выработка по дням'!$AW20+'выработка по дням'!$AW21+SUM('выработка по дням'!M20:'выработка по дням'!$AH20)-SUM('выработка по дням'!M21:'выработка по дням'!$AH21))/1000/$B21/$AJ$2/24</f>
        <v>0.14966986301369864</v>
      </c>
      <c r="M21" s="17">
        <f>('выработка по дням'!$AW20+'выработка по дням'!$AW21+SUM('выработка по дням'!N20:'выработка по дням'!$AH20)-SUM('выработка по дням'!N21:'выработка по дням'!$AH21))/1000/$B21/$AJ$2/24</f>
        <v>0.14952582191780822</v>
      </c>
      <c r="N21" s="17">
        <f>('выработка по дням'!$AW20+'выработка по дням'!$AW21+SUM('выработка по дням'!O20:'выработка по дням'!$AH20)-SUM('выработка по дням'!O21:'выработка по дням'!$AH21))/1000/$B21/$AJ$2/24</f>
        <v>0.1491535388127854</v>
      </c>
      <c r="O21" s="17">
        <f>('выработка по дням'!$AW20+'выработка по дням'!$AW21+SUM('выработка по дням'!P20:'выработка по дням'!$AH20)-SUM('выработка по дням'!P21:'выработка по дням'!$AH21))/1000/$B21/$AJ$2/24</f>
        <v>0.14931424657534245</v>
      </c>
      <c r="P21" s="17">
        <f>('выработка по дням'!$AW20+'выработка по дням'!$AW21+SUM('выработка по дням'!Q20:'выработка по дням'!$AH20)-SUM('выработка по дням'!Q21:'выработка по дням'!$AH21))/1000/$B21/$AJ$2/24</f>
        <v>0.14899195205479451</v>
      </c>
      <c r="Q21" s="17">
        <f>('выработка по дням'!$AW20+'выработка по дням'!$AW21+SUM('выработка по дням'!R20:'выработка по дням'!$AH20)-SUM('выработка по дням'!R21:'выработка по дням'!$AH21))/1000/$B21/$AJ$2/24</f>
        <v>0.14895081050228309</v>
      </c>
      <c r="R21" s="17">
        <f>('выработка по дням'!$AW20+'выработка по дням'!$AW21+SUM('выработка по дням'!S20:'выработка по дням'!$AH20)-SUM('выработка по дням'!S21:'выработка по дням'!$AH21))/1000/$B21/$AJ$2/24</f>
        <v>0.14882859589041095</v>
      </c>
      <c r="S21" s="17">
        <f>('выработка по дням'!$AW20+'выработка по дням'!$AW21+SUM('выработка по дням'!T20:'выработка по дням'!$AH20)-SUM('выработка по дням'!T21:'выработка по дням'!$AH21))/1000/$B21/$AJ$2/24</f>
        <v>0.14885707762557074</v>
      </c>
      <c r="T21" s="17">
        <f>('выработка по дням'!$AW20+'выработка по дням'!$AW21+SUM('выработка по дням'!U20:'выработка по дням'!$AH20)-SUM('выработка по дням'!U21:'выработка по дням'!$AH21))/1000/$B21/$AJ$2/24</f>
        <v>0.14839394977168949</v>
      </c>
      <c r="U21" s="17">
        <f>('выработка по дням'!$AW20+'выработка по дням'!$AW21+SUM('выработка по дням'!V20:'выработка по дням'!$AH20)-SUM('выработка по дням'!V21:'выработка по дням'!$AH21))/1000/$B21/$AJ$2/24</f>
        <v>0.1481143378995434</v>
      </c>
      <c r="V21" s="17">
        <f>('выработка по дням'!$AW20+'выработка по дням'!$AW21+SUM('выработка по дням'!W20:'выработка по дням'!$AH20)-SUM('выработка по дням'!W21:'выработка по дням'!$AH21))/1000/$B21/$AJ$2/24</f>
        <v>0.14789724885844752</v>
      </c>
      <c r="W21" s="17">
        <f>('выработка по дням'!$AW20+'выработка по дням'!$AW21+SUM('выработка по дням'!X20:'выработка по дням'!$AH20)-SUM('выработка по дням'!X21:'выработка по дням'!$AH21))/1000/$B21/$AJ$2/24</f>
        <v>0.14803420091324201</v>
      </c>
      <c r="X21" s="17">
        <f>('выработка по дням'!$AW20+'выработка по дням'!$AW21+SUM('выработка по дням'!Y20:'выработка по дням'!$AH20)-SUM('выработка по дням'!Y21:'выработка по дням'!$AH21))/1000/$B21/$AJ$2/24</f>
        <v>0.14841194063926941</v>
      </c>
      <c r="Y21" s="17">
        <f>('выработка по дням'!$AW20+'выработка по дням'!$AW21+SUM('выработка по дням'!Z20:'выработка по дням'!$AH20)-SUM('выработка по дням'!Z21:'выработка по дням'!$AH21))/1000/$B21/$AJ$2/24</f>
        <v>0.14858662100456621</v>
      </c>
      <c r="Z21" s="17">
        <f>('выработка по дням'!$AW20+'выработка по дням'!$AW21+SUM('выработка по дням'!AA20:'выработка по дням'!$AH20)-SUM('выработка по дням'!AA21:'выработка по дням'!$AH21))/1000/$B21/$AJ$2/24</f>
        <v>0.14868792237442921</v>
      </c>
      <c r="AA21" s="17">
        <f>('выработка по дням'!$AW20+'выработка по дням'!$AW21+SUM('выработка по дням'!AB20:'выработка по дням'!$AH20)-SUM('выработка по дням'!AB21:'выработка по дням'!$AH21))/1000/$B21/$AJ$2/24</f>
        <v>0.14898886986301368</v>
      </c>
      <c r="AB21" s="17">
        <f>('выработка по дням'!$AW20+'выработка по дням'!$AW21+SUM('выработка по дням'!AC20:'выработка по дням'!$AH20)-SUM('выработка по дням'!AC21:'выработка по дням'!$AH21))/1000/$B21/$AJ$2/24</f>
        <v>0.14915517123287672</v>
      </c>
      <c r="AC21" s="17">
        <f>('выработка по дням'!$AW20+'выработка по дням'!$AW21+SUM('выработка по дням'!AD20:'выработка по дням'!$AH20)-SUM('выработка по дням'!AD21:'выработка по дням'!$AH21))/1000/$B21/$AJ$2/24</f>
        <v>0.14929049086757989</v>
      </c>
      <c r="AD21" s="17">
        <f>('выработка по дням'!$AW20+'выработка по дням'!$AW21+SUM('выработка по дням'!AE20:'выработка по дням'!$AH20)-SUM('выработка по дням'!AE21:'выработка по дням'!$AH21))/1000/$B21/$AJ$2/24</f>
        <v>0.1496953196347032</v>
      </c>
      <c r="AE21" s="17">
        <f>('выработка по дням'!$AW20+'выработка по дням'!$AW21+SUM('выработка по дням'!AF20:'выработка по дням'!$AH20)-SUM('выработка по дням'!AF21:'выработка по дням'!$AH21))/1000/$B21/$AJ$2/24</f>
        <v>0.14949499999999999</v>
      </c>
      <c r="AF21" s="17">
        <f>('выработка по дням'!$AW20+'выработка по дням'!$AW21+SUM('выработка по дням'!AG20:'выработка по дням'!$AH20)-SUM('выработка по дням'!AG21:'выработка по дням'!$AH21))/1000/$B21/$AJ$2/24</f>
        <v>0.14897062785388129</v>
      </c>
      <c r="AG21" s="29">
        <f>('выработка по дням'!$AW20+'выработка по дням'!$AW21+SUM('выработка по дням'!AH20:'выработка по дням'!$AH20)-SUM('выработка по дням'!AH21:'выработка по дням'!$AH21))/1000/$B21/$AJ$2/24</f>
        <v>0.14864849315068493</v>
      </c>
      <c r="AH21" s="18">
        <f>('выработка по дням'!$AW20+'выработка по дням'!$AW21)/1000/$B21/$AJ$2/24</f>
        <v>0.14897703196347031</v>
      </c>
    </row>
    <row r="22" spans="1:39">
      <c r="A22" s="209" t="s">
        <v>360</v>
      </c>
      <c r="B22" s="131"/>
      <c r="C22" s="23"/>
      <c r="D22" s="23"/>
      <c r="E22" s="23"/>
      <c r="F22" s="23"/>
      <c r="G22" s="23"/>
      <c r="H22" s="23"/>
      <c r="I22" s="23"/>
      <c r="J22" s="23"/>
      <c r="K22" s="23"/>
      <c r="L22" s="23"/>
      <c r="M22" s="23"/>
      <c r="N22" s="23"/>
      <c r="O22" s="23"/>
      <c r="P22" s="23"/>
      <c r="Q22" s="24"/>
      <c r="R22" s="24"/>
      <c r="S22" s="24"/>
      <c r="T22" s="24"/>
      <c r="U22" s="24"/>
      <c r="V22" s="24"/>
      <c r="W22" s="24"/>
      <c r="X22" s="24"/>
      <c r="Y22" s="24"/>
      <c r="Z22" s="24"/>
      <c r="AA22" s="24"/>
      <c r="AB22" s="24"/>
      <c r="AC22" s="24"/>
      <c r="AD22" s="24"/>
      <c r="AE22" s="24"/>
      <c r="AF22" s="24"/>
      <c r="AG22" s="24"/>
      <c r="AH22" s="12"/>
    </row>
    <row r="23" spans="1:39">
      <c r="A23" s="209"/>
      <c r="B23" s="132">
        <v>10</v>
      </c>
      <c r="C23" s="17">
        <f>('выработка по дням'!$AW22+SUM('выработка по дням'!D22:'выработка по дням'!$AH22)-SUM('выработка по дням'!D23:'выработка по дням'!$AH23))/1000/$B23/$AJ$2/24</f>
        <v>0.13639617579908678</v>
      </c>
      <c r="D23" s="17">
        <f>('выработка по дням'!$AW22+SUM('выработка по дням'!E22:'выработка по дням'!$AH22)-SUM('выработка по дням'!E23:'выработка по дням'!$AH23))/1000/$B23/$AJ$2/24</f>
        <v>0.13653519406392692</v>
      </c>
      <c r="E23" s="17">
        <f>('выработка по дням'!$AW22+SUM('выработка по дням'!F22:'выработка по дням'!$AH22)-SUM('выработка по дням'!F23:'выработка по дням'!$AH23))/1000/$B23/$AJ$2/24</f>
        <v>0.13680639269406392</v>
      </c>
      <c r="F23" s="17">
        <f>('выработка по дням'!$AW22+SUM('выработка по дням'!G22:'выработка по дням'!$AH22)-SUM('выработка по дням'!G23:'выработка по дням'!$AH23))/1000/$B23/$AJ$2/24</f>
        <v>0.13673891552511414</v>
      </c>
      <c r="G23" s="17">
        <f>('выработка по дням'!$AW22+SUM('выработка по дням'!H22:'выработка по дням'!$AH22)-SUM('выработка по дням'!H23:'выработка по дням'!$AH23))/1000/$B23/$AJ$2/24</f>
        <v>0.13671318493150686</v>
      </c>
      <c r="H23" s="17">
        <f>('выработка по дням'!$AW22+SUM('выработка по дням'!I22:'выработка по дням'!$AH22)-SUM('выработка по дням'!I23:'выработка по дням'!$AH23))/1000/$B23/$AJ$2/24</f>
        <v>0.13711248858447486</v>
      </c>
      <c r="I23" s="17">
        <f>('выработка по дням'!$AW22+SUM('выработка по дням'!J22:'выработка по дням'!$AH22)-SUM('выработка по дням'!J23:'выработка по дням'!$AH23))/1000/$B23/$AJ$2/24</f>
        <v>0.13751589041095891</v>
      </c>
      <c r="J23" s="17">
        <f>('выработка по дням'!$AW22+SUM('выработка по дням'!K22:'выработка по дням'!$AH22)-SUM('выработка по дням'!K23:'выработка по дням'!$AH23))/1000/$B23/$AJ$2/24</f>
        <v>0.13756729452054794</v>
      </c>
      <c r="K23" s="17">
        <f>('выработка по дням'!$AW22+SUM('выработка по дням'!L22:'выработка по дням'!$AH22)-SUM('выработка по дням'!L23:'выработка по дням'!$AH23))/1000/$B23/$AJ$2/24</f>
        <v>0.13724285388127852</v>
      </c>
      <c r="L23" s="17">
        <f>('выработка по дням'!$AW22+SUM('выработка по дням'!M22:'выработка по дням'!$AH22)-SUM('выработка по дням'!M23:'выработка по дням'!$AH23))/1000/$B23/$AJ$2/24</f>
        <v>0.13680949771689496</v>
      </c>
      <c r="M23" s="17">
        <f>('выработка по дням'!$AW22+SUM('выработка по дням'!N22:'выработка по дням'!$AH22)-SUM('выработка по дням'!N23:'выработка по дням'!$AH23))/1000/$B23/$AJ$2/24</f>
        <v>0.13722146118721459</v>
      </c>
      <c r="N23" s="17">
        <f>('выработка по дням'!$AW22+SUM('выработка по дням'!O22:'выработка по дням'!$AH22)-SUM('выработка по дням'!O23:'выработка по дням'!$AH23))/1000/$B23/$AJ$2/24</f>
        <v>0.13702984018264838</v>
      </c>
      <c r="O23" s="17">
        <f>('выработка по дням'!$AW22+SUM('выработка по дням'!P22:'выработка по дням'!$AH22)-SUM('выработка по дням'!P23:'выработка по дням'!$AH23))/1000/$B23/$AJ$2/24</f>
        <v>0.13709872146118721</v>
      </c>
      <c r="P23" s="17">
        <f>('выработка по дням'!$AW22+SUM('выработка по дням'!Q22:'выработка по дням'!$AH22)-SUM('выработка по дням'!Q23:'выработка по дням'!$AH23))/1000/$B23/$AJ$2/24</f>
        <v>0.1367890296803653</v>
      </c>
      <c r="Q23" s="17">
        <f>('выработка по дням'!$AW22+SUM('выработка по дням'!R22:'выработка по дням'!$AH22)-SUM('выработка по дням'!R23:'выработка по дням'!$AH23))/1000/$B23/$AJ$2/24</f>
        <v>0.13708431506849314</v>
      </c>
      <c r="R23" s="17">
        <f>('выработка по дням'!$AW22+SUM('выработка по дням'!S22:'выработка по дням'!$AH22)-SUM('выработка по дням'!S23:'выработка по дням'!$AH23))/1000/$B23/$AJ$2/24</f>
        <v>0.13668452054794522</v>
      </c>
      <c r="S23" s="17">
        <f>('выработка по дням'!$AW22+SUM('выработка по дням'!T22:'выработка по дням'!$AH22)-SUM('выработка по дням'!T23:'выработка по дням'!$AH23))/1000/$B23/$AJ$2/24</f>
        <v>0.13625987442922374</v>
      </c>
      <c r="T23" s="17">
        <f>('выработка по дням'!$AW22+SUM('выработка по дням'!U22:'выработка по дням'!$AH22)-SUM('выработка по дням'!U23:'выработка по дням'!$AH23))/1000/$B23/$AJ$2/24</f>
        <v>0.13629108447488586</v>
      </c>
      <c r="U23" s="17">
        <f>('выработка по дням'!$AW22+SUM('выработка по дням'!V22:'выработка по дням'!$AH22)-SUM('выработка по дням'!V23:'выработка по дням'!$AH23))/1000/$B23/$AJ$2/24</f>
        <v>0.13655697488584476</v>
      </c>
      <c r="V23" s="17">
        <f>('выработка по дням'!$AW22+SUM('выработка по дням'!W22:'выработка по дням'!$AH22)-SUM('выработка по дням'!W23:'выработка по дням'!$AH23))/1000/$B23/$AJ$2/24</f>
        <v>0.13639453196347032</v>
      </c>
      <c r="W23" s="17">
        <f>('выработка по дням'!$AW22+SUM('выработка по дням'!X22:'выработка по дням'!$AH22)-SUM('выработка по дням'!X23:'выработка по дням'!$AH23))/1000/$B23/$AJ$2/24</f>
        <v>0.13652563926940639</v>
      </c>
      <c r="X23" s="17">
        <f>('выработка по дням'!$AW22+SUM('выработка по дням'!Y22:'выработка по дням'!$AH22)-SUM('выработка по дням'!Y23:'выработка по дням'!$AH23))/1000/$B23/$AJ$2/24</f>
        <v>0.13666285388127855</v>
      </c>
      <c r="Y23" s="17">
        <f>('выработка по дням'!$AW22+SUM('выработка по дням'!Z22:'выработка по дням'!$AH22)-SUM('выработка по дням'!Z23:'выработка по дням'!$AH23))/1000/$B23/$AJ$2/24</f>
        <v>0.13695187214611873</v>
      </c>
      <c r="Z23" s="17">
        <f>('выработка по дням'!$AW22+SUM('выработка по дням'!AA22:'выработка по дням'!$AH22)-SUM('выработка по дням'!AA23:'выработка по дням'!$AH23))/1000/$B23/$AJ$2/24</f>
        <v>0.13719422374429224</v>
      </c>
      <c r="AA23" s="17">
        <f>('выработка по дням'!$AW22+SUM('выработка по дням'!AB22:'выработка по дням'!$AH22)-SUM('выработка по дням'!AB23:'выработка по дням'!$AH23))/1000/$B23/$AJ$2/24</f>
        <v>0.1371129680365297</v>
      </c>
      <c r="AB23" s="17">
        <f>('выработка по дням'!$AW22+SUM('выработка по дням'!AC22:'выработка по дням'!$AH22)-SUM('выработка по дням'!AC23:'выработка по дням'!$AH23))/1000/$B23/$AJ$2/24</f>
        <v>0.13744985159817352</v>
      </c>
      <c r="AC23" s="17">
        <f>('выработка по дням'!$AW22+SUM('выработка по дням'!AD22:'выработка по дням'!$AH22)-SUM('выработка по дням'!AD23:'выработка по дням'!$AH23))/1000/$B23/$AJ$2/24</f>
        <v>0.13752285388127852</v>
      </c>
      <c r="AD23" s="17">
        <f>('выработка по дням'!$AW22+SUM('выработка по дням'!AE22:'выработка по дням'!$AH22)-SUM('выработка по дням'!AE23:'выработка по дням'!$AH23))/1000/$B23/$AJ$2/24</f>
        <v>0.13709752283105023</v>
      </c>
      <c r="AE23" s="17">
        <f>('выработка по дням'!$AW22+SUM('выработка по дням'!AF22:'выработка по дням'!$AH22)-SUM('выработка по дням'!AF23:'выработка по дням'!$AH23))/1000/$B23/$AJ$2/24</f>
        <v>0.13659270547945207</v>
      </c>
      <c r="AF23" s="17">
        <f>('выработка по дням'!$AW22+SUM('выработка по дням'!AG22:'выработка по дням'!$AH22)-SUM('выработка по дням'!AG23:'выработка по дням'!$AH23))/1000/$B23/$AJ$2/24</f>
        <v>0.13642117579908677</v>
      </c>
      <c r="AG23" s="17">
        <f>('выработка по дням'!$AW22+SUM('выработка по дням'!AH22:'выработка по дням'!$AH22)-SUM('выработка по дням'!AH23:'выработка по дням'!$AH23))/1000/$B23/$AJ$2/24</f>
        <v>0.13628778538812783</v>
      </c>
      <c r="AH23" s="18">
        <f>('выработка по дням'!$AW22)/1000/$B23/$AJ$2/24</f>
        <v>0.13642364155251141</v>
      </c>
    </row>
    <row r="24" spans="1:39" s="32" customFormat="1">
      <c r="A24" s="209" t="s">
        <v>361</v>
      </c>
      <c r="B24" s="131"/>
      <c r="C24" s="23"/>
      <c r="D24" s="23"/>
      <c r="E24" s="23"/>
      <c r="F24" s="23"/>
      <c r="G24" s="23"/>
      <c r="H24" s="23"/>
      <c r="I24" s="23"/>
      <c r="J24" s="23"/>
      <c r="K24" s="23"/>
      <c r="L24" s="23"/>
      <c r="M24" s="23"/>
      <c r="N24" s="23"/>
      <c r="O24" s="23"/>
      <c r="P24" s="23"/>
      <c r="Q24" s="24"/>
      <c r="R24" s="24"/>
      <c r="S24" s="24"/>
      <c r="T24" s="24"/>
      <c r="U24" s="24"/>
      <c r="V24" s="24"/>
      <c r="W24" s="24"/>
      <c r="X24" s="24"/>
      <c r="Y24" s="24"/>
      <c r="Z24" s="24"/>
      <c r="AA24" s="24"/>
      <c r="AB24" s="24"/>
      <c r="AC24" s="24"/>
      <c r="AD24" s="24"/>
      <c r="AE24" s="24"/>
      <c r="AF24" s="24"/>
      <c r="AG24" s="24"/>
      <c r="AH24" s="12"/>
    </row>
    <row r="25" spans="1:39" s="32" customFormat="1">
      <c r="A25" s="209"/>
      <c r="B25" s="132">
        <v>10</v>
      </c>
      <c r="C25" s="17">
        <f>('выработка по дням'!$AW24+SUM('выработка по дням'!D24:'выработка по дням'!$AH24)-SUM('выработка по дням'!D25:'выработка по дням'!$AH25))/1000/$B25/$AJ$2/24</f>
        <v>0.14326348173515982</v>
      </c>
      <c r="D25" s="17">
        <f>('выработка по дням'!$AW24+SUM('выработка по дням'!E24:'выработка по дням'!$AH24)-SUM('выработка по дням'!E25:'выработка по дням'!$AH25))/1000/$B25/$AJ$2/24</f>
        <v>0.14327542237442922</v>
      </c>
      <c r="E25" s="17">
        <f>('выработка по дням'!$AW24+SUM('выработка по дням'!F24:'выработка по дням'!$AH24)-SUM('выработка по дням'!F25:'выработка по дням'!$AH25))/1000/$B25/$AJ$2/24</f>
        <v>0.14332615296803652</v>
      </c>
      <c r="F25" s="17">
        <f>('выработка по дням'!$AW24+SUM('выработка по дням'!G24:'выработка по дням'!$AH24)-SUM('выработка по дням'!G25:'выработка по дням'!$AH25))/1000/$B25/$AJ$2/24</f>
        <v>0.14329713470319635</v>
      </c>
      <c r="G25" s="17">
        <f>('выработка по дням'!$AW24+SUM('выработка по дням'!H24:'выработка по дням'!$AH24)-SUM('выработка по дням'!H25:'выработка по дням'!$AH25))/1000/$B25/$AJ$2/24</f>
        <v>0.14306311643835615</v>
      </c>
      <c r="H25" s="17">
        <f>('выработка по дням'!$AW24+SUM('выработка по дням'!I24:'выработка по дням'!$AH24)-SUM('выработка по дням'!I25:'выработка по дням'!$AH25))/1000/$B25/$AJ$2/24</f>
        <v>0.14295251141552509</v>
      </c>
      <c r="I25" s="17">
        <f>('выработка по дням'!$AW24+SUM('выработка по дням'!J24:'выработка по дням'!$AH24)-SUM('выработка по дням'!J25:'выработка по дням'!$AH25))/1000/$B25/$AJ$2/24</f>
        <v>0.14318299086757988</v>
      </c>
      <c r="J25" s="17">
        <f>('выработка по дням'!$AW24+SUM('выработка по дням'!K24:'выработка по дням'!$AH24)-SUM('выработка по дням'!K25:'выработка по дням'!$AH25))/1000/$B25/$AJ$2/24</f>
        <v>0.14349103881278538</v>
      </c>
      <c r="K25" s="17">
        <f>('выработка по дням'!$AW24+SUM('выработка по дням'!L24:'выработка по дням'!$AH24)-SUM('выработка по дням'!L25:'выработка по дням'!$AH25))/1000/$B25/$AJ$2/24</f>
        <v>0.14398236301369863</v>
      </c>
      <c r="L25" s="17">
        <f>('выработка по дням'!$AW24+SUM('выработка по дням'!M24:'выработка по дням'!$AH24)-SUM('выработка по дням'!M25:'выработка по дням'!$AH25))/1000/$B25/$AJ$2/24</f>
        <v>0.14395856164383561</v>
      </c>
      <c r="M25" s="17">
        <f>('выработка по дням'!$AW24+SUM('выработка по дням'!N24:'выработка по дням'!$AH24)-SUM('выработка по дням'!N25:'выработка по дням'!$AH25))/1000/$B25/$AJ$2/24</f>
        <v>0.14363609589041096</v>
      </c>
      <c r="N25" s="17">
        <f>('выработка по дням'!$AW24+SUM('выработка по дням'!O24:'выработка по дням'!$AH24)-SUM('выработка по дням'!O25:'выработка по дням'!$AH25))/1000/$B25/$AJ$2/24</f>
        <v>0.14366113013698631</v>
      </c>
      <c r="O25" s="17">
        <f>('выработка по дням'!$AW24+SUM('выработка по дням'!P24:'выработка по дням'!$AH24)-SUM('выработка по дням'!P25:'выработка по дням'!$AH25))/1000/$B25/$AJ$2/24</f>
        <v>0.1432233105022831</v>
      </c>
      <c r="P25" s="17">
        <f>('выработка по дням'!$AW24+SUM('выработка по дням'!Q24:'выработка по дням'!$AH24)-SUM('выработка по дням'!Q25:'выработка по дням'!$AH25))/1000/$B25/$AJ$2/24</f>
        <v>0.14292640410958904</v>
      </c>
      <c r="Q25" s="17">
        <f>('выработка по дням'!$AW24+SUM('выработка по дням'!R24:'выработка по дням'!$AH24)-SUM('выработка по дням'!R25:'выработка по дням'!$AH25))/1000/$B25/$AJ$2/24</f>
        <v>0.14276414383561642</v>
      </c>
      <c r="R25" s="17">
        <f>('выработка по дням'!$AW24+SUM('выработка по дням'!S24:'выработка по дням'!$AH24)-SUM('выработка по дням'!S25:'выработка по дням'!$AH25))/1000/$B25/$AJ$2/24</f>
        <v>0.14274092465753424</v>
      </c>
      <c r="S25" s="17">
        <f>('выработка по дням'!$AW24+SUM('выработка по дням'!T24:'выработка по дням'!$AH24)-SUM('выработка по дням'!T25:'выработка по дням'!$AH25))/1000/$B25/$AJ$2/24</f>
        <v>0.14268921232876711</v>
      </c>
      <c r="T25" s="17">
        <f>('выработка по дням'!$AW24+SUM('выработка по дням'!U24:'выработка по дням'!$AH24)-SUM('выработка по дням'!U25:'выработка по дням'!$AH25))/1000/$B25/$AJ$2/24</f>
        <v>0.14263430365296803</v>
      </c>
      <c r="U25" s="17">
        <f>('выработка по дням'!$AW24+SUM('выработка по дням'!V24:'выработка по дням'!$AH24)-SUM('выработка по дням'!V25:'выработка по дням'!$AH25))/1000/$B25/$AJ$2/24</f>
        <v>0.1422362328767123</v>
      </c>
      <c r="V25" s="17">
        <f>('выработка по дням'!$AW24+SUM('выработка по дням'!W24:'выработка по дням'!$AH24)-SUM('выработка по дням'!W25:'выработка по дням'!$AH25))/1000/$B25/$AJ$2/24</f>
        <v>0.14224545662100455</v>
      </c>
      <c r="W25" s="17">
        <f>('выработка по дням'!$AW24+SUM('выработка по дням'!X24:'выработка по дням'!$AH24)-SUM('выработка по дням'!X25:'выработка по дням'!$AH25))/1000/$B25/$AJ$2/24</f>
        <v>0.14225614155251143</v>
      </c>
      <c r="X25" s="17">
        <f>('выработка по дням'!$AW24+SUM('выработка по дням'!Y24:'выработка по дням'!$AH24)-SUM('выработка по дням'!Y25:'выработка по дням'!$AH25))/1000/$B25/$AJ$2/24</f>
        <v>0.14252691780821919</v>
      </c>
      <c r="Y25" s="17">
        <f>('выработка по дням'!$AW24+SUM('выработка по дням'!Z24:'выработка по дням'!$AH24)-SUM('выработка по дням'!Z25:'выработка по дням'!$AH25))/1000/$B25/$AJ$2/24</f>
        <v>0.1426509132420091</v>
      </c>
      <c r="Z25" s="17">
        <f>('выработка по дням'!$AW24+SUM('выработка по дням'!AA24:'выработка по дням'!$AH24)-SUM('выработка по дням'!AA25:'выработка по дням'!$AH25))/1000/$B25/$AJ$2/24</f>
        <v>0.14296672374429223</v>
      </c>
      <c r="AA25" s="17">
        <f>('выработка по дням'!$AW24+SUM('выработка по дням'!AB24:'выработка по дням'!$AH24)-SUM('выработка по дням'!AB25:'выработка по дням'!$AH25))/1000/$B25/$AJ$2/24</f>
        <v>0.14299750000000003</v>
      </c>
      <c r="AB25" s="17">
        <f>('выработка по дням'!$AW24+SUM('выработка по дням'!AC24:'выработка по дням'!$AH24)-SUM('выработка по дням'!AC25:'выработка по дням'!$AH25))/1000/$B25/$AJ$2/24</f>
        <v>0.14341159817351598</v>
      </c>
      <c r="AC25" s="17">
        <f>('выработка по дням'!$AW24+SUM('выработка по дням'!AD24:'выработка по дням'!$AH24)-SUM('выработка по дням'!AD25:'выработка по дням'!$AH25))/1000/$B25/$AJ$2/24</f>
        <v>0.14386119863013699</v>
      </c>
      <c r="AD25" s="17">
        <f>('выработка по дням'!$AW24+SUM('выработка по дням'!AE24:'выработка по дням'!$AH24)-SUM('выработка по дням'!AE25:'выработка по дням'!$AH25))/1000/$B25/$AJ$2/24</f>
        <v>0.14446203196347032</v>
      </c>
      <c r="AE25" s="17">
        <f>('выработка по дням'!$AW24+SUM('выработка по дням'!AF24:'выработка по дням'!$AH24)-SUM('выработка по дням'!AF25:'выработка по дням'!$AH25))/1000/$B25/$AJ$2/24</f>
        <v>0.1443620890410959</v>
      </c>
      <c r="AF25" s="17">
        <f>('выработка по дням'!$AW24+SUM('выработка по дням'!AG24:'выработка по дням'!$AH24)-SUM('выработка по дням'!AG25:'выработка по дням'!$AH25))/1000/$B25/$AJ$2/24</f>
        <v>0.14386376712328766</v>
      </c>
      <c r="AG25" s="17">
        <f>('выработка по дням'!$AW24+SUM('выработка по дням'!AH24:'выработка по дням'!$AH24)-SUM('выработка по дням'!AH25:'выработка по дням'!$AH25))/1000/$B25/$AJ$2/24</f>
        <v>0.14349706621004568</v>
      </c>
      <c r="AH25" s="18">
        <f>('выработка по дням'!$AW24)/1000/$B25/$AJ$2/24</f>
        <v>0.14385439497716895</v>
      </c>
    </row>
    <row r="26" spans="1:39">
      <c r="A26" s="209" t="s">
        <v>362</v>
      </c>
      <c r="B26" s="131"/>
      <c r="C26" s="23"/>
      <c r="D26" s="23"/>
      <c r="E26" s="23"/>
      <c r="F26" s="23"/>
      <c r="G26" s="23"/>
      <c r="H26" s="23"/>
      <c r="I26" s="23"/>
      <c r="J26" s="23"/>
      <c r="K26" s="23"/>
      <c r="L26" s="23"/>
      <c r="M26" s="23"/>
      <c r="N26" s="23"/>
      <c r="O26" s="23"/>
      <c r="P26" s="23"/>
      <c r="Q26" s="24"/>
      <c r="R26" s="24"/>
      <c r="S26" s="24"/>
      <c r="T26" s="24"/>
      <c r="U26" s="24"/>
      <c r="V26" s="24"/>
      <c r="W26" s="24"/>
      <c r="X26" s="24"/>
      <c r="Y26" s="24"/>
      <c r="Z26" s="24"/>
      <c r="AA26" s="24"/>
      <c r="AB26" s="24"/>
      <c r="AC26" s="24"/>
      <c r="AD26" s="24"/>
      <c r="AE26" s="24"/>
      <c r="AF26" s="24"/>
      <c r="AG26" s="24"/>
      <c r="AH26" s="12"/>
    </row>
    <row r="27" spans="1:39">
      <c r="A27" s="209"/>
      <c r="B27" s="132">
        <v>10</v>
      </c>
      <c r="C27" s="17">
        <f>('выработка по дням'!$AW26+'выработка по дням'!$AW27+SUM('выработка по дням'!D26:'выработка по дням'!$AH26)-SUM('выработка по дням'!D27:'выработка по дням'!$AH27))/1000/$B27/$AJ$2/24</f>
        <v>0.16154873287671231</v>
      </c>
      <c r="D27" s="17">
        <f>('выработка по дням'!$AW26+'выработка по дням'!$AW27+SUM('выработка по дням'!E26:'выработка по дням'!$AH26)-SUM('выработка по дням'!E27:'выработка по дням'!$AH27))/1000/$B27/$AJ$2/24</f>
        <v>0.16122545662100457</v>
      </c>
      <c r="E27" s="17">
        <f>('выработка по дням'!$AW26+'выработка по дням'!$AW27+SUM('выработка по дням'!F26:'выработка по дням'!$AH26)-SUM('выработка по дням'!F27:'выработка по дням'!$AH27))/1000/$B27/$AJ$2/24</f>
        <v>0.16141463470319636</v>
      </c>
      <c r="F27" s="17">
        <f>('выработка по дням'!$AW26+'выработка по дням'!$AW27+SUM('выработка по дням'!G26:'выработка по дням'!$AH26)-SUM('выработка по дням'!G27:'выработка по дням'!$AH27))/1000/$B27/$AJ$2/24</f>
        <v>0.1612443378995434</v>
      </c>
      <c r="G27" s="17">
        <f>('выработка по дням'!$AW26+'выработка по дням'!$AW27+SUM('выработка по дням'!H26:'выработка по дням'!$AH26)-SUM('выработка по дням'!H27:'выработка по дням'!$AH27))/1000/$B27/$AJ$2/24</f>
        <v>0.16080494292237443</v>
      </c>
      <c r="H27" s="17">
        <f>('выработка по дням'!$AW26+'выработка по дням'!$AW27+SUM('выработка по дням'!I26:'выработка по дням'!$AH26)-SUM('выработка по дням'!I27:'выработка по дням'!$AH27))/1000/$B27/$AJ$2/24</f>
        <v>0.16072892694063926</v>
      </c>
      <c r="I27" s="17">
        <f>('выработка по дням'!$AW26+'выработка по дням'!$AW27+SUM('выработка по дням'!J26:'выработка по дням'!$AH26)-SUM('выработка по дням'!J27:'выработка по дням'!$AH27))/1000/$B27/$AJ$2/24</f>
        <v>0.16093672374429224</v>
      </c>
      <c r="J27" s="17">
        <f>('выработка по дням'!$AW26+'выработка по дням'!$AW27+SUM('выработка по дням'!K26:'выработка по дням'!$AH26)-SUM('выработка по дням'!K27:'выработка по дням'!$AH27))/1000/$B27/$AJ$2/24</f>
        <v>0.16133463470319634</v>
      </c>
      <c r="K27" s="17">
        <f>('выработка по дням'!$AW26+'выработка по дням'!$AW27+SUM('выработка по дням'!L26:'выработка по дням'!$AH26)-SUM('выработка по дням'!L27:'выработка по дням'!$AH27))/1000/$B27/$AJ$2/24</f>
        <v>0.16153506849315069</v>
      </c>
      <c r="L27" s="17">
        <f>('выработка по дням'!$AW26+'выработка по дням'!$AW27+SUM('выработка по дням'!M26:'выработка по дням'!$AH26)-SUM('выработка по дням'!M27:'выработка по дням'!$AH27))/1000/$B27/$AJ$2/24</f>
        <v>0.16135335616438357</v>
      </c>
      <c r="M27" s="17">
        <f>('выработка по дням'!$AW26+'выработка по дням'!$AW27+SUM('выработка по дням'!N26:'выработка по дням'!$AH26)-SUM('выработка по дням'!N27:'выработка по дням'!$AH27))/1000/$B27/$AJ$2/24</f>
        <v>0.16099011415525113</v>
      </c>
      <c r="N27" s="17">
        <f>('выработка по дням'!$AW26+'выработка по дням'!$AW27+SUM('выработка по дням'!O26:'выработка по дням'!$AH26)-SUM('выработка по дням'!O27:'выработка по дням'!$AH27))/1000/$B27/$AJ$2/24</f>
        <v>0.16071860730593607</v>
      </c>
      <c r="O27" s="17">
        <f>('выработка по дням'!$AW26+'выработка по дням'!$AW27+SUM('выработка по дням'!P26:'выработка по дням'!$AH26)-SUM('выработка по дням'!P27:'выработка по дням'!$AH27))/1000/$B27/$AJ$2/24</f>
        <v>0.16036115296803652</v>
      </c>
      <c r="P27" s="17">
        <f>('выработка по дням'!$AW26+'выработка по дням'!$AW27+SUM('выработка по дням'!Q26:'выработка по дням'!$AH26)-SUM('выработка по дням'!Q27:'выработка по дням'!$AH27))/1000/$B27/$AJ$2/24</f>
        <v>0.15986639269406391</v>
      </c>
      <c r="Q27" s="17">
        <f>('выработка по дням'!$AW26+'выработка по дням'!$AW27+SUM('выработка по дням'!R26:'выработка по дням'!$AH26)-SUM('выработка по дням'!R27:'выработка по дням'!$AH27))/1000/$B27/$AJ$2/24</f>
        <v>0.15972013698630136</v>
      </c>
      <c r="R27" s="17">
        <f>('выработка по дням'!$AW26+'выработка по дням'!$AW27+SUM('выработка по дням'!S26:'выработка по дням'!$AH26)-SUM('выработка по дням'!S27:'выработка по дням'!$AH27))/1000/$B27/$AJ$2/24</f>
        <v>0.15961707762557079</v>
      </c>
      <c r="S27" s="17">
        <f>('выработка по дням'!$AW26+'выработка по дням'!$AW27+SUM('выработка по дням'!T26:'выработка по дням'!$AH26)-SUM('выработка по дням'!T27:'выработка по дням'!$AH27))/1000/$B27/$AJ$2/24</f>
        <v>0.15920555936073058</v>
      </c>
      <c r="T27" s="17">
        <f>('выработка по дням'!$AW26+'выработка по дням'!$AW27+SUM('выработка по дням'!U26:'выработка по дням'!$AH26)-SUM('выработка по дням'!U27:'выработка по дням'!$AH27))/1000/$B27/$AJ$2/24</f>
        <v>0.15899070776255705</v>
      </c>
      <c r="U27" s="17">
        <f>('выработка по дням'!$AW26+'выработка по дням'!$AW27+SUM('выработка по дням'!V26:'выработка по дням'!$AH26)-SUM('выработка по дням'!V27:'выработка по дням'!$AH27))/1000/$B27/$AJ$2/24</f>
        <v>0.15859886986301369</v>
      </c>
      <c r="V27" s="17">
        <f>('выработка по дням'!$AW26+'выработка по дням'!$AW27+SUM('выработка по дням'!W26:'выработка по дням'!$AH26)-SUM('выработка по дням'!W27:'выработка по дням'!$AH27))/1000/$B27/$AJ$2/24</f>
        <v>0.15846675799086757</v>
      </c>
      <c r="W27" s="17">
        <f>('выработка по дням'!$AW26+'выработка по дням'!$AW27+SUM('выработка по дням'!X26:'выработка по дням'!$AH26)-SUM('выработка по дням'!X27:'выработка по дням'!$AH27))/1000/$B27/$AJ$2/24</f>
        <v>0.15855979452054794</v>
      </c>
      <c r="X27" s="17">
        <f>('выработка по дням'!$AW26+'выработка по дням'!$AW27+SUM('выработка по дням'!Y26:'выработка по дням'!$AH26)-SUM('выработка по дням'!Y27:'выработка по дням'!$AH27))/1000/$B27/$AJ$2/24</f>
        <v>0.15895453196347029</v>
      </c>
      <c r="Y27" s="17">
        <f>('выработка по дням'!$AW26+'выработка по дням'!$AW27+SUM('выработка по дням'!Z26:'выработка по дням'!$AH26)-SUM('выработка по дням'!Z27:'выработка по дням'!$AH27))/1000/$B27/$AJ$2/24</f>
        <v>0.15909721461187212</v>
      </c>
      <c r="Z27" s="17">
        <f>('выработка по дням'!$AW26+'выработка по дням'!$AW27+SUM('выработка по дням'!AA26:'выработка по дням'!$AH26)-SUM('выработка по дням'!AA27:'выработка по дням'!$AH27))/1000/$B27/$AJ$2/24</f>
        <v>0.15916863013698629</v>
      </c>
      <c r="AA27" s="17">
        <f>('выработка по дням'!$AW26+'выработка по дням'!$AW27+SUM('выработка по дням'!AB26:'выработка по дням'!$AH26)-SUM('выработка по дням'!AB27:'выработка по дням'!$AH27))/1000/$B27/$AJ$2/24</f>
        <v>0.1595930707762557</v>
      </c>
      <c r="AB27" s="17">
        <f>('выработка по дням'!$AW26+'выработка по дням'!$AW27+SUM('выработка по дням'!AC26:'выработка по дням'!$AH26)-SUM('выработка по дням'!AC27:'выработка по дням'!$AH27))/1000/$B27/$AJ$2/24</f>
        <v>0.16019674657534247</v>
      </c>
      <c r="AC27" s="17">
        <f>('выработка по дням'!$AW26+'выработка по дням'!$AW27+SUM('выработка по дням'!AD26:'выработка по дням'!$AH26)-SUM('выработка по дням'!AD27:'выработка по дням'!$AH27))/1000/$B27/$AJ$2/24</f>
        <v>0.16076084474885843</v>
      </c>
      <c r="AD27" s="17">
        <f>('выработка по дням'!$AW26+'выработка по дням'!$AW27+SUM('выработка по дням'!AE26:'выработка по дням'!$AH26)-SUM('выработка по дням'!AE27:'выработка по дням'!$AH27))/1000/$B27/$AJ$2/24</f>
        <v>0.16097857305936072</v>
      </c>
      <c r="AE27" s="17">
        <f>('выработка по дням'!$AW26+'выработка по дням'!$AW27+SUM('выработка по дням'!AF26:'выработка по дням'!$AH26)-SUM('выработка по дням'!AF27:'выработка по дням'!$AH27))/1000/$B27/$AJ$2/24</f>
        <v>0.16081936073059358</v>
      </c>
      <c r="AF27" s="17">
        <f>('выработка по дням'!$AW26+'выработка по дням'!$AW27+SUM('выработка по дням'!AG26:'выработка по дням'!$AH26)-SUM('выработка по дням'!AG27:'выработка по дням'!$AH27))/1000/$B27/$AJ$2/24</f>
        <v>0.16016407534246577</v>
      </c>
      <c r="AG27" s="29">
        <f>('выработка по дням'!$AW26+'выработка по дням'!$AW27+SUM('выработка по дням'!AH26:'выработка по дням'!$AH26)-SUM('выработка по дням'!AH27:'выработка по дням'!$AH27))/1000/$B27/$AJ$2/24</f>
        <v>0.15974899543378995</v>
      </c>
      <c r="AH27" s="18">
        <f>('выработка по дням'!$AW26+'выработка по дням'!$AW27)/1000/$B27/$AJ$2/24</f>
        <v>0.16016037671232877</v>
      </c>
    </row>
    <row r="28" spans="1:39">
      <c r="A28" s="209" t="s">
        <v>543</v>
      </c>
      <c r="B28" s="131"/>
      <c r="C28" s="23"/>
      <c r="D28" s="23"/>
      <c r="E28" s="23"/>
      <c r="F28" s="23"/>
      <c r="G28" s="23"/>
      <c r="H28" s="23"/>
      <c r="I28" s="23"/>
      <c r="J28" s="23"/>
      <c r="K28" s="23"/>
      <c r="L28" s="23"/>
      <c r="M28" s="23"/>
      <c r="N28" s="23"/>
      <c r="O28" s="23"/>
      <c r="P28" s="23"/>
      <c r="Q28" s="24"/>
      <c r="R28" s="24"/>
      <c r="S28" s="24"/>
      <c r="T28" s="24"/>
      <c r="U28" s="24"/>
      <c r="V28" s="24"/>
      <c r="W28" s="24"/>
      <c r="X28" s="24"/>
      <c r="Y28" s="24"/>
      <c r="Z28" s="24"/>
      <c r="AA28" s="24"/>
      <c r="AB28" s="24"/>
      <c r="AC28" s="24"/>
      <c r="AD28" s="24"/>
      <c r="AE28" s="24"/>
      <c r="AF28" s="24"/>
      <c r="AG28" s="24"/>
      <c r="AH28" s="12"/>
    </row>
    <row r="29" spans="1:39">
      <c r="A29" s="209"/>
      <c r="B29" s="132">
        <v>25</v>
      </c>
      <c r="C29" s="17">
        <f>('выработка по дням'!$AW28+'выработка по дням'!$AW29+SUM('выработка по дням'!D28:'выработка по дням'!$AH28)-SUM('выработка по дням'!D29:'выработка по дням'!$AH29))/1000/$B29/$AJ$2/24</f>
        <v>9.4791461187214605E-3</v>
      </c>
      <c r="D29" s="17">
        <f>('выработка по дням'!$AW28+'выработка по дням'!$AW29+SUM('выработка по дням'!E28:'выработка по дням'!$AH28)-SUM('выработка по дням'!E29:'выработка по дням'!$AH29))/1000/$B29/$AJ$2/24</f>
        <v>1.0010885844748858E-2</v>
      </c>
      <c r="E29" s="17">
        <f>('выработка по дням'!$AW28+'выработка по дням'!$AW29+SUM('выработка по дням'!F28:'выработка по дням'!$AH28)-SUM('выработка по дням'!F29:'выработка по дням'!$AH29))/1000/$B29/$AJ$2/24</f>
        <v>1.063786301369863E-2</v>
      </c>
      <c r="F29" s="17">
        <f>('выработка по дням'!$AW28+'выработка по дням'!$AW29+SUM('выработка по дням'!G28:'выработка по дням'!$AH28)-SUM('выработка по дням'!G29:'выработка по дням'!$AH29))/1000/$B29/$AJ$2/24</f>
        <v>1.1105831050228311E-2</v>
      </c>
      <c r="G29" s="17">
        <f>('выработка по дням'!$AW28+'выработка по дням'!$AW29+SUM('выработка по дням'!H28:'выработка по дням'!$AH28)-SUM('выработка по дням'!H29:'выработка по дням'!$AH29))/1000/$B29/$AJ$2/24</f>
        <v>1.1268712328767123E-2</v>
      </c>
      <c r="H29" s="17">
        <f>('выработка по дням'!$AW28+'выработка по дням'!$AW29+SUM('выработка по дням'!I28:'выработка по дням'!$AH28)-SUM('выработка по дням'!I29:'выработка по дням'!$AH29))/1000/$B29/$AJ$2/24</f>
        <v>1.1653831050228311E-2</v>
      </c>
      <c r="I29" s="17">
        <f>('выработка по дням'!$AW28+'выработка по дням'!$AW29+SUM('выработка по дням'!J28:'выработка по дням'!$AH28)-SUM('выработка по дням'!J29:'выработка по дням'!$AH29))/1000/$B29/$AJ$2/24</f>
        <v>1.2272278538812784E-2</v>
      </c>
      <c r="J29" s="17">
        <f>('выработка по дням'!$AW28+'выработка по дням'!$AW29+SUM('выработка по дням'!K28:'выработка по дням'!$AH28)-SUM('выработка по дням'!K29:'выработка по дням'!$AH29))/1000/$B29/$AJ$2/24</f>
        <v>1.2557707762557076E-2</v>
      </c>
      <c r="K29" s="17">
        <f>('выработка по дням'!$AW28+'выработка по дням'!$AW29+SUM('выработка по дням'!L28:'выработка по дням'!$AH28)-SUM('выработка по дням'!L29:'выработка по дням'!$AH29))/1000/$B29/$AJ$2/24</f>
        <v>1.2776538812785386E-2</v>
      </c>
      <c r="L29" s="17">
        <f>('выработка по дням'!$AW28+'выработка по дням'!$AW29+SUM('выработка по дням'!M28:'выработка по дням'!$AH28)-SUM('выработка по дням'!M29:'выработка по дням'!$AH29))/1000/$B29/$AJ$2/24</f>
        <v>1.3009073059360729E-2</v>
      </c>
      <c r="M29" s="17">
        <f>('выработка по дням'!$AW28+'выработка по дням'!$AW29+SUM('выработка по дням'!N28:'выработка по дням'!$AH28)-SUM('выработка по дням'!N29:'выработка по дням'!$AH29))/1000/$B29/$AJ$2/24</f>
        <v>1.3689949771689499E-2</v>
      </c>
      <c r="N29" s="17">
        <f>('выработка по дням'!$AW28+'выработка по дням'!$AW29+SUM('выработка по дням'!O28:'выработка по дням'!$AH28)-SUM('выработка по дням'!O29:'выработка по дням'!$AH29))/1000/$B29/$AJ$2/24</f>
        <v>1.4393890410958905E-2</v>
      </c>
      <c r="O29" s="17">
        <f>('выработка по дням'!$AW28+'выработка по дням'!$AW29+SUM('выработка по дням'!P28:'выработка по дням'!$AH28)-SUM('выработка по дням'!P29:'выработка по дням'!$AH29))/1000/$B29/$AJ$2/24</f>
        <v>1.4653324200913241E-2</v>
      </c>
      <c r="P29" s="17">
        <f>('выработка по дням'!$AW28+'выработка по дням'!$AW29+SUM('выработка по дням'!Q28:'выработка по дням'!$AH28)-SUM('выработка по дням'!Q29:'выработка по дням'!$AH29))/1000/$B29/$AJ$2/24</f>
        <v>1.5095908675799087E-2</v>
      </c>
      <c r="Q29" s="17">
        <f>('выработка по дням'!$AW28+'выработка по дням'!$AW29+SUM('выработка по дням'!R28:'выработка по дням'!$AH28)-SUM('выработка по дням'!R29:'выработка по дням'!$AH29))/1000/$B29/$AJ$2/24</f>
        <v>1.5407607305936074E-2</v>
      </c>
      <c r="R29" s="17">
        <f>('выработка по дням'!$AW28+'выработка по дням'!$AW29+SUM('выработка по дням'!S28:'выработка по дням'!$AH28)-SUM('выработка по дням'!S29:'выработка по дням'!$AH29))/1000/$B29/$AJ$2/24</f>
        <v>1.5614808219178081E-2</v>
      </c>
      <c r="S29" s="17">
        <f>('выработка по дням'!$AW28+'выработка по дням'!$AW29+SUM('выработка по дням'!T28:'выработка по дням'!$AH28)-SUM('выработка по дням'!T29:'выработка по дням'!$AH29))/1000/$B29/$AJ$2/24</f>
        <v>1.5900360730593605E-2</v>
      </c>
      <c r="T29" s="17">
        <f>('выработка по дням'!$AW28+'выработка по дням'!$AW29+SUM('выработка по дням'!U28:'выработка по дням'!$AH28)-SUM('выработка по дням'!U29:'выработка по дням'!$AH29))/1000/$B29/$AJ$2/24</f>
        <v>1.635941095890411E-2</v>
      </c>
      <c r="U29" s="17">
        <f>('выработка по дням'!$AW28+'выработка по дням'!$AW29+SUM('выработка по дням'!V28:'выработка по дням'!$AH28)-SUM('выработка по дням'!V29:'выработка по дням'!$AH29))/1000/$B29/$AJ$2/24</f>
        <v>1.665163470319635E-2</v>
      </c>
      <c r="V29" s="17">
        <f>('выработка по дням'!$AW28+'выработка по дням'!$AW29+SUM('выработка по дням'!W28:'выработка по дням'!$AH28)-SUM('выработка по дням'!W29:'выработка по дням'!$AH29))/1000/$B29/$AJ$2/24</f>
        <v>1.7027835616438353E-2</v>
      </c>
      <c r="W29" s="17">
        <f>('выработка по дням'!$AW28+'выработка по дням'!$AW29+SUM('выработка по дням'!X28:'выработка по дням'!$AH28)-SUM('выработка по дням'!X29:'выработка по дням'!$AH29))/1000/$B29/$AJ$2/24</f>
        <v>1.7578821917808223E-2</v>
      </c>
      <c r="X29" s="17">
        <f>('выработка по дням'!$AW28+'выработка по дням'!$AW29+SUM('выработка по дням'!Y28:'выработка по дням'!$AH28)-SUM('выработка по дням'!Y29:'выработка по дням'!$AH29))/1000/$B29/$AJ$2/24</f>
        <v>1.8337885844748859E-2</v>
      </c>
      <c r="Y29" s="17">
        <f>('выработка по дням'!$AW28+'выработка по дням'!$AW29+SUM('выработка по дням'!Z28:'выработка по дням'!$AH28)-SUM('выработка по дням'!Z29:'выработка по дням'!$AH29))/1000/$B29/$AJ$2/24</f>
        <v>1.9101360730593608E-2</v>
      </c>
      <c r="Z29" s="17">
        <f>('выработка по дням'!$AW28+'выработка по дням'!$AW29+SUM('выработка по дням'!AA28:'выработка по дням'!$AH28)-SUM('выработка по дням'!AA29:'выработка по дням'!$AH29))/1000/$B29/$AJ$2/24</f>
        <v>1.9864968036529682E-2</v>
      </c>
      <c r="AA29" s="17">
        <f>('выработка по дням'!$AW28+'выработка по дням'!$AW29+SUM('выработка по дням'!AB28:'выработка по дням'!$AH28)-SUM('выработка по дням'!AB29:'выработка по дням'!$AH29))/1000/$B29/$AJ$2/24</f>
        <v>2.0518159817351597E-2</v>
      </c>
      <c r="AB29" s="17">
        <f>('выработка по дням'!$AW28+'выработка по дням'!$AW29+SUM('выработка по дням'!AC28:'выработка по дням'!$AH28)-SUM('выработка по дням'!AC29:'выработка по дням'!$AH29))/1000/$B29/$AJ$2/24</f>
        <v>2.1172173515981735E-2</v>
      </c>
      <c r="AC29" s="17">
        <f>('выработка по дням'!$AW28+'выработка по дням'!$AW29+SUM('выработка по дням'!AD28:'выработка по дням'!$AH28)-SUM('выработка по дням'!AD29:'выработка по дням'!$AH29))/1000/$B29/$AJ$2/24</f>
        <v>2.1929986301369862E-2</v>
      </c>
      <c r="AD29" s="17">
        <f>('выработка по дням'!$AW28+'выработка по дням'!$AW29+SUM('выработка по дням'!AE28:'выработка по дням'!$AH28)-SUM('выработка по дням'!AE29:'выработка по дням'!$AH29))/1000/$B29/$AJ$2/24</f>
        <v>2.2265146118721459E-2</v>
      </c>
      <c r="AE29" s="17">
        <f>('выработка по дням'!$AW28+'выработка по дням'!$AW29+SUM('выработка по дням'!AF28:'выработка по дням'!$AH28)-SUM('выработка по дням'!AF29:'выработка по дням'!$AH29))/1000/$B29/$AJ$2/24</f>
        <v>2.2837876712328769E-2</v>
      </c>
      <c r="AF29" s="17">
        <f>('выработка по дням'!$AW28+'выработка по дням'!$AW29+SUM('выработка по дням'!AG28:'выработка по дням'!$AH28)-SUM('выработка по дням'!AG29:'выработка по дням'!$AH29))/1000/$B29/$AJ$2/24</f>
        <v>2.3133913242009137E-2</v>
      </c>
      <c r="AG29" s="29">
        <f>('выработка по дням'!$AW28+'выработка по дням'!$AW29+SUM('выработка по дням'!AH28:'выработка по дням'!$AH28)-SUM('выработка по дням'!AH29:'выработка по дням'!$AH29))/1000/$B29/$AJ$2/24</f>
        <v>2.3627666666666661E-2</v>
      </c>
      <c r="AH29" s="18">
        <f>('выработка по дням'!$AW28+'выработка по дням'!$AW29)/1000/$B29/$AJ$2/24</f>
        <v>2.4070342465753427E-2</v>
      </c>
    </row>
    <row r="30" spans="1:39" hidden="1">
      <c r="A30" s="209" t="s">
        <v>532</v>
      </c>
      <c r="B30" s="131"/>
      <c r="C30" s="23"/>
      <c r="D30" s="23"/>
      <c r="E30" s="23"/>
      <c r="F30" s="23"/>
      <c r="G30" s="23"/>
      <c r="H30" s="23"/>
      <c r="I30" s="23"/>
      <c r="J30" s="23"/>
      <c r="K30" s="23"/>
      <c r="L30" s="23"/>
      <c r="M30" s="23"/>
      <c r="N30" s="23"/>
      <c r="O30" s="23"/>
      <c r="P30" s="23"/>
      <c r="Q30" s="24"/>
      <c r="R30" s="24"/>
      <c r="S30" s="24"/>
      <c r="T30" s="24"/>
      <c r="U30" s="24"/>
      <c r="V30" s="24"/>
      <c r="W30" s="24"/>
      <c r="X30" s="24"/>
      <c r="Y30" s="24"/>
      <c r="Z30" s="24"/>
      <c r="AA30" s="24"/>
      <c r="AB30" s="24"/>
      <c r="AC30" s="24"/>
      <c r="AD30" s="24"/>
      <c r="AE30" s="24"/>
      <c r="AF30" s="24"/>
      <c r="AG30" s="24"/>
      <c r="AH30" s="12"/>
    </row>
    <row r="31" spans="1:39" hidden="1">
      <c r="A31" s="209"/>
      <c r="B31" s="132">
        <v>20</v>
      </c>
      <c r="C31" s="17" t="e">
        <f>('выработка по дням'!$AW30+'выработка по дням'!$AW31+SUM('выработка по дням'!D30:'выработка по дням'!$AH30)-SUM('выработка по дням'!D31:'выработка по дням'!$AH31))/1000/$B31/$AJ$2/24</f>
        <v>#VALUE!</v>
      </c>
      <c r="D31" s="17" t="e">
        <f>('выработка по дням'!$AW30+'выработка по дням'!$AW31+SUM('выработка по дням'!E30:'выработка по дням'!$AH30)-SUM('выработка по дням'!E31:'выработка по дням'!$AH31))/1000/$B31/$AJ$2/24</f>
        <v>#VALUE!</v>
      </c>
      <c r="E31" s="17" t="e">
        <f>('выработка по дням'!$AW30+'выработка по дням'!$AW31+SUM('выработка по дням'!F30:'выработка по дням'!$AH30)-SUM('выработка по дням'!F31:'выработка по дням'!$AH31))/1000/$B31/$AJ$2/24</f>
        <v>#VALUE!</v>
      </c>
      <c r="F31" s="17" t="e">
        <f>('выработка по дням'!$AW30+'выработка по дням'!$AW31+SUM('выработка по дням'!G30:'выработка по дням'!$AH30)-SUM('выработка по дням'!G31:'выработка по дням'!$AH31))/1000/$B31/$AJ$2/24</f>
        <v>#VALUE!</v>
      </c>
      <c r="G31" s="17" t="e">
        <f>('выработка по дням'!$AW30+'выработка по дням'!$AW31+SUM('выработка по дням'!H30:'выработка по дням'!$AH30)-SUM('выработка по дням'!H31:'выработка по дням'!$AH31))/1000/$B31/$AJ$2/24</f>
        <v>#VALUE!</v>
      </c>
      <c r="H31" s="17" t="e">
        <f>('выработка по дням'!$AW30+'выработка по дням'!$AW31+SUM('выработка по дням'!I30:'выработка по дням'!$AH30)-SUM('выработка по дням'!I31:'выработка по дням'!$AH31))/1000/$B31/$AJ$2/24</f>
        <v>#VALUE!</v>
      </c>
      <c r="I31" s="17" t="e">
        <f>('выработка по дням'!$AW30+'выработка по дням'!$AW31+SUM('выработка по дням'!J30:'выработка по дням'!$AH30)-SUM('выработка по дням'!J31:'выработка по дням'!$AH31))/1000/$B31/$AJ$2/24</f>
        <v>#VALUE!</v>
      </c>
      <c r="J31" s="17" t="e">
        <f>('выработка по дням'!$AW30+'выработка по дням'!$AW31+SUM('выработка по дням'!K30:'выработка по дням'!$AH30)-SUM('выработка по дням'!K31:'выработка по дням'!$AH31))/1000/$B31/$AJ$2/24</f>
        <v>#VALUE!</v>
      </c>
      <c r="K31" s="17" t="e">
        <f>('выработка по дням'!$AW30+'выработка по дням'!$AW31+SUM('выработка по дням'!L30:'выработка по дням'!$AH30)-SUM('выработка по дням'!L31:'выработка по дням'!$AH31))/1000/$B31/$AJ$2/24</f>
        <v>#VALUE!</v>
      </c>
      <c r="L31" s="17" t="e">
        <f>('выработка по дням'!$AW30+'выработка по дням'!$AW31+SUM('выработка по дням'!M30:'выработка по дням'!$AH30)-SUM('выработка по дням'!M31:'выработка по дням'!$AH31))/1000/$B31/$AJ$2/24</f>
        <v>#VALUE!</v>
      </c>
      <c r="M31" s="17" t="e">
        <f>('выработка по дням'!$AW30+'выработка по дням'!$AW31+SUM('выработка по дням'!N30:'выработка по дням'!$AH30)-SUM('выработка по дням'!N31:'выработка по дням'!$AH31))/1000/$B31/$AJ$2/24</f>
        <v>#VALUE!</v>
      </c>
      <c r="N31" s="17" t="e">
        <f>('выработка по дням'!$AW30+'выработка по дням'!$AW31+SUM('выработка по дням'!O30:'выработка по дням'!$AH30)-SUM('выработка по дням'!O31:'выработка по дням'!$AH31))/1000/$B31/$AJ$2/24</f>
        <v>#VALUE!</v>
      </c>
      <c r="O31" s="17" t="e">
        <f>('выработка по дням'!$AW30+'выработка по дням'!$AW31+SUM('выработка по дням'!P30:'выработка по дням'!$AH30)-SUM('выработка по дням'!P31:'выработка по дням'!$AH31))/1000/$B31/$AJ$2/24</f>
        <v>#VALUE!</v>
      </c>
      <c r="P31" s="17" t="e">
        <f>('выработка по дням'!$AW30+'выработка по дням'!$AW31+SUM('выработка по дням'!Q30:'выработка по дням'!$AH30)-SUM('выработка по дням'!Q31:'выработка по дням'!$AH31))/1000/$B31/$AJ$2/24</f>
        <v>#VALUE!</v>
      </c>
      <c r="Q31" s="17" t="e">
        <f>('выработка по дням'!$AW30+'выработка по дням'!$AW31+SUM('выработка по дням'!R30:'выработка по дням'!$AH30)-SUM('выработка по дням'!R31:'выработка по дням'!$AH31))/1000/$B31/$AJ$2/24</f>
        <v>#VALUE!</v>
      </c>
      <c r="R31" s="17" t="e">
        <f>('выработка по дням'!$AW30+'выработка по дням'!$AW31+SUM('выработка по дням'!S30:'выработка по дням'!$AH30)-SUM('выработка по дням'!S31:'выработка по дням'!$AH31))/1000/$B31/$AJ$2/24</f>
        <v>#VALUE!</v>
      </c>
      <c r="S31" s="17" t="e">
        <f>('выработка по дням'!$AW30+'выработка по дням'!$AW31+SUM('выработка по дням'!T30:'выработка по дням'!$AH30)-SUM('выработка по дням'!T31:'выработка по дням'!$AH31))/1000/$B31/$AJ$2/24</f>
        <v>#VALUE!</v>
      </c>
      <c r="T31" s="17" t="e">
        <f>('выработка по дням'!$AW30+'выработка по дням'!$AW31+SUM('выработка по дням'!U30:'выработка по дням'!$AH30)-SUM('выработка по дням'!U31:'выработка по дням'!$AH31))/1000/$B31/$AJ$2/24</f>
        <v>#VALUE!</v>
      </c>
      <c r="U31" s="17" t="e">
        <f>('выработка по дням'!$AW30+'выработка по дням'!$AW31+SUM('выработка по дням'!V30:'выработка по дням'!$AH30)-SUM('выработка по дням'!V31:'выработка по дням'!$AH31))/1000/$B31/$AJ$2/24</f>
        <v>#VALUE!</v>
      </c>
      <c r="V31" s="17" t="e">
        <f>('выработка по дням'!$AW30+'выработка по дням'!$AW31+SUM('выработка по дням'!W30:'выработка по дням'!$AH30)-SUM('выработка по дням'!W31:'выработка по дням'!$AH31))/1000/$B31/$AJ$2/24</f>
        <v>#VALUE!</v>
      </c>
      <c r="W31" s="17" t="e">
        <f>('выработка по дням'!$AW30+'выработка по дням'!$AW31+SUM('выработка по дням'!X30:'выработка по дням'!$AH30)-SUM('выработка по дням'!X31:'выработка по дням'!$AH31))/1000/$B31/$AJ$2/24</f>
        <v>#VALUE!</v>
      </c>
      <c r="X31" s="17" t="e">
        <f>('выработка по дням'!$AW30+'выработка по дням'!$AW31+SUM('выработка по дням'!Y30:'выработка по дням'!$AH30)-SUM('выработка по дням'!Y31:'выработка по дням'!$AH31))/1000/$B31/$AJ$2/24</f>
        <v>#VALUE!</v>
      </c>
      <c r="Y31" s="17" t="e">
        <f>('выработка по дням'!$AW30+'выработка по дням'!$AW31+SUM('выработка по дням'!Z30:'выработка по дням'!$AH30)-SUM('выработка по дням'!Z31:'выработка по дням'!$AH31))/1000/$B31/$AJ$2/24</f>
        <v>#VALUE!</v>
      </c>
      <c r="Z31" s="17" t="e">
        <f>('выработка по дням'!$AW30+'выработка по дням'!$AW31+SUM('выработка по дням'!AA30:'выработка по дням'!$AH30)-SUM('выработка по дням'!AA31:'выработка по дням'!$AH31))/1000/$B31/$AJ$2/24</f>
        <v>#VALUE!</v>
      </c>
      <c r="AA31" s="17" t="e">
        <f>('выработка по дням'!$AW30+'выработка по дням'!$AW31+SUM('выработка по дням'!AB30:'выработка по дням'!$AH30)-SUM('выработка по дням'!AB31:'выработка по дням'!$AH31))/1000/$B31/$AJ$2/24</f>
        <v>#VALUE!</v>
      </c>
      <c r="AB31" s="17" t="e">
        <f>('выработка по дням'!$AW30+'выработка по дням'!$AW31+SUM('выработка по дням'!AC30:'выработка по дням'!$AH30)-SUM('выработка по дням'!AC31:'выработка по дням'!$AH31))/1000/$B31/$AJ$2/24</f>
        <v>#VALUE!</v>
      </c>
      <c r="AC31" s="17" t="e">
        <f>('выработка по дням'!$AW30+'выработка по дням'!$AW31+SUM('выработка по дням'!AD30:'выработка по дням'!$AH30)-SUM('выработка по дням'!AD31:'выработка по дням'!$AH31))/1000/$B31/$AJ$2/24</f>
        <v>#VALUE!</v>
      </c>
      <c r="AD31" s="17" t="e">
        <f>('выработка по дням'!$AW30+'выработка по дням'!$AW31+SUM('выработка по дням'!AE30:'выработка по дням'!$AH30)-SUM('выработка по дням'!AE31:'выработка по дням'!$AH31))/1000/$B31/$AJ$2/24</f>
        <v>#VALUE!</v>
      </c>
      <c r="AE31" s="17" t="e">
        <f>('выработка по дням'!$AW30+'выработка по дням'!$AW31+SUM('выработка по дням'!AF30:'выработка по дням'!$AH30)-SUM('выработка по дням'!AF31:'выработка по дням'!$AH31))/1000/$B31/$AJ$2/24</f>
        <v>#VALUE!</v>
      </c>
      <c r="AF31" s="17" t="e">
        <f>('выработка по дням'!$AW30+'выработка по дням'!$AW31+SUM('выработка по дням'!AG30:'выработка по дням'!$AH30)-SUM('выработка по дням'!AG31:'выработка по дням'!$AH31))/1000/$B31/$AJ$2/24</f>
        <v>#VALUE!</v>
      </c>
      <c r="AG31" s="29" t="e">
        <f>('выработка по дням'!$AW30+'выработка по дням'!$AW31+SUM('выработка по дням'!AH30:'выработка по дням'!$AH30)-SUM('выработка по дням'!AH31:'выработка по дням'!$AH31))/1000/$B31/$AJ$2/24</f>
        <v>#VALUE!</v>
      </c>
      <c r="AH31" s="18" t="e">
        <f>('выработка по дням'!$AW30+'выработка по дням'!$AW31)/1000/$B31/$AJ$2/24</f>
        <v>#VALUE!</v>
      </c>
    </row>
    <row r="32" spans="1:39" hidden="1">
      <c r="A32" s="209" t="s">
        <v>531</v>
      </c>
      <c r="B32" s="131"/>
      <c r="C32" s="23"/>
      <c r="D32" s="23"/>
      <c r="E32" s="23"/>
      <c r="F32" s="23"/>
      <c r="G32" s="23"/>
      <c r="H32" s="23"/>
      <c r="I32" s="23"/>
      <c r="J32" s="23"/>
      <c r="K32" s="23"/>
      <c r="L32" s="23"/>
      <c r="M32" s="23"/>
      <c r="N32" s="23"/>
      <c r="O32" s="23"/>
      <c r="P32" s="23"/>
      <c r="Q32" s="24"/>
      <c r="R32" s="24"/>
      <c r="S32" s="24"/>
      <c r="T32" s="24"/>
      <c r="U32" s="24"/>
      <c r="V32" s="24"/>
      <c r="W32" s="24"/>
      <c r="X32" s="24"/>
      <c r="Y32" s="24"/>
      <c r="Z32" s="24"/>
      <c r="AA32" s="24"/>
      <c r="AB32" s="24"/>
      <c r="AC32" s="24"/>
      <c r="AD32" s="24"/>
      <c r="AE32" s="24"/>
      <c r="AF32" s="24"/>
      <c r="AG32" s="24"/>
      <c r="AH32" s="12"/>
    </row>
    <row r="33" spans="1:34" hidden="1">
      <c r="A33" s="209"/>
      <c r="B33" s="132">
        <v>15</v>
      </c>
      <c r="C33" s="17" t="e">
        <f>('выработка по дням'!$AW32+'выработка по дням'!$AW33+SUM('выработка по дням'!D32:'выработка по дням'!$AH32)-SUM('выработка по дням'!D33:'выработка по дням'!$AH33))/1000/$B33/$AJ$2/24</f>
        <v>#VALUE!</v>
      </c>
      <c r="D33" s="17" t="e">
        <f>('выработка по дням'!$AW32+'выработка по дням'!$AW33+SUM('выработка по дням'!E32:'выработка по дням'!$AH32)-SUM('выработка по дням'!E33:'выработка по дням'!$AH33))/1000/$B33/$AJ$2/24</f>
        <v>#VALUE!</v>
      </c>
      <c r="E33" s="17" t="e">
        <f>('выработка по дням'!$AW32+'выработка по дням'!$AW33+SUM('выработка по дням'!F32:'выработка по дням'!$AH32)-SUM('выработка по дням'!F33:'выработка по дням'!$AH33))/1000/$B33/$AJ$2/24</f>
        <v>#VALUE!</v>
      </c>
      <c r="F33" s="17" t="e">
        <f>('выработка по дням'!$AW32+'выработка по дням'!$AW33+SUM('выработка по дням'!G32:'выработка по дням'!$AH32)-SUM('выработка по дням'!G33:'выработка по дням'!$AH33))/1000/$B33/$AJ$2/24</f>
        <v>#VALUE!</v>
      </c>
      <c r="G33" s="17" t="e">
        <f>('выработка по дням'!$AW32+'выработка по дням'!$AW33+SUM('выработка по дням'!H32:'выработка по дням'!$AH32)-SUM('выработка по дням'!H33:'выработка по дням'!$AH33))/1000/$B33/$AJ$2/24</f>
        <v>#VALUE!</v>
      </c>
      <c r="H33" s="17" t="e">
        <f>('выработка по дням'!$AW32+'выработка по дням'!$AW33+SUM('выработка по дням'!I32:'выработка по дням'!$AH32)-SUM('выработка по дням'!I33:'выработка по дням'!$AH33))/1000/$B33/$AJ$2/24</f>
        <v>#VALUE!</v>
      </c>
      <c r="I33" s="17" t="e">
        <f>('выработка по дням'!$AW32+'выработка по дням'!$AW33+SUM('выработка по дням'!J32:'выработка по дням'!$AH32)-SUM('выработка по дням'!J33:'выработка по дням'!$AH33))/1000/$B33/$AJ$2/24</f>
        <v>#VALUE!</v>
      </c>
      <c r="J33" s="17" t="e">
        <f>('выработка по дням'!$AW32+'выработка по дням'!$AW33+SUM('выработка по дням'!K32:'выработка по дням'!$AH32)-SUM('выработка по дням'!K33:'выработка по дням'!$AH33))/1000/$B33/$AJ$2/24</f>
        <v>#VALUE!</v>
      </c>
      <c r="K33" s="17" t="e">
        <f>('выработка по дням'!$AW32+'выработка по дням'!$AW33+SUM('выработка по дням'!L32:'выработка по дням'!$AH32)-SUM('выработка по дням'!L33:'выработка по дням'!$AH33))/1000/$B33/$AJ$2/24</f>
        <v>#VALUE!</v>
      </c>
      <c r="L33" s="17" t="e">
        <f>('выработка по дням'!$AW32+'выработка по дням'!$AW33+SUM('выработка по дням'!M32:'выработка по дням'!$AH32)-SUM('выработка по дням'!M33:'выработка по дням'!$AH33))/1000/$B33/$AJ$2/24</f>
        <v>#VALUE!</v>
      </c>
      <c r="M33" s="17" t="e">
        <f>('выработка по дням'!$AW32+'выработка по дням'!$AW33+SUM('выработка по дням'!N32:'выработка по дням'!$AH32)-SUM('выработка по дням'!N33:'выработка по дням'!$AH33))/1000/$B33/$AJ$2/24</f>
        <v>#VALUE!</v>
      </c>
      <c r="N33" s="17" t="e">
        <f>('выработка по дням'!$AW32+'выработка по дням'!$AW33+SUM('выработка по дням'!O32:'выработка по дням'!$AH32)-SUM('выработка по дням'!O33:'выработка по дням'!$AH33))/1000/$B33/$AJ$2/24</f>
        <v>#VALUE!</v>
      </c>
      <c r="O33" s="17" t="e">
        <f>('выработка по дням'!$AW32+'выработка по дням'!$AW33+SUM('выработка по дням'!P32:'выработка по дням'!$AH32)-SUM('выработка по дням'!P33:'выработка по дням'!$AH33))/1000/$B33/$AJ$2/24</f>
        <v>#VALUE!</v>
      </c>
      <c r="P33" s="17" t="e">
        <f>('выработка по дням'!$AW32+'выработка по дням'!$AW33+SUM('выработка по дням'!Q32:'выработка по дням'!$AH32)-SUM('выработка по дням'!Q33:'выработка по дням'!$AH33))/1000/$B33/$AJ$2/24</f>
        <v>#VALUE!</v>
      </c>
      <c r="Q33" s="17" t="e">
        <f>('выработка по дням'!$AW32+'выработка по дням'!$AW33+SUM('выработка по дням'!R32:'выработка по дням'!$AH32)-SUM('выработка по дням'!R33:'выработка по дням'!$AH33))/1000/$B33/$AJ$2/24</f>
        <v>#VALUE!</v>
      </c>
      <c r="R33" s="17" t="e">
        <f>('выработка по дням'!$AW32+'выработка по дням'!$AW33+SUM('выработка по дням'!S32:'выработка по дням'!$AH32)-SUM('выработка по дням'!S33:'выработка по дням'!$AH33))/1000/$B33/$AJ$2/24</f>
        <v>#VALUE!</v>
      </c>
      <c r="S33" s="17" t="e">
        <f>('выработка по дням'!$AW32+'выработка по дням'!$AW33+SUM('выработка по дням'!T32:'выработка по дням'!$AH32)-SUM('выработка по дням'!T33:'выработка по дням'!$AH33))/1000/$B33/$AJ$2/24</f>
        <v>#VALUE!</v>
      </c>
      <c r="T33" s="17" t="e">
        <f>('выработка по дням'!$AW32+'выработка по дням'!$AW33+SUM('выработка по дням'!U32:'выработка по дням'!$AH32)-SUM('выработка по дням'!U33:'выработка по дням'!$AH33))/1000/$B33/$AJ$2/24</f>
        <v>#VALUE!</v>
      </c>
      <c r="U33" s="17" t="e">
        <f>('выработка по дням'!$AW32+'выработка по дням'!$AW33+SUM('выработка по дням'!V32:'выработка по дням'!$AH32)-SUM('выработка по дням'!V33:'выработка по дням'!$AH33))/1000/$B33/$AJ$2/24</f>
        <v>#VALUE!</v>
      </c>
      <c r="V33" s="17" t="e">
        <f>('выработка по дням'!$AW32+'выработка по дням'!$AW33+SUM('выработка по дням'!W32:'выработка по дням'!$AH32)-SUM('выработка по дням'!W33:'выработка по дням'!$AH33))/1000/$B33/$AJ$2/24</f>
        <v>#VALUE!</v>
      </c>
      <c r="W33" s="17" t="e">
        <f>('выработка по дням'!$AW32+'выработка по дням'!$AW33+SUM('выработка по дням'!X32:'выработка по дням'!$AH32)-SUM('выработка по дням'!X33:'выработка по дням'!$AH33))/1000/$B33/$AJ$2/24</f>
        <v>#VALUE!</v>
      </c>
      <c r="X33" s="17" t="e">
        <f>('выработка по дням'!$AW32+'выработка по дням'!$AW33+SUM('выработка по дням'!Y32:'выработка по дням'!$AH32)-SUM('выработка по дням'!Y33:'выработка по дням'!$AH33))/1000/$B33/$AJ$2/24</f>
        <v>#VALUE!</v>
      </c>
      <c r="Y33" s="17" t="e">
        <f>('выработка по дням'!$AW32+'выработка по дням'!$AW33+SUM('выработка по дням'!Z32:'выработка по дням'!$AH32)-SUM('выработка по дням'!Z33:'выработка по дням'!$AH33))/1000/$B33/$AJ$2/24</f>
        <v>#VALUE!</v>
      </c>
      <c r="Z33" s="17" t="e">
        <f>('выработка по дням'!$AW32+'выработка по дням'!$AW33+SUM('выработка по дням'!AA32:'выработка по дням'!$AH32)-SUM('выработка по дням'!AA33:'выработка по дням'!$AH33))/1000/$B33/$AJ$2/24</f>
        <v>#VALUE!</v>
      </c>
      <c r="AA33" s="17" t="e">
        <f>('выработка по дням'!$AW32+'выработка по дням'!$AW33+SUM('выработка по дням'!AB32:'выработка по дням'!$AH32)-SUM('выработка по дням'!AB33:'выработка по дням'!$AH33))/1000/$B33/$AJ$2/24</f>
        <v>#VALUE!</v>
      </c>
      <c r="AB33" s="17" t="e">
        <f>('выработка по дням'!$AW32+'выработка по дням'!$AW33+SUM('выработка по дням'!AC32:'выработка по дням'!$AH32)-SUM('выработка по дням'!AC33:'выработка по дням'!$AH33))/1000/$B33/$AJ$2/24</f>
        <v>#VALUE!</v>
      </c>
      <c r="AC33" s="17" t="e">
        <f>('выработка по дням'!$AW32+'выработка по дням'!$AW33+SUM('выработка по дням'!AD32:'выработка по дням'!$AH32)-SUM('выработка по дням'!AD33:'выработка по дням'!$AH33))/1000/$B33/$AJ$2/24</f>
        <v>#VALUE!</v>
      </c>
      <c r="AD33" s="17" t="e">
        <f>('выработка по дням'!$AW32+'выработка по дням'!$AW33+SUM('выработка по дням'!AE32:'выработка по дням'!$AH32)-SUM('выработка по дням'!AE33:'выработка по дням'!$AH33))/1000/$B33/$AJ$2/24</f>
        <v>#VALUE!</v>
      </c>
      <c r="AE33" s="17" t="e">
        <f>('выработка по дням'!$AW32+'выработка по дням'!$AW33+SUM('выработка по дням'!AF32:'выработка по дням'!$AH32)-SUM('выработка по дням'!AF33:'выработка по дням'!$AH33))/1000/$B33/$AJ$2/24</f>
        <v>#VALUE!</v>
      </c>
      <c r="AF33" s="17" t="e">
        <f>('выработка по дням'!$AW32+'выработка по дням'!$AW33+SUM('выработка по дням'!AG32:'выработка по дням'!$AH32)-SUM('выработка по дням'!AG33:'выработка по дням'!$AH33))/1000/$B33/$AJ$2/24</f>
        <v>#VALUE!</v>
      </c>
      <c r="AG33" s="29" t="e">
        <f>('выработка по дням'!$AW32+'выработка по дням'!$AW33+SUM('выработка по дням'!AH32:'выработка по дням'!$AH32)-SUM('выработка по дням'!AH33:'выработка по дням'!$AH33))/1000/$B33/$AJ$2/24</f>
        <v>#VALUE!</v>
      </c>
      <c r="AH33" s="18" t="e">
        <f>('выработка по дням'!$AW32+'выработка по дням'!$AW33)/1000/$B33/$AJ$2/24</f>
        <v>#VALUE!</v>
      </c>
    </row>
    <row r="34" spans="1:34">
      <c r="A34" s="209" t="s">
        <v>363</v>
      </c>
      <c r="B34" s="131"/>
      <c r="C34" s="23"/>
      <c r="D34" s="23"/>
      <c r="E34" s="23"/>
      <c r="F34" s="23"/>
      <c r="G34" s="23"/>
      <c r="H34" s="23"/>
      <c r="I34" s="23"/>
      <c r="J34" s="23"/>
      <c r="K34" s="23"/>
      <c r="L34" s="23"/>
      <c r="M34" s="23"/>
      <c r="N34" s="23"/>
      <c r="O34" s="23"/>
      <c r="P34" s="23"/>
      <c r="Q34" s="24"/>
      <c r="R34" s="24"/>
      <c r="S34" s="24"/>
      <c r="T34" s="24"/>
      <c r="U34" s="24"/>
      <c r="V34" s="24"/>
      <c r="W34" s="24"/>
      <c r="X34" s="24"/>
      <c r="Y34" s="24"/>
      <c r="Z34" s="24"/>
      <c r="AA34" s="24"/>
      <c r="AB34" s="24"/>
      <c r="AC34" s="24"/>
      <c r="AD34" s="24"/>
      <c r="AE34" s="24"/>
      <c r="AF34" s="24"/>
      <c r="AG34" s="24"/>
      <c r="AH34" s="12"/>
    </row>
    <row r="35" spans="1:34">
      <c r="A35" s="209"/>
      <c r="B35" s="132">
        <v>5</v>
      </c>
      <c r="C35" s="17">
        <f>('выработка по дням'!$AW34+'выработка по дням'!$AW35+SUM('выработка по дням'!D34:'выработка по дням'!$AH34)-SUM('выработка по дням'!D35:'выработка по дням'!$AH35))/1000/$B35/$AJ$2/24</f>
        <v>0.15110132420091324</v>
      </c>
      <c r="D35" s="17">
        <f>('выработка по дням'!$AW34+'выработка по дням'!$AW35+SUM('выработка по дням'!E34:'выработка по дням'!$AH34)-SUM('выработка по дням'!E35:'выработка по дням'!$AH35))/1000/$B35/$AJ$2/24</f>
        <v>0.15117164383561643</v>
      </c>
      <c r="E35" s="17">
        <f>('выработка по дням'!$AW34+'выработка по дням'!$AW35+SUM('выработка по дням'!F34:'выработка по дням'!$AH34)-SUM('выработка по дням'!F35:'выработка по дням'!$AH35))/1000/$B35/$AJ$2/24</f>
        <v>0.15145646118721459</v>
      </c>
      <c r="F35" s="17">
        <f>('выработка по дням'!$AW34+'выработка по дням'!$AW35+SUM('выработка по дням'!G34:'выработка по дням'!$AH34)-SUM('выработка по дням'!G35:'выработка по дням'!$AH35))/1000/$B35/$AJ$2/24</f>
        <v>0.15154657534246577</v>
      </c>
      <c r="G35" s="17">
        <f>('выработка по дням'!$AW34+'выработка по дням'!$AW35+SUM('выработка по дням'!H34:'выработка по дням'!$AH34)-SUM('выработка по дням'!H35:'выработка по дням'!$AH35))/1000/$B35/$AJ$2/24</f>
        <v>0.15112102739726027</v>
      </c>
      <c r="H35" s="17">
        <f>('выработка по дням'!$AW34+'выработка по дням'!$AW35+SUM('выработка по дням'!I34:'выработка по дням'!$AH34)-SUM('выработка по дням'!I35:'выработка по дням'!$AH35))/1000/$B35/$AJ$2/24</f>
        <v>0.15095347031963471</v>
      </c>
      <c r="I35" s="17">
        <f>('выработка по дням'!$AW34+'выработка по дням'!$AW35+SUM('выработка по дням'!J34:'выработка по дням'!$AH34)-SUM('выработка по дням'!J35:'выработка по дням'!$AH35))/1000/$B35/$AJ$2/24</f>
        <v>0.15104515981735159</v>
      </c>
      <c r="J35" s="17">
        <f>('выработка по дням'!$AW34+'выработка по дням'!$AW35+SUM('выработка по дням'!K34:'выработка по дням'!$AH34)-SUM('выработка по дням'!K35:'выработка по дням'!$AH35))/1000/$B35/$AJ$2/24</f>
        <v>0.15142899543378996</v>
      </c>
      <c r="K35" s="17">
        <f>('выработка по дням'!$AW34+'выработка по дням'!$AW35+SUM('выработка по дням'!L34:'выработка по дням'!$AH34)-SUM('выработка по дням'!L35:'выработка по дням'!$AH35))/1000/$B35/$AJ$2/24</f>
        <v>0.15191415525114155</v>
      </c>
      <c r="L35" s="17">
        <f>('выработка по дням'!$AW34+'выработка по дням'!$AW35+SUM('выработка по дням'!M34:'выработка по дням'!$AH34)-SUM('выработка по дням'!M35:'выработка по дням'!$AH35))/1000/$B35/$AJ$2/24</f>
        <v>0.15178344748858449</v>
      </c>
      <c r="M35" s="17">
        <f>('выработка по дням'!$AW34+'выработка по дням'!$AW35+SUM('выработка по дням'!N34:'выработка по дням'!$AH34)-SUM('выработка по дням'!N35:'выработка по дням'!$AH35))/1000/$B35/$AJ$2/24</f>
        <v>0.151327899543379</v>
      </c>
      <c r="N35" s="17">
        <f>('выработка по дням'!$AW34+'выработка по дням'!$AW35+SUM('выработка по дням'!O34:'выработка по дням'!$AH34)-SUM('выработка по дням'!O35:'выработка по дням'!$AH35))/1000/$B35/$AJ$2/24</f>
        <v>0.15098107305936073</v>
      </c>
      <c r="O35" s="17">
        <f>('выработка по дням'!$AW34+'выработка по дням'!$AW35+SUM('выработка по дням'!P34:'выработка по дням'!$AH34)-SUM('выработка по дням'!P35:'выработка по дням'!$AH35))/1000/$B35/$AJ$2/24</f>
        <v>0.15126216894977171</v>
      </c>
      <c r="P35" s="17">
        <f>('выработка по дням'!$AW34+'выработка по дням'!$AW35+SUM('выработка по дням'!Q34:'выработка по дням'!$AH34)-SUM('выработка по дням'!Q35:'выработка по дням'!$AH35))/1000/$B35/$AJ$2/24</f>
        <v>0.15080577625570776</v>
      </c>
      <c r="Q35" s="17">
        <f>('выработка по дням'!$AW34+'выработка по дням'!$AW35+SUM('выработка по дням'!R34:'выработка по дням'!$AH34)-SUM('выработка по дням'!R35:'выработка по дням'!$AH35))/1000/$B35/$AJ$2/24</f>
        <v>0.15077723744292235</v>
      </c>
      <c r="R35" s="17">
        <f>('выработка по дням'!$AW34+'выработка по дням'!$AW35+SUM('выработка по дням'!S34:'выработка по дням'!$AH34)-SUM('выработка по дням'!S35:'выработка по дням'!$AH35))/1000/$B35/$AJ$2/24</f>
        <v>0.15068737442922375</v>
      </c>
      <c r="S35" s="17">
        <f>('выработка по дням'!$AW34+'выработка по дням'!$AW35+SUM('выработка по дням'!T34:'выработка по дням'!$AH34)-SUM('выработка по дням'!T35:'выработка по дням'!$AH35))/1000/$B35/$AJ$2/24</f>
        <v>0.15033349315068492</v>
      </c>
      <c r="T35" s="17">
        <f>('выработка по дням'!$AW34+'выработка по дням'!$AW35+SUM('выработка по дням'!U34:'выработка по дням'!$AH34)-SUM('выработка по дням'!U35:'выработка по дням'!$AH35))/1000/$B35/$AJ$2/24</f>
        <v>0.14960335616438356</v>
      </c>
      <c r="U35" s="17">
        <f>('выработка по дням'!$AW34+'выработка по дням'!$AW35+SUM('выработка по дням'!V34:'выработка по дням'!$AH34)-SUM('выработка по дням'!V35:'выработка по дням'!$AH35))/1000/$B35/$AJ$2/24</f>
        <v>0.14901824200913241</v>
      </c>
      <c r="V35" s="17">
        <f>('выработка по дням'!$AW34+'выработка по дням'!$AW35+SUM('выработка по дням'!W34:'выработка по дням'!$AH34)-SUM('выработка по дням'!W35:'выработка по дням'!$AH35))/1000/$B35/$AJ$2/24</f>
        <v>0.14884687214611872</v>
      </c>
      <c r="W35" s="17">
        <f>('выработка по дням'!$AW34+'выработка по дням'!$AW35+SUM('выработка по дням'!X34:'выработка по дням'!$AH34)-SUM('выработка по дням'!X35:'выработка по дням'!$AH35))/1000/$B35/$AJ$2/24</f>
        <v>0.14908283105022832</v>
      </c>
      <c r="X35" s="17">
        <f>('выработка по дням'!$AW34+'выработка по дням'!$AW35+SUM('выработка по дням'!Y34:'выработка по дням'!$AH34)-SUM('выработка по дням'!Y35:'выработка по дням'!$AH35))/1000/$B35/$AJ$2/24</f>
        <v>0.14968077625570778</v>
      </c>
      <c r="Y35" s="17">
        <f>('выработка по дням'!$AW34+'выработка по дням'!$AW35+SUM('выработка по дням'!Z34:'выработка по дням'!$AH34)-SUM('выработка по дням'!Z35:'выработка по дням'!$AH35))/1000/$B35/$AJ$2/24</f>
        <v>0.14989949771689498</v>
      </c>
      <c r="Z35" s="17">
        <f>('выработка по дням'!$AW34+'выработка по дням'!$AW35+SUM('выработка по дням'!AA34:'выработка по дням'!$AH34)-SUM('выработка по дням'!AA35:'выработка по дням'!$AH35))/1000/$B35/$AJ$2/24</f>
        <v>0.1500834703196347</v>
      </c>
      <c r="AA35" s="17">
        <f>('выработка по дням'!$AW34+'выработка по дням'!$AW35+SUM('выработка по дням'!AB34:'выработка по дням'!$AH34)-SUM('выработка по дням'!AB35:'выработка по дням'!$AH35))/1000/$B35/$AJ$2/24</f>
        <v>0.15053945205479452</v>
      </c>
      <c r="AB35" s="17">
        <f>('выработка по дням'!$AW34+'выработка по дням'!$AW35+SUM('выработка по дням'!AC34:'выработка по дням'!$AH34)-SUM('выработка по дням'!AC35:'выработка по дням'!$AH35))/1000/$B35/$AJ$2/24</f>
        <v>0.15087203196347029</v>
      </c>
      <c r="AC35" s="17">
        <f>('выработка по дням'!$AW34+'выработка по дням'!$AW35+SUM('выработка по дням'!AD34:'выработка по дням'!$AH34)-SUM('выработка по дням'!AD35:'выработка по дням'!$AH35))/1000/$B35/$AJ$2/24</f>
        <v>0.15119239726027398</v>
      </c>
      <c r="AD35" s="17">
        <f>('выработка по дням'!$AW34+'выработка по дням'!$AW35+SUM('выработка по дням'!AE34:'выработка по дням'!$AH34)-SUM('выработка по дням'!AE35:'выработка по дням'!$AH35))/1000/$B35/$AJ$2/24</f>
        <v>0.15161547945205478</v>
      </c>
      <c r="AE35" s="17">
        <f>('выработка по дням'!$AW34+'выработка по дням'!$AW35+SUM('выработка по дням'!AF34:'выработка по дням'!$AH34)-SUM('выработка по дням'!AF35:'выработка по дням'!$AH35))/1000/$B35/$AJ$2/24</f>
        <v>0.15118162100456622</v>
      </c>
      <c r="AF35" s="17">
        <f>('выработка по дням'!$AW34+'выработка по дням'!$AW35+SUM('выработка по дням'!AG34:'выработка по дням'!$AH34)-SUM('выработка по дням'!AG35:'выработка по дням'!$AH35))/1000/$B35/$AJ$2/24</f>
        <v>0.15053831050228311</v>
      </c>
      <c r="AG35" s="29">
        <f>('выработка по дням'!$AW34+'выработка по дням'!$AW35+SUM('выработка по дням'!AH34:'выработка по дням'!$AH34)-SUM('выработка по дням'!AH35:'выработка по дням'!$AH35))/1000/$B35/$AJ$2/24</f>
        <v>0.15006595890410959</v>
      </c>
      <c r="AH35" s="18">
        <f>('выработка по дням'!$AW34+'выработка по дням'!$AW35)/1000/$B35/$AJ$2/24</f>
        <v>0.15054392694063926</v>
      </c>
    </row>
    <row r="36" spans="1:34">
      <c r="A36" s="210" t="s">
        <v>364</v>
      </c>
      <c r="B36" s="131"/>
      <c r="C36" s="23"/>
      <c r="D36" s="23"/>
      <c r="E36" s="23"/>
      <c r="F36" s="23"/>
      <c r="G36" s="23"/>
      <c r="H36" s="23"/>
      <c r="I36" s="23"/>
      <c r="J36" s="23"/>
      <c r="K36" s="23"/>
      <c r="L36" s="23"/>
      <c r="M36" s="23"/>
      <c r="N36" s="23"/>
      <c r="O36" s="23"/>
      <c r="P36" s="23"/>
      <c r="Q36" s="24"/>
      <c r="R36" s="24"/>
      <c r="S36" s="24"/>
      <c r="T36" s="24"/>
      <c r="U36" s="24"/>
      <c r="V36" s="24"/>
      <c r="W36" s="24"/>
      <c r="X36" s="24"/>
      <c r="Y36" s="24"/>
      <c r="Z36" s="24"/>
      <c r="AA36" s="24"/>
      <c r="AB36" s="24"/>
      <c r="AC36" s="24"/>
      <c r="AD36" s="24"/>
      <c r="AE36" s="24"/>
      <c r="AF36" s="24"/>
      <c r="AG36" s="24"/>
      <c r="AH36" s="12"/>
    </row>
    <row r="37" spans="1:34">
      <c r="A37" s="211"/>
      <c r="B37" s="132">
        <v>25</v>
      </c>
      <c r="C37" s="17">
        <f>('выработка по дням'!$AW36+'выработка по дням'!$AW37+SUM('выработка по дням'!D36:'выработка по дням'!$AH36)-SUM('выработка по дням'!D37:'выработка по дням'!$AH37))/1000/$B37/$AJ$2/24</f>
        <v>0.14085573972602738</v>
      </c>
      <c r="D37" s="17">
        <f>('выработка по дням'!$AW36+'выработка по дням'!$AW37+SUM('выработка по дням'!E36:'выработка по дням'!$AH36)-SUM('выработка по дням'!E37:'выработка по дням'!$AH37))/1000/$B37/$AJ$2/24</f>
        <v>0.14123888584474883</v>
      </c>
      <c r="E37" s="17">
        <f>('выработка по дням'!$AW36+'выработка по дням'!$AW37+SUM('выработка по дням'!F36:'выработка по дням'!$AH36)-SUM('выработка по дням'!F37:'выработка по дням'!$AH37))/1000/$B37/$AJ$2/24</f>
        <v>0.14164776712328767</v>
      </c>
      <c r="F37" s="17">
        <f>('выработка по дням'!$AW36+'выработка по дням'!$AW37+SUM('выработка по дням'!G36:'выработка по дням'!$AH36)-SUM('выработка по дням'!G37:'выработка по дням'!$AH37))/1000/$B37/$AJ$2/24</f>
        <v>0.14219644748858448</v>
      </c>
      <c r="G37" s="17">
        <f>('выработка по дням'!$AW36+'выработка по дням'!$AW37+SUM('выработка по дням'!H36:'выработка по дням'!$AH36)-SUM('выработка по дням'!H37:'выработка по дням'!$AH37))/1000/$B37/$AJ$2/24</f>
        <v>0.14235112328767124</v>
      </c>
      <c r="H37" s="17">
        <f>('выработка по дням'!$AW36+'выработка по дням'!$AW37+SUM('выработка по дням'!I36:'выработка по дням'!$AH36)-SUM('выработка по дням'!I37:'выработка по дням'!$AH37))/1000/$B37/$AJ$2/24</f>
        <v>0.14239346575342468</v>
      </c>
      <c r="I37" s="17">
        <f>('выработка по дням'!$AW36+'выработка по дням'!$AW37+SUM('выработка по дням'!J36:'выработка по дням'!$AH36)-SUM('выработка по дням'!J37:'выработка по дням'!$AH37))/1000/$B37/$AJ$2/24</f>
        <v>0.14258054337899542</v>
      </c>
      <c r="J37" s="17">
        <f>('выработка по дням'!$AW36+'выработка по дням'!$AW37+SUM('выработка по дням'!K36:'выработка по дням'!$AH36)-SUM('выработка по дням'!K37:'выработка по дням'!$AH37))/1000/$B37/$AJ$2/24</f>
        <v>0.14304735616438355</v>
      </c>
      <c r="K37" s="17">
        <f>('выработка по дням'!$AW36+'выработка по дням'!$AW37+SUM('выработка по дням'!L36:'выработка по дням'!$AH36)-SUM('выработка по дням'!L37:'выработка по дням'!$AH37))/1000/$B37/$AJ$2/24</f>
        <v>0.14349849315068491</v>
      </c>
      <c r="L37" s="17">
        <f>('выработка по дням'!$AW36+'выработка по дням'!$AW37+SUM('выработка по дням'!M36:'выработка по дням'!$AH36)-SUM('выработка по дням'!M37:'выработка по дням'!$AH37))/1000/$B37/$AJ$2/24</f>
        <v>0.14332222831050229</v>
      </c>
      <c r="M37" s="17">
        <f>('выработка по дням'!$AW36+'выработка по дням'!$AW37+SUM('выработка по дням'!N36:'выработка по дням'!$AH36)-SUM('выработка по дням'!N37:'выработка по дням'!$AH37))/1000/$B37/$AJ$2/24</f>
        <v>0.14313934246575344</v>
      </c>
      <c r="N37" s="17">
        <f>('выработка по дням'!$AW36+'выработка по дням'!$AW37+SUM('выработка по дням'!O36:'выработка по дням'!$AH36)-SUM('выработка по дням'!O37:'выработка по дням'!$AH37))/1000/$B37/$AJ$2/24</f>
        <v>0.14304437442922374</v>
      </c>
      <c r="O37" s="17">
        <f>('выработка по дням'!$AW36+'выработка по дням'!$AW37+SUM('выработка по дням'!P36:'выработка по дням'!$AH36)-SUM('выработка по дням'!P37:'выработка по дням'!$AH37))/1000/$B37/$AJ$2/24</f>
        <v>0.14339872602739726</v>
      </c>
      <c r="P37" s="17">
        <f>('выработка по дням'!$AW36+'выработка по дням'!$AW37+SUM('выработка по дням'!Q36:'выработка по дням'!$AH36)-SUM('выработка по дням'!Q37:'выработка по дням'!$AH37))/1000/$B37/$AJ$2/24</f>
        <v>0.14320340182648403</v>
      </c>
      <c r="Q37" s="17">
        <f>('выработка по дням'!$AW36+'выработка по дням'!$AW37+SUM('выработка по дням'!R36:'выработка по дням'!$AH36)-SUM('выработка по дням'!R37:'выработка по дням'!$AH37))/1000/$B37/$AJ$2/24</f>
        <v>0.14320478538812786</v>
      </c>
      <c r="R37" s="17">
        <f>('выработка по дням'!$AW36+'выработка по дням'!$AW37+SUM('выработка по дням'!S36:'выработка по дням'!$AH36)-SUM('выработка по дням'!S37:'выработка по дням'!$AH37))/1000/$B37/$AJ$2/24</f>
        <v>0.143412296803653</v>
      </c>
      <c r="S37" s="17">
        <f>('выработка по дням'!$AW36+'выработка по дням'!$AW37+SUM('выработка по дням'!T36:'выработка по дням'!$AH36)-SUM('выработка по дням'!T37:'выработка по дням'!$AH37))/1000/$B37/$AJ$2/24</f>
        <v>0.14357497716894976</v>
      </c>
      <c r="T37" s="17">
        <f>('выработка по дням'!$AW36+'выработка по дням'!$AW37+SUM('выработка по дням'!U36:'выработка по дням'!$AH36)-SUM('выработка по дням'!U37:'выработка по дням'!$AH37))/1000/$B37/$AJ$2/24</f>
        <v>0.14326875799086758</v>
      </c>
      <c r="U37" s="17">
        <f>('выработка по дням'!$AW36+'выработка по дням'!$AW37+SUM('выработка по дням'!V36:'выработка по дням'!$AH36)-SUM('выработка по дням'!V37:'выработка по дням'!$AH37))/1000/$B37/$AJ$2/24</f>
        <v>0.14338195433789955</v>
      </c>
      <c r="V37" s="17">
        <f>('выработка по дням'!$AW36+'выработка по дням'!$AW37+SUM('выработка по дням'!W36:'выработка по дням'!$AH36)-SUM('выработка по дням'!W37:'выработка по дням'!$AH37))/1000/$B37/$AJ$2/24</f>
        <v>0.14330781278538812</v>
      </c>
      <c r="W37" s="17">
        <f>('выработка по дням'!$AW36+'выработка по дням'!$AW37+SUM('выработка по дням'!X36:'выработка по дням'!$AH36)-SUM('выработка по дням'!X37:'выработка по дням'!$AH37))/1000/$B37/$AJ$2/24</f>
        <v>0.14352634246575344</v>
      </c>
      <c r="X37" s="17">
        <f>('выработка по дням'!$AW36+'выработка по дням'!$AW37+SUM('выработка по дням'!Y36:'выработка по дням'!$AH36)-SUM('выработка по дням'!Y37:'выработка по дням'!$AH37))/1000/$B37/$AJ$2/24</f>
        <v>0.14391450684931503</v>
      </c>
      <c r="Y37" s="17">
        <f>('выработка по дням'!$AW36+'выработка по дням'!$AW37+SUM('выработка по дням'!Z36:'выработка по дням'!$AH36)-SUM('выработка по дням'!Z37:'выработка по дням'!$AH37))/1000/$B37/$AJ$2/24</f>
        <v>0.14420544748858447</v>
      </c>
      <c r="Z37" s="17">
        <f>('выработка по дням'!$AW36+'выработка по дням'!$AW37+SUM('выработка по дням'!AA36:'выработка по дням'!$AH36)-SUM('выработка по дням'!AA37:'выработка по дням'!$AH37))/1000/$B37/$AJ$2/24</f>
        <v>0.14444801369863017</v>
      </c>
      <c r="AA37" s="17">
        <f>('выработка по дням'!$AW36+'выработка по дням'!$AW37+SUM('выработка по дням'!AB36:'выработка по дням'!$AH36)-SUM('выработка по дням'!AB37:'выработка по дням'!$AH37))/1000/$B37/$AJ$2/24</f>
        <v>0.14496913698630137</v>
      </c>
      <c r="AB37" s="17">
        <f>('выработка по дням'!$AW36+'выработка по дням'!$AW37+SUM('выработка по дням'!AC36:'выработка по дням'!$AH36)-SUM('выработка по дням'!AC37:'выработка по дням'!$AH37))/1000/$B37/$AJ$2/24</f>
        <v>0.14529571232876712</v>
      </c>
      <c r="AC37" s="17">
        <f>('выработка по дням'!$AW36+'выработка по дням'!$AW37+SUM('выработка по дням'!AD36:'выработка по дням'!$AH36)-SUM('выработка по дням'!AD37:'выработка по дням'!$AH37))/1000/$B37/$AJ$2/24</f>
        <v>0.1457206210045662</v>
      </c>
      <c r="AD37" s="17">
        <f>('выработка по дням'!$AW36+'выработка по дням'!$AW37+SUM('выработка по дням'!AE36:'выработка по дням'!$AH36)-SUM('выработка по дням'!AE37:'выработка по дням'!$AH37))/1000/$B37/$AJ$2/24</f>
        <v>0.1461876210045662</v>
      </c>
      <c r="AE37" s="17">
        <f>('выработка по дням'!$AW36+'выработка по дням'!$AW37+SUM('выработка по дням'!AF36:'выработка по дням'!$AH36)-SUM('выработка по дням'!AF37:'выработка по дням'!$AH37))/1000/$B37/$AJ$2/24</f>
        <v>0.14610213242009132</v>
      </c>
      <c r="AF37" s="17">
        <f>('выработка по дням'!$AW36+'выработка по дням'!$AW37+SUM('выработка по дням'!AG36:'выработка по дням'!$AH36)-SUM('выработка по дням'!AG37:'выработка по дням'!$AH37))/1000/$B37/$AJ$2/24</f>
        <v>0.14574012328767122</v>
      </c>
      <c r="AG37" s="29">
        <f>('выработка по дням'!$AW36+'выработка по дням'!$AW37+SUM('выработка по дням'!AH36:'выработка по дням'!$AH36)-SUM('выработка по дням'!AH37:'выработка по дням'!$AH37))/1000/$B37/$AJ$2/24</f>
        <v>0.14552835159817351</v>
      </c>
      <c r="AH37" s="18">
        <f>('выработка по дням'!$AW36+'выработка по дням'!$AW37)/1000/$B37/$AJ$2/24</f>
        <v>0.14588986757990866</v>
      </c>
    </row>
    <row r="38" spans="1:34">
      <c r="A38" s="209" t="s">
        <v>365</v>
      </c>
      <c r="B38" s="131"/>
      <c r="C38" s="23"/>
      <c r="D38" s="23"/>
      <c r="E38" s="23"/>
      <c r="F38" s="23"/>
      <c r="G38" s="23"/>
      <c r="H38" s="23"/>
      <c r="I38" s="23"/>
      <c r="J38" s="23"/>
      <c r="K38" s="23"/>
      <c r="L38" s="23"/>
      <c r="M38" s="23"/>
      <c r="N38" s="23"/>
      <c r="O38" s="23"/>
      <c r="P38" s="23"/>
      <c r="Q38" s="24"/>
      <c r="R38" s="24"/>
      <c r="S38" s="24"/>
      <c r="T38" s="24"/>
      <c r="U38" s="24"/>
      <c r="V38" s="24"/>
      <c r="W38" s="24"/>
      <c r="X38" s="24"/>
      <c r="Y38" s="24"/>
      <c r="Z38" s="24"/>
      <c r="AA38" s="24"/>
      <c r="AB38" s="24"/>
      <c r="AC38" s="24"/>
      <c r="AD38" s="24"/>
      <c r="AE38" s="24"/>
      <c r="AF38" s="24"/>
      <c r="AG38" s="24"/>
      <c r="AH38" s="12"/>
    </row>
    <row r="39" spans="1:34">
      <c r="A39" s="209"/>
      <c r="B39" s="132">
        <v>10</v>
      </c>
      <c r="C39" s="17">
        <f>('выработка по дням'!$AW38+'выработка по дням'!$AW39+SUM('выработка по дням'!D38:'выработка по дням'!$AH38)-SUM('выработка по дням'!D39:'выработка по дням'!$AH39))/1000/$B39/$AJ$2/24</f>
        <v>0.15686750000000002</v>
      </c>
      <c r="D39" s="17">
        <f>('выработка по дням'!$AW38+'выработка по дням'!$AW39+SUM('выработка по дням'!E38:'выработка по дням'!$AH38)-SUM('выработка по дням'!E39:'выработка по дням'!$AH39))/1000/$B39/$AJ$2/24</f>
        <v>0.15687606164383563</v>
      </c>
      <c r="E39" s="17">
        <f>('выработка по дням'!$AW38+'выработка по дням'!$AW39+SUM('выработка по дням'!F38:'выработка по дням'!$AH38)-SUM('выработка по дням'!F39:'выработка по дням'!$AH39))/1000/$B39/$AJ$2/24</f>
        <v>0.15728029680365296</v>
      </c>
      <c r="F39" s="17">
        <f>('выработка по дням'!$AW38+'выработка по дням'!$AW39+SUM('выработка по дням'!G38:'выработка по дням'!$AH38)-SUM('выработка по дням'!G39:'выработка по дням'!$AH39))/1000/$B39/$AJ$2/24</f>
        <v>0.15734777397260274</v>
      </c>
      <c r="G39" s="17">
        <f>('выработка по дням'!$AW38+'выработка по дням'!$AW39+SUM('выработка по дням'!H38:'выработка по дням'!$AH38)-SUM('выработка по дням'!H39:'выработка по дням'!$AH39))/1000/$B39/$AJ$2/24</f>
        <v>0.15704388127853883</v>
      </c>
      <c r="H39" s="17">
        <f>('выработка по дням'!$AW38+'выработка по дням'!$AW39+SUM('выработка по дням'!I38:'выработка по дням'!$AH38)-SUM('выработка по дням'!I39:'выработка по дням'!$AH39))/1000/$B39/$AJ$2/24</f>
        <v>0.15702441780821916</v>
      </c>
      <c r="I39" s="17">
        <f>('выработка по дням'!$AW38+'выработка по дням'!$AW39+SUM('выработка по дням'!J38:'выработка по дням'!$AH38)-SUM('выработка по дням'!J39:'выработка по дням'!$AH39))/1000/$B39/$AJ$2/24</f>
        <v>0.15727979452054794</v>
      </c>
      <c r="J39" s="17">
        <f>('выработка по дням'!$AW38+'выработка по дням'!$AW39+SUM('выработка по дням'!K38:'выработка по дням'!$AH38)-SUM('выработка по дням'!K39:'выработка по дням'!$AH39))/1000/$B39/$AJ$2/24</f>
        <v>0.15779178082191778</v>
      </c>
      <c r="K39" s="17">
        <f>('выработка по дням'!$AW38+'выработка по дням'!$AW39+SUM('выработка по дням'!L38:'выработка по дням'!$AH38)-SUM('выработка по дням'!L39:'выработка по дням'!$AH39))/1000/$B39/$AJ$2/24</f>
        <v>0.15806049086757989</v>
      </c>
      <c r="L39" s="17">
        <f>('выработка по дням'!$AW38+'выработка по дням'!$AW39+SUM('выработка по дням'!M38:'выработка по дням'!$AH38)-SUM('выработка по дням'!M39:'выработка по дням'!$AH39))/1000/$B39/$AJ$2/24</f>
        <v>0.15790455479452054</v>
      </c>
      <c r="M39" s="17">
        <f>('выработка по дням'!$AW38+'выработка по дням'!$AW39+SUM('выработка по дням'!N38:'выработка по дням'!$AH38)-SUM('выработка по дням'!N39:'выработка по дням'!$AH39))/1000/$B39/$AJ$2/24</f>
        <v>0.15761067351598174</v>
      </c>
      <c r="N39" s="17">
        <f>('выработка по дням'!$AW38+'выработка по дням'!$AW39+SUM('выработка по дням'!O38:'выработка по дням'!$AH38)-SUM('выработка по дням'!O39:'выработка по дням'!$AH39))/1000/$B39/$AJ$2/24</f>
        <v>0.15740689497716895</v>
      </c>
      <c r="O39" s="17">
        <f>('выработка по дням'!$AW38+'выработка по дням'!$AW39+SUM('выработка по дням'!P38:'выработка по дням'!$AH38)-SUM('выработка по дням'!P39:'выработка по дням'!$AH39))/1000/$B39/$AJ$2/24</f>
        <v>0.15721763698630137</v>
      </c>
      <c r="P39" s="17">
        <f>('выработка по дням'!$AW38+'выработка по дням'!$AW39+SUM('выработка по дням'!Q38:'выработка по дням'!$AH38)-SUM('выработка по дням'!Q39:'выработка по дням'!$AH39))/1000/$B39/$AJ$2/24</f>
        <v>0.15677368721461188</v>
      </c>
      <c r="Q39" s="17">
        <f>('выработка по дням'!$AW38+'выработка по дням'!$AW39+SUM('выработка по дням'!R38:'выработка по дням'!$AH38)-SUM('выработка по дням'!R39:'выработка по дням'!$AH39))/1000/$B39/$AJ$2/24</f>
        <v>0.15656406392694064</v>
      </c>
      <c r="R39" s="17">
        <f>('выработка по дням'!$AW38+'выработка по дням'!$AW39+SUM('выработка по дням'!S38:'выработка по дням'!$AH38)-SUM('выработка по дням'!S39:'выработка по дням'!$AH39))/1000/$B39/$AJ$2/24</f>
        <v>0.15644825342465754</v>
      </c>
      <c r="S39" s="17">
        <f>('выработка по дням'!$AW38+'выработка по дням'!$AW39+SUM('выработка по дням'!T38:'выработка по дням'!$AH38)-SUM('выработка по дням'!T39:'выработка по дням'!$AH39))/1000/$B39/$AJ$2/24</f>
        <v>0.15620366438356165</v>
      </c>
      <c r="T39" s="17">
        <f>('выработка по дням'!$AW38+'выработка по дням'!$AW39+SUM('выработка по дням'!U38:'выработка по дням'!$AH38)-SUM('выработка по дням'!U39:'выработка по дням'!$AH39))/1000/$B39/$AJ$2/24</f>
        <v>0.15598984018264841</v>
      </c>
      <c r="U39" s="17">
        <f>('выработка по дням'!$AW38+'выработка по дням'!$AW39+SUM('выработка по дням'!V38:'выработка по дням'!$AH38)-SUM('выработка по дням'!V39:'выработка по дням'!$AH39))/1000/$B39/$AJ$2/24</f>
        <v>0.15548297945205478</v>
      </c>
      <c r="V39" s="17">
        <f>('выработка по дням'!$AW38+'выработка по дням'!$AW39+SUM('выработка по дням'!W38:'выработка по дням'!$AH38)-SUM('выработка по дням'!W39:'выработка по дням'!$AH39))/1000/$B39/$AJ$2/24</f>
        <v>0.15531203196347032</v>
      </c>
      <c r="W39" s="17">
        <f>('выработка по дням'!$AW38+'выработка по дням'!$AW39+SUM('выработка по дням'!X38:'выработка по дням'!$AH38)-SUM('выработка по дням'!X39:'выработка по дням'!$AH39))/1000/$B39/$AJ$2/24</f>
        <v>0.15547287671232879</v>
      </c>
      <c r="X39" s="17">
        <f>('выработка по дням'!$AW38+'выработка по дням'!$AW39+SUM('выработка по дням'!Y38:'выработка по дням'!$AH38)-SUM('выработка по дням'!Y39:'выработка по дням'!$AH39))/1000/$B39/$AJ$2/24</f>
        <v>0.15571578767123287</v>
      </c>
      <c r="Y39" s="17">
        <f>('выработка по дням'!$AW38+'выработка по дням'!$AW39+SUM('выработка по дням'!Z38:'выработка по дням'!$AH38)-SUM('выработка по дням'!Z39:'выработка по дням'!$AH39))/1000/$B39/$AJ$2/24</f>
        <v>0.15583424657534248</v>
      </c>
      <c r="Z39" s="17">
        <f>('выработка по дням'!$AW38+'выработка по дням'!$AW39+SUM('выработка по дням'!AA38:'выработка по дням'!$AH38)-SUM('выработка по дням'!AA39:'выработка по дням'!$AH39))/1000/$B39/$AJ$2/24</f>
        <v>0.155893196347032</v>
      </c>
      <c r="AA39" s="17">
        <f>('выработка по дням'!$AW38+'выработка по дням'!$AW39+SUM('выработка по дням'!AB38:'выработка по дням'!$AH38)-SUM('выработка по дням'!AB39:'выработка по дням'!$AH39))/1000/$B39/$AJ$2/24</f>
        <v>0.15622773972602738</v>
      </c>
      <c r="AB39" s="17">
        <f>('выработка по дням'!$AW38+'выработка по дням'!$AW39+SUM('выработка по дням'!AC38:'выработка по дням'!$AH38)-SUM('выработка по дням'!AC39:'выработка по дням'!$AH39))/1000/$B39/$AJ$2/24</f>
        <v>0.15680326484018267</v>
      </c>
      <c r="AC39" s="17">
        <f>('выработка по дням'!$AW38+'выработка по дням'!$AW39+SUM('выработка по дням'!AD38:'выработка по дням'!$AH38)-SUM('выработка по дням'!AD39:'выработка по дням'!$AH39))/1000/$B39/$AJ$2/24</f>
        <v>0.15732933789954337</v>
      </c>
      <c r="AD39" s="17">
        <f>('выработка по дням'!$AW38+'выработка по дням'!$AW39+SUM('выработка по дням'!AE38:'выработка по дням'!$AH38)-SUM('выработка по дням'!AE39:'выработка по дням'!$AH39))/1000/$B39/$AJ$2/24</f>
        <v>0.1574879109589041</v>
      </c>
      <c r="AE39" s="17">
        <f>('выработка по дням'!$AW38+'выработка по дням'!$AW39+SUM('выработка по дням'!AF38:'выработка по дням'!$AH38)-SUM('выработка по дням'!AF39:'выработка по дням'!$AH39))/1000/$B39/$AJ$2/24</f>
        <v>0.15739744292237443</v>
      </c>
      <c r="AF39" s="17">
        <f>('выработка по дням'!$AW38+'выработка по дням'!$AW39+SUM('выработка по дням'!AG38:'выработка по дням'!$AH38)-SUM('выработка по дням'!AG39:'выработка по дням'!$AH39))/1000/$B39/$AJ$2/24</f>
        <v>0.15675610730593606</v>
      </c>
      <c r="AG39" s="29">
        <f>('выработка по дням'!$AW38+'выработка по дням'!$AW39+SUM('выработка по дням'!AH38:'выработка по дням'!$AH38)-SUM('выработка по дням'!AH39:'выработка по дням'!$AH39))/1000/$B39/$AJ$2/24</f>
        <v>0.15623205479452054</v>
      </c>
      <c r="AH39" s="18">
        <f>('выработка по дням'!$AW38+'выработка по дням'!$AW39)/1000/$B39/$AJ$2/24</f>
        <v>0.15668541095890412</v>
      </c>
    </row>
    <row r="40" spans="1:34">
      <c r="A40" s="215" t="s">
        <v>366</v>
      </c>
      <c r="B40" s="131"/>
      <c r="C40" s="23"/>
      <c r="D40" s="23"/>
      <c r="E40" s="23"/>
      <c r="F40" s="23"/>
      <c r="G40" s="23"/>
      <c r="H40" s="23"/>
      <c r="I40" s="23"/>
      <c r="J40" s="23"/>
      <c r="K40" s="23"/>
      <c r="L40" s="23"/>
      <c r="M40" s="23"/>
      <c r="N40" s="23"/>
      <c r="O40" s="23"/>
      <c r="P40" s="23"/>
      <c r="Q40" s="24"/>
      <c r="R40" s="24"/>
      <c r="S40" s="24"/>
      <c r="T40" s="24"/>
      <c r="U40" s="24"/>
      <c r="V40" s="24"/>
      <c r="W40" s="24"/>
      <c r="X40" s="24"/>
      <c r="Y40" s="24"/>
      <c r="Z40" s="24"/>
      <c r="AA40" s="24"/>
      <c r="AB40" s="24"/>
      <c r="AC40" s="24"/>
      <c r="AD40" s="24"/>
      <c r="AE40" s="24"/>
      <c r="AF40" s="24"/>
      <c r="AG40" s="24"/>
      <c r="AH40" s="12"/>
    </row>
    <row r="41" spans="1:34">
      <c r="A41" s="215"/>
      <c r="B41" s="132">
        <v>15</v>
      </c>
      <c r="C41" s="17">
        <f>('выработка по дням'!$AW40+'выработка по дням'!$AW41+SUM('выработка по дням'!D40:'выработка по дням'!$AH40)-SUM('выработка по дням'!D41:'выработка по дням'!$AH41))/1000/$B41/$AJ$2/24</f>
        <v>0.16009232876712329</v>
      </c>
      <c r="D41" s="17">
        <f>('выработка по дням'!$AW40+'выработка по дням'!$AW41+SUM('выработка по дням'!E40:'выработка по дням'!$AH40)-SUM('выработка по дням'!E41:'выработка по дням'!$AH41))/1000/$B41/$AJ$2/24</f>
        <v>0.16008453576864534</v>
      </c>
      <c r="E41" s="17">
        <f>('выработка по дням'!$AW40+'выработка по дням'!$AW41+SUM('выработка по дням'!F40:'выработка по дням'!$AH40)-SUM('выработка по дням'!F41:'выработка по дням'!$AH41))/1000/$B41/$AJ$2/24</f>
        <v>0.16048260273972603</v>
      </c>
      <c r="F41" s="17">
        <f>('выработка по дням'!$AW40+'выработка по дням'!$AW41+SUM('выработка по дням'!G40:'выработка по дням'!$AH40)-SUM('выработка по дням'!G41:'выработка по дням'!$AH41))/1000/$B41/$AJ$2/24</f>
        <v>0.16052423896499238</v>
      </c>
      <c r="G41" s="17">
        <f>('выработка по дням'!$AW40+'выработка по дням'!$AW41+SUM('выработка по дням'!H40:'выработка по дням'!$AH40)-SUM('выработка по дням'!H41:'выработка по дням'!$AH41))/1000/$B41/$AJ$2/24</f>
        <v>0.16022279299847794</v>
      </c>
      <c r="H41" s="17">
        <f>('выработка по дням'!$AW40+'выработка по дням'!$AW41+SUM('выработка по дням'!I40:'выработка по дням'!$AH40)-SUM('выработка по дням'!I41:'выработка по дням'!$AH41))/1000/$B41/$AJ$2/24</f>
        <v>0.16019942922374433</v>
      </c>
      <c r="I41" s="17">
        <f>('выработка по дням'!$AW40+'выработка по дням'!$AW41+SUM('выработка по дням'!J40:'выработка по дням'!$AH40)-SUM('выработка по дням'!J41:'выработка по дням'!$AH41))/1000/$B41/$AJ$2/24</f>
        <v>0.16045063165905632</v>
      </c>
      <c r="J41" s="17">
        <f>('выработка по дням'!$AW40+'выработка по дням'!$AW41+SUM('выработка по дням'!K40:'выработка по дням'!$AH40)-SUM('выработка по дням'!K41:'выработка по дням'!$AH41))/1000/$B41/$AJ$2/24</f>
        <v>0.16093940639269405</v>
      </c>
      <c r="K41" s="17">
        <f>('выработка по дням'!$AW40+'выработка по дням'!$AW41+SUM('выработка по дням'!L40:'выработка по дням'!$AH40)-SUM('выработка по дням'!L41:'выработка по дням'!$AH41))/1000/$B41/$AJ$2/24</f>
        <v>0.16120860730593609</v>
      </c>
      <c r="L41" s="17">
        <f>('выработка по дням'!$AW40+'выработка по дням'!$AW41+SUM('выработка по дням'!M40:'выработка по дням'!$AH40)-SUM('выработка по дням'!M41:'выработка по дням'!$AH41))/1000/$B41/$AJ$2/24</f>
        <v>0.16107612633181126</v>
      </c>
      <c r="M41" s="17">
        <f>('выработка по дням'!$AW40+'выработка по дням'!$AW41+SUM('выработка по дням'!N40:'выработка по дням'!$AH40)-SUM('выработка по дням'!N41:'выработка по дням'!$AH41))/1000/$B41/$AJ$2/24</f>
        <v>0.16079886605783866</v>
      </c>
      <c r="N41" s="17">
        <f>('выработка по дням'!$AW40+'выработка по дням'!$AW41+SUM('выработка по дням'!O40:'выработка по дням'!$AH40)-SUM('выработка по дням'!O41:'выработка по дням'!$AH41))/1000/$B41/$AJ$2/24</f>
        <v>0.16062617199391169</v>
      </c>
      <c r="O41" s="17">
        <f>('выработка по дням'!$AW40+'выработка по дням'!$AW41+SUM('выработка по дням'!P40:'выработка по дням'!$AH40)-SUM('выработка по дням'!P41:'выработка по дням'!$AH41))/1000/$B41/$AJ$2/24</f>
        <v>0.16046117199391174</v>
      </c>
      <c r="P41" s="17">
        <f>('выработка по дням'!$AW40+'выработка по дням'!$AW41+SUM('выработка по дням'!Q40:'выработка по дням'!$AH40)-SUM('выработка по дням'!Q41:'выработка по дням'!$AH41))/1000/$B41/$AJ$2/24</f>
        <v>0.16006624048706242</v>
      </c>
      <c r="Q41" s="17">
        <f>('выработка по дням'!$AW40+'выработка по дням'!$AW41+SUM('выработка по дням'!R40:'выработка по дням'!$AH40)-SUM('выработка по дням'!R41:'выработка по дням'!$AH41))/1000/$B41/$AJ$2/24</f>
        <v>0.15985455098934551</v>
      </c>
      <c r="R41" s="17">
        <f>('выработка по дням'!$AW40+'выработка по дням'!$AW41+SUM('выработка по дням'!S40:'выработка по дням'!$AH40)-SUM('выработка по дням'!S41:'выработка по дням'!$AH41))/1000/$B41/$AJ$2/24</f>
        <v>0.15974338660578385</v>
      </c>
      <c r="S41" s="17">
        <f>('выработка по дням'!$AW40+'выработка по дням'!$AW41+SUM('выработка по дням'!T40:'выработка по дням'!$AH40)-SUM('выработка по дням'!T41:'выработка по дням'!$AH41))/1000/$B41/$AJ$2/24</f>
        <v>0.15957050989345509</v>
      </c>
      <c r="T41" s="17">
        <f>('выработка по дням'!$AW40+'выработка по дням'!$AW41+SUM('выработка по дням'!U40:'выработка по дням'!$AH40)-SUM('выработка по дням'!U41:'выработка по дням'!$AH41))/1000/$B41/$AJ$2/24</f>
        <v>0.1593964231354642</v>
      </c>
      <c r="U41" s="17">
        <f>('выработка по дням'!$AW40+'выработка по дням'!$AW41+SUM('выработка по дням'!V40:'выработка по дням'!$AH40)-SUM('выработка по дням'!V41:'выработка по дням'!$AH41))/1000/$B41/$AJ$2/24</f>
        <v>0.15890276255707761</v>
      </c>
      <c r="V41" s="17">
        <f>('выработка по дням'!$AW40+'выработка по дням'!$AW41+SUM('выработка по дням'!W40:'выработка по дням'!$AH40)-SUM('выработка по дням'!W41:'выработка по дням'!$AH41))/1000/$B41/$AJ$2/24</f>
        <v>0.1587434094368341</v>
      </c>
      <c r="W41" s="17">
        <f>('выработка по дням'!$AW40+'выработка по дням'!$AW41+SUM('выработка по дням'!X40:'выработка по дням'!$AH40)-SUM('выработка по дням'!X41:'выработка по дням'!$AH41))/1000/$B41/$AJ$2/24</f>
        <v>0.15893198630136987</v>
      </c>
      <c r="X41" s="17">
        <f>('выработка по дням'!$AW40+'выработка по дням'!$AW41+SUM('выработка по дням'!Y40:'выработка по дням'!$AH40)-SUM('выработка по дням'!Y41:'выработка по дням'!$AH41))/1000/$B41/$AJ$2/24</f>
        <v>0.15919105022831051</v>
      </c>
      <c r="Y41" s="17">
        <f>('выработка по дням'!$AW40+'выработка по дням'!$AW41+SUM('выработка по дням'!Z40:'выработка по дням'!$AH40)-SUM('выработка по дням'!Z41:'выработка по дням'!$AH41))/1000/$B41/$AJ$2/24</f>
        <v>0.15932025875190259</v>
      </c>
      <c r="Z41" s="17">
        <f>('выработка по дням'!$AW40+'выработка по дням'!$AW41+SUM('выработка по дням'!AA40:'выработка по дням'!$AH40)-SUM('выработка по дням'!AA41:'выработка по дням'!$AH41))/1000/$B41/$AJ$2/24</f>
        <v>0.15939366818873668</v>
      </c>
      <c r="AA41" s="17">
        <f>('выработка по дням'!$AW40+'выработка по дням'!$AW41+SUM('выработка по дням'!AB40:'выработка по дням'!$AH40)-SUM('выработка по дням'!AB41:'выработка по дням'!$AH41))/1000/$B41/$AJ$2/24</f>
        <v>0.1597485083713851</v>
      </c>
      <c r="AB41" s="17">
        <f>('выработка по дням'!$AW40+'выработка по дням'!$AW41+SUM('выработка по дням'!AC40:'выработка по дням'!$AH40)-SUM('выработка по дням'!AC41:'выработка по дням'!$AH41))/1000/$B41/$AJ$2/24</f>
        <v>0.16032550228310505</v>
      </c>
      <c r="AC41" s="17">
        <f>('выработка по дням'!$AW40+'выработка по дням'!$AW41+SUM('выработка по дням'!AD40:'выработка по дням'!$AH40)-SUM('выработка по дням'!AD41:'выработка по дням'!$AH41))/1000/$B41/$AJ$2/24</f>
        <v>0.16085153729071536</v>
      </c>
      <c r="AD41" s="17">
        <f>('выработка по дням'!$AW40+'выработка по дням'!$AW41+SUM('выработка по дням'!AE40:'выработка по дням'!$AH40)-SUM('выработка по дням'!AE41:'выработка по дням'!$AH41))/1000/$B41/$AJ$2/24</f>
        <v>0.16101482496194827</v>
      </c>
      <c r="AE41" s="17">
        <f>('выработка по дням'!$AW40+'выработка по дням'!$AW41+SUM('выработка по дням'!AF40:'выработка по дням'!$AH40)-SUM('выработка по дням'!AF41:'выработка по дням'!$AH41))/1000/$B41/$AJ$2/24</f>
        <v>0.16097038051750381</v>
      </c>
      <c r="AF41" s="17">
        <f>('выработка по дням'!$AW40+'выработка по дням'!$AW41+SUM('выработка по дням'!AG40:'выработка по дням'!$AH40)-SUM('выработка по дням'!AG41:'выработка по дням'!$AH41))/1000/$B41/$AJ$2/24</f>
        <v>0.16034223744292239</v>
      </c>
      <c r="AG41" s="29">
        <f>('выработка по дням'!$AW40+'выработка по дням'!$AW41+SUM('выработка по дням'!AH40:'выработка по дням'!$AH40)-SUM('выработка по дням'!AH41:'выработка по дням'!$AH41))/1000/$B41/$AJ$2/24</f>
        <v>0.15983163622526639</v>
      </c>
      <c r="AH41" s="18">
        <f>('выработка по дням'!$AW40+'выработка по дням'!$AW41)/1000/$B41/$AJ$2/24</f>
        <v>0.16028547945205479</v>
      </c>
    </row>
    <row r="42" spans="1:34">
      <c r="A42" s="215" t="s">
        <v>367</v>
      </c>
      <c r="B42" s="131"/>
      <c r="C42" s="23"/>
      <c r="D42" s="23"/>
      <c r="E42" s="23"/>
      <c r="F42" s="23"/>
      <c r="G42" s="23"/>
      <c r="H42" s="23"/>
      <c r="I42" s="23"/>
      <c r="J42" s="23"/>
      <c r="K42" s="23"/>
      <c r="L42" s="23"/>
      <c r="M42" s="23"/>
      <c r="N42" s="23"/>
      <c r="O42" s="23"/>
      <c r="P42" s="23"/>
      <c r="Q42" s="24"/>
      <c r="R42" s="24"/>
      <c r="S42" s="24"/>
      <c r="T42" s="24"/>
      <c r="U42" s="24"/>
      <c r="V42" s="24"/>
      <c r="W42" s="24"/>
      <c r="X42" s="24"/>
      <c r="Y42" s="24"/>
      <c r="Z42" s="24"/>
      <c r="AA42" s="24"/>
      <c r="AB42" s="24"/>
      <c r="AC42" s="24"/>
      <c r="AD42" s="24"/>
      <c r="AE42" s="24"/>
      <c r="AF42" s="24"/>
      <c r="AG42" s="24"/>
      <c r="AH42" s="12"/>
    </row>
    <row r="43" spans="1:34">
      <c r="A43" s="215"/>
      <c r="B43" s="132">
        <v>10</v>
      </c>
      <c r="C43" s="17">
        <f>('выработка по дням'!$AW42+'выработка по дням'!$AW43+SUM('выработка по дням'!D42:'выработка по дням'!$AH42)-SUM('выработка по дням'!D43:'выработка по дням'!$AH43))/1000/$B43/$AJ$2/24</f>
        <v>0.15140220319634703</v>
      </c>
      <c r="D43" s="17">
        <f>('выработка по дням'!$AW42+'выработка по дням'!$AW43+SUM('выработка по дням'!E42:'выработка по дням'!$AH42)-SUM('выработка по дням'!E43:'выработка по дням'!$AH43))/1000/$B43/$AJ$2/24</f>
        <v>0.15153159817351597</v>
      </c>
      <c r="E43" s="17">
        <f>('выработка по дням'!$AW42+'выработка по дням'!$AW43+SUM('выработка по дням'!F42:'выработка по дням'!$AH42)-SUM('выработка по дням'!F43:'выработка по дням'!$AH43))/1000/$B43/$AJ$2/24</f>
        <v>0.15166705479452056</v>
      </c>
      <c r="F43" s="17">
        <f>('выработка по дням'!$AW42+'выработка по дням'!$AW43+SUM('выработка по дням'!G42:'выработка по дням'!$AH42)-SUM('выработка по дням'!G43:'выработка по дням'!$AH43))/1000/$B43/$AJ$2/24</f>
        <v>0.15162373287671232</v>
      </c>
      <c r="G43" s="17">
        <f>('выработка по дням'!$AW42+'выработка по дням'!$AW43+SUM('выработка по дням'!H42:'выработка по дням'!$AH42)-SUM('выработка по дням'!H43:'выработка по дням'!$AH43))/1000/$B43/$AJ$2/24</f>
        <v>0.15177730593607305</v>
      </c>
      <c r="H43" s="17">
        <f>('выработка по дням'!$AW42+'выработка по дням'!$AW43+SUM('выработка по дням'!I42:'выработка по дням'!$AH42)-SUM('выработка по дням'!I43:'выработка по дням'!$AH43))/1000/$B43/$AJ$2/24</f>
        <v>0.1518233789954338</v>
      </c>
      <c r="I43" s="17">
        <f>('выработка по дням'!$AW42+'выработка по дням'!$AW43+SUM('выработка по дням'!J42:'выработка по дням'!$AH42)-SUM('выработка по дням'!J43:'выработка по дням'!$AH43))/1000/$B43/$AJ$2/24</f>
        <v>0.15170382420091322</v>
      </c>
      <c r="J43" s="17">
        <f>('выработка по дням'!$AW42+'выработка по дням'!$AW43+SUM('выработка по дням'!K42:'выработка по дням'!$AH42)-SUM('выработка по дням'!K43:'выработка по дням'!$AH43))/1000/$B43/$AJ$2/24</f>
        <v>0.15165212328767125</v>
      </c>
      <c r="K43" s="17">
        <f>('выработка по дням'!$AW42+'выработка по дням'!$AW43+SUM('выработка по дням'!L42:'выработка по дням'!$AH42)-SUM('выработка по дням'!L43:'выработка по дням'!$AH43))/1000/$B43/$AJ$2/24</f>
        <v>0.15147317351598175</v>
      </c>
      <c r="L43" s="17">
        <f>('выработка по дням'!$AW42+'выработка по дням'!$AW43+SUM('выработка по дням'!M42:'выработка по дням'!$AH42)-SUM('выработка по дням'!M43:'выработка по дням'!$AH43))/1000/$B43/$AJ$2/24</f>
        <v>0.15163779680365297</v>
      </c>
      <c r="M43" s="17">
        <f>('выработка по дням'!$AW42+'выработка по дням'!$AW43+SUM('выработка по дням'!N42:'выработка по дням'!$AH42)-SUM('выработка по дням'!N43:'выработка по дням'!$AH43))/1000/$B43/$AJ$2/24</f>
        <v>0.151651997716895</v>
      </c>
      <c r="N43" s="17">
        <f>('выработка по дням'!$AW42+'выработка по дням'!$AW43+SUM('выработка по дням'!O42:'выработка по дням'!$AH42)-SUM('выработка по дням'!O43:'выработка по дням'!$AH43))/1000/$B43/$AJ$2/24</f>
        <v>0.15150738584474885</v>
      </c>
      <c r="O43" s="17">
        <f>('выработка по дням'!$AW42+'выработка по дням'!$AW43+SUM('выработка по дням'!P42:'выработка по дням'!$AH42)-SUM('выработка по дням'!P43:'выработка по дням'!$AH43))/1000/$B43/$AJ$2/24</f>
        <v>0.15116084474885846</v>
      </c>
      <c r="P43" s="17">
        <f>('выработка по дням'!$AW42+'выработка по дням'!$AW43+SUM('выработка по дням'!Q42:'выработка по дням'!$AH42)-SUM('выработка по дням'!Q43:'выработка по дням'!$AH43))/1000/$B43/$AJ$2/24</f>
        <v>0.15090973744292238</v>
      </c>
      <c r="Q43" s="17">
        <f>('выработка по дням'!$AW42+'выработка по дням'!$AW43+SUM('выработка по дням'!R42:'выработка по дням'!$AH42)-SUM('выработка по дням'!R43:'выработка по дням'!$AH43))/1000/$B43/$AJ$2/24</f>
        <v>0.15136561643835617</v>
      </c>
      <c r="R43" s="17">
        <f>('выработка по дням'!$AW42+'выработка по дням'!$AW43+SUM('выработка по дням'!S42:'выработка по дням'!$AH42)-SUM('выработка по дням'!S43:'выработка по дням'!$AH43))/1000/$B43/$AJ$2/24</f>
        <v>0.1513726712328767</v>
      </c>
      <c r="S43" s="17">
        <f>('выработка по дням'!$AW42+'выработка по дням'!$AW43+SUM('выработка по дням'!T42:'выработка по дням'!$AH42)-SUM('выработка по дням'!T43:'выработка по дням'!$AH43))/1000/$B43/$AJ$2/24</f>
        <v>0.15143413242009132</v>
      </c>
      <c r="T43" s="17">
        <f>('выработка по дням'!$AW42+'выработка по дням'!$AW43+SUM('выработка по дням'!U42:'выработка по дням'!$AH42)-SUM('выработка по дням'!U43:'выработка по дням'!$AH43))/1000/$B43/$AJ$2/24</f>
        <v>0.15153074200913244</v>
      </c>
      <c r="U43" s="17">
        <f>('выработка по дням'!$AW42+'выработка по дням'!$AW43+SUM('выработка по дням'!V42:'выработка по дням'!$AH42)-SUM('выработка по дням'!V43:'выработка по дням'!$AH43))/1000/$B43/$AJ$2/24</f>
        <v>0.1516812100456621</v>
      </c>
      <c r="V43" s="17">
        <f>('выработка по дням'!$AW42+'выработка по дням'!$AW43+SUM('выработка по дням'!W42:'выработка по дням'!$AH42)-SUM('выработка по дням'!W43:'выработка по дням'!$AH43))/1000/$B43/$AJ$2/24</f>
        <v>0.15194281963470319</v>
      </c>
      <c r="W43" s="17">
        <f>('выработка по дням'!$AW42+'выработка по дням'!$AW43+SUM('выработка по дням'!X42:'выработка по дням'!$AH42)-SUM('выработка по дням'!X43:'выработка по дням'!$AH43))/1000/$B43/$AJ$2/24</f>
        <v>0.15248865296803654</v>
      </c>
      <c r="X43" s="17">
        <f>('выработка по дням'!$AW42+'выработка по дням'!$AW43+SUM('выработка по дням'!Y42:'выработка по дням'!$AH42)-SUM('выработка по дням'!Y43:'выработка по дням'!$AH43))/1000/$B43/$AJ$2/24</f>
        <v>0.15256842465753426</v>
      </c>
      <c r="Y43" s="17">
        <f>('выработка по дням'!$AW42+'выработка по дням'!$AW43+SUM('выработка по дням'!Z42:'выработка по дням'!$AH42)-SUM('выработка по дням'!Z43:'выработка по дням'!$AH43))/1000/$B43/$AJ$2/24</f>
        <v>0.15258295662100457</v>
      </c>
      <c r="Z43" s="17">
        <f>('выработка по дням'!$AW42+'выработка по дням'!$AW43+SUM('выработка по дням'!AA42:'выработка по дням'!$AH42)-SUM('выработка по дням'!AA43:'выработка по дням'!$AH43))/1000/$B43/$AJ$2/24</f>
        <v>0.1520766210045662</v>
      </c>
      <c r="AA43" s="17">
        <f>('выработка по дням'!$AW42+'выработка по дням'!$AW43+SUM('выработка по дням'!AB42:'выработка по дням'!$AH42)-SUM('выработка по дням'!AB43:'выработка по дням'!$AH43))/1000/$B43/$AJ$2/24</f>
        <v>0.15179397260273972</v>
      </c>
      <c r="AB43" s="17">
        <f>('выработка по дням'!$AW42+'выработка по дням'!$AW43+SUM('выработка по дням'!AC42:'выработка по дням'!$AH42)-SUM('выработка по дням'!AC43:'выработка по дням'!$AH43))/1000/$B43/$AJ$2/24</f>
        <v>0.15187213470319633</v>
      </c>
      <c r="AC43" s="17">
        <f>('выработка по дням'!$AW42+'выработка по дням'!$AW43+SUM('выработка по дням'!AD42:'выработка по дням'!$AH42)-SUM('выработка по дням'!AD43:'выработка по дням'!$AH43))/1000/$B43/$AJ$2/24</f>
        <v>0.15227901826484017</v>
      </c>
      <c r="AD43" s="17">
        <f>('выработка по дням'!$AW42+'выработка по дням'!$AW43+SUM('выработка по дням'!AE42:'выработка по дням'!$AH42)-SUM('выработка по дням'!AE43:'выработка по дням'!$AH43))/1000/$B43/$AJ$2/24</f>
        <v>0.15281809360730594</v>
      </c>
      <c r="AE43" s="17">
        <f>('выработка по дням'!$AW42+'выработка по дням'!$AW43+SUM('выработка по дням'!AF42:'выработка по дням'!$AH42)-SUM('выработка по дням'!AF43:'выработка по дням'!$AH43))/1000/$B43/$AJ$2/24</f>
        <v>0.15268202054794519</v>
      </c>
      <c r="AF43" s="17">
        <f>('выработка по дням'!$AW42+'выработка по дням'!$AW43+SUM('выработка по дням'!AG42:'выработка по дням'!$AH42)-SUM('выработка по дням'!AG43:'выработка по дням'!$AH43))/1000/$B43/$AJ$2/24</f>
        <v>0.15337802511415524</v>
      </c>
      <c r="AG43" s="29">
        <f>('выработка по дням'!$AW42+'выработка по дням'!$AW43+SUM('выработка по дням'!AH42:'выработка по дням'!$AH42)-SUM('выработка по дням'!AH43:'выработка по дням'!$AH43))/1000/$B43/$AJ$2/24</f>
        <v>0.15363188356164384</v>
      </c>
      <c r="AH43" s="18">
        <f>('выработка по дням'!$AW42+'выработка по дням'!$AW43)/1000/$B43/$AJ$2/24</f>
        <v>0.15329828767123288</v>
      </c>
    </row>
    <row r="44" spans="1:34">
      <c r="A44" s="215" t="s">
        <v>368</v>
      </c>
      <c r="B44" s="131"/>
      <c r="C44" s="23"/>
      <c r="D44" s="23"/>
      <c r="E44" s="23"/>
      <c r="F44" s="23"/>
      <c r="G44" s="23"/>
      <c r="H44" s="23"/>
      <c r="I44" s="23"/>
      <c r="J44" s="23"/>
      <c r="K44" s="23"/>
      <c r="L44" s="23"/>
      <c r="M44" s="23"/>
      <c r="N44" s="23"/>
      <c r="O44" s="23"/>
      <c r="P44" s="23"/>
      <c r="Q44" s="24"/>
      <c r="R44" s="24"/>
      <c r="S44" s="24"/>
      <c r="T44" s="24"/>
      <c r="U44" s="24"/>
      <c r="V44" s="24"/>
      <c r="W44" s="24"/>
      <c r="X44" s="24"/>
      <c r="Y44" s="24"/>
      <c r="Z44" s="24"/>
      <c r="AA44" s="24"/>
      <c r="AB44" s="24"/>
      <c r="AC44" s="24"/>
      <c r="AD44" s="24"/>
      <c r="AE44" s="24"/>
      <c r="AF44" s="24"/>
      <c r="AG44" s="24"/>
      <c r="AH44" s="12"/>
    </row>
    <row r="45" spans="1:34">
      <c r="A45" s="215"/>
      <c r="B45" s="132">
        <v>15</v>
      </c>
      <c r="C45" s="17">
        <f>('выработка по дням'!$AW44+'выработка по дням'!$AW45+SUM('выработка по дням'!D44:'выработка по дням'!$AH44)-SUM('выработка по дням'!D45:'выработка по дням'!$AH45))/1000/$B45/$AJ$2/24</f>
        <v>0.12348442922374429</v>
      </c>
      <c r="D45" s="17">
        <f>('выработка по дням'!$AW44+'выработка по дням'!$AW45+SUM('выработка по дням'!E44:'выработка по дням'!$AH44)-SUM('выработка по дням'!E45:'выработка по дням'!$AH45))/1000/$B45/$AJ$2/24</f>
        <v>0.12361114155251145</v>
      </c>
      <c r="E45" s="17">
        <f>('выработка по дням'!$AW44+'выработка по дням'!$AW45+SUM('выработка по дням'!F44:'выработка по дням'!$AH44)-SUM('выработка по дням'!F45:'выработка по дням'!$AH45))/1000/$B45/$AJ$2/24</f>
        <v>0.1237399391171994</v>
      </c>
      <c r="F45" s="17">
        <f>('выработка по дням'!$AW44+'выработка по дням'!$AW45+SUM('выработка по дням'!G44:'выработка по дням'!$AH44)-SUM('выработка по дням'!G45:'выработка по дням'!$AH45))/1000/$B45/$AJ$2/24</f>
        <v>0.12371186453576866</v>
      </c>
      <c r="G45" s="17">
        <f>('выработка по дням'!$AW44+'выработка по дням'!$AW45+SUM('выработка по дням'!H44:'выработка по дням'!$AH44)-SUM('выработка по дням'!H45:'выработка по дням'!$AH45))/1000/$B45/$AJ$2/24</f>
        <v>0.12385730593607307</v>
      </c>
      <c r="H45" s="17">
        <f>('выработка по дням'!$AW44+'выработка по дням'!$AW45+SUM('выработка по дням'!I44:'выработка по дням'!$AH44)-SUM('выработка по дням'!I45:'выработка по дням'!$AH45))/1000/$B45/$AJ$2/24</f>
        <v>0.12392883561643836</v>
      </c>
      <c r="I45" s="17">
        <f>('выработка по дням'!$AW44+'выработка по дням'!$AW45+SUM('выработка по дням'!J44:'выработка по дням'!$AH44)-SUM('выработка по дням'!J45:'выработка по дням'!$AH45))/1000/$B45/$AJ$2/24</f>
        <v>0.12384142313546424</v>
      </c>
      <c r="J45" s="17">
        <f>('выработка по дням'!$AW44+'выработка по дням'!$AW45+SUM('выработка по дням'!K44:'выработка по дням'!$AH44)-SUM('выработка по дням'!K45:'выработка по дням'!$AH45))/1000/$B45/$AJ$2/24</f>
        <v>0.12379730593607306</v>
      </c>
      <c r="K45" s="17">
        <f>('выработка по дням'!$AW44+'выработка по дням'!$AW45+SUM('выработка по дням'!L44:'выработка по дням'!$AH44)-SUM('выработка по дням'!L45:'выработка по дням'!$AH45))/1000/$B45/$AJ$2/24</f>
        <v>0.12362315829528157</v>
      </c>
      <c r="L45" s="17">
        <f>('выработка по дням'!$AW44+'выработка по дням'!$AW45+SUM('выработка по дням'!M44:'выработка по дням'!$AH44)-SUM('выработка по дням'!M45:'выработка по дням'!$AH45))/1000/$B45/$AJ$2/24</f>
        <v>0.12377495433789955</v>
      </c>
      <c r="M45" s="17">
        <f>('выработка по дням'!$AW44+'выработка по дням'!$AW45+SUM('выработка по дням'!N44:'выработка по дням'!$AH44)-SUM('выработка по дням'!N45:'выработка по дням'!$AH45))/1000/$B45/$AJ$2/24</f>
        <v>0.12379801369863012</v>
      </c>
      <c r="N45" s="17">
        <f>('выработка по дням'!$AW44+'выработка по дням'!$AW45+SUM('выработка по дням'!O44:'выработка по дням'!$AH44)-SUM('выработка по дням'!O45:'выработка по дням'!$AH45))/1000/$B45/$AJ$2/24</f>
        <v>0.12368175799086757</v>
      </c>
      <c r="O45" s="17">
        <f>('выработка по дням'!$AW44+'выработка по дням'!$AW45+SUM('выработка по дням'!P44:'выработка по дням'!$AH44)-SUM('выработка по дням'!P45:'выработка по дням'!$AH45))/1000/$B45/$AJ$2/24</f>
        <v>0.1233799315068493</v>
      </c>
      <c r="P45" s="17">
        <f>('выработка по дням'!$AW44+'выработка по дням'!$AW45+SUM('выработка по дням'!Q44:'выработка по дням'!$AH44)-SUM('выработка по дням'!Q45:'выработка по дням'!$AH45))/1000/$B45/$AJ$2/24</f>
        <v>0.1231846803652968</v>
      </c>
      <c r="Q45" s="17">
        <f>('выработка по дням'!$AW44+'выработка по дням'!$AW45+SUM('выработка по дням'!R44:'выработка по дням'!$AH44)-SUM('выработка по дням'!R45:'выработка по дням'!$AH45))/1000/$B45/$AJ$2/24</f>
        <v>0.12366182648401829</v>
      </c>
      <c r="R45" s="17">
        <f>('выработка по дням'!$AW44+'выработка по дням'!$AW45+SUM('выработка по дням'!S44:'выработка по дням'!$AH44)-SUM('выработка по дням'!S45:'выработка по дням'!$AH45))/1000/$B45/$AJ$2/24</f>
        <v>0.12372481735159818</v>
      </c>
      <c r="S45" s="17">
        <f>('выработка по дням'!$AW44+'выработка по дням'!$AW45+SUM('выработка по дням'!T44:'выработка по дням'!$AH44)-SUM('выработка по дням'!T45:'выработка по дням'!$AH45))/1000/$B45/$AJ$2/24</f>
        <v>0.12385888888888889</v>
      </c>
      <c r="T45" s="17">
        <f>('выработка по дням'!$AW44+'выработка по дням'!$AW45+SUM('выработка по дням'!U44:'выработка по дням'!$AH44)-SUM('выработка по дням'!U45:'выработка по дням'!$AH45))/1000/$B45/$AJ$2/24</f>
        <v>0.12396048706240485</v>
      </c>
      <c r="U45" s="17">
        <f>('выработка по дням'!$AW44+'выработка по дням'!$AW45+SUM('выработка по дням'!V44:'выработка по дням'!$AH44)-SUM('выработка по дням'!V45:'выработка по дням'!$AH45))/1000/$B45/$AJ$2/24</f>
        <v>0.12412395738203959</v>
      </c>
      <c r="V45" s="17">
        <f>('выработка по дням'!$AW44+'выработка по дням'!$AW45+SUM('выработка по дням'!W44:'выработка по дням'!$AH44)-SUM('выработка по дням'!W45:'выработка по дням'!$AH45))/1000/$B45/$AJ$2/24</f>
        <v>0.12441688736681887</v>
      </c>
      <c r="W45" s="17">
        <f>('выработка по дням'!$AW44+'выработка по дням'!$AW45+SUM('выработка по дням'!X44:'выработка по дням'!$AH44)-SUM('выработка по дням'!X45:'выработка по дням'!$AH45))/1000/$B45/$AJ$2/24</f>
        <v>0.12495729832572298</v>
      </c>
      <c r="X45" s="17">
        <f>('выработка по дням'!$AW44+'выработка по дням'!$AW45+SUM('выработка по дням'!Y44:'выработка по дням'!$AH44)-SUM('выработка по дням'!Y45:'выработка по дням'!$AH45))/1000/$B45/$AJ$2/24</f>
        <v>0.12502548706240488</v>
      </c>
      <c r="Y45" s="17">
        <f>('выработка по дням'!$AW44+'выработка по дням'!$AW45+SUM('выработка по дням'!Z44:'выработка по дням'!$AH44)-SUM('выработка по дням'!Z45:'выработка по дням'!$AH45))/1000/$B45/$AJ$2/24</f>
        <v>0.12509261796042617</v>
      </c>
      <c r="Z45" s="17">
        <f>('выработка по дням'!$AW44+'выработка по дням'!$AW45+SUM('выработка по дням'!AA44:'выработка по дням'!$AH44)-SUM('выработка по дням'!AA45:'выработка по дням'!$AH45))/1000/$B45/$AJ$2/24</f>
        <v>0.12466957382039573</v>
      </c>
      <c r="AA45" s="17">
        <f>('выработка по дням'!$AW44+'выработка по дням'!$AW45+SUM('выработка по дням'!AB44:'выработка по дням'!$AH44)-SUM('выработка по дням'!AB45:'выработка по дням'!$AH45))/1000/$B45/$AJ$2/24</f>
        <v>0.12447154490106545</v>
      </c>
      <c r="AB45" s="17">
        <f>('выработка по дням'!$AW44+'выработка по дням'!$AW45+SUM('выработка по дням'!AC44:'выработка по дням'!$AH44)-SUM('выработка по дням'!AC45:'выработка по дням'!$AH45))/1000/$B45/$AJ$2/24</f>
        <v>0.12458253424657535</v>
      </c>
      <c r="AC45" s="17">
        <f>('выработка по дням'!$AW44+'выработка по дням'!$AW45+SUM('выработка по дням'!AD44:'выработка по дням'!$AH44)-SUM('выработка по дням'!AD45:'выработка по дням'!$AH45))/1000/$B45/$AJ$2/24</f>
        <v>0.12501172754946729</v>
      </c>
      <c r="AD45" s="17">
        <f>('выработка по дням'!$AW44+'выработка по дням'!$AW45+SUM('выработка по дням'!AE44:'выработка по дням'!$AH44)-SUM('выработка по дням'!AE45:'выработка по дням'!$AH45))/1000/$B45/$AJ$2/24</f>
        <v>0.12554320395738203</v>
      </c>
      <c r="AE45" s="17">
        <f>('выработка по дням'!$AW44+'выработка по дням'!$AW45+SUM('выработка по дням'!AF44:'выработка по дням'!$AH44)-SUM('выработка по дням'!AF45:'выработка по дням'!$AH45))/1000/$B45/$AJ$2/24</f>
        <v>0.12546646118721463</v>
      </c>
      <c r="AF45" s="17">
        <f>('выработка по дням'!$AW44+'выработка по дням'!$AW45+SUM('выработка по дням'!AG44:'выработка по дням'!$AH44)-SUM('выработка по дням'!AG45:'выработка по дням'!$AH45))/1000/$B45/$AJ$2/24</f>
        <v>0.12615457382039572</v>
      </c>
      <c r="AG45" s="29">
        <f>('выработка по дням'!$AW44+'выработка по дням'!$AW45+SUM('выработка по дням'!AH44:'выработка по дням'!$AH44)-SUM('выработка по дням'!AH45:'выработка по дням'!$AH45))/1000/$B45/$AJ$2/24</f>
        <v>0.12643167427701674</v>
      </c>
      <c r="AH45" s="18">
        <f>('выработка по дням'!$AW44+'выработка по дням'!$AW45)/1000/$B45/$AJ$2/24</f>
        <v>0.12615727549467273</v>
      </c>
    </row>
    <row r="46" spans="1:34">
      <c r="A46" s="215" t="s">
        <v>369</v>
      </c>
      <c r="B46" s="131"/>
      <c r="C46" s="23"/>
      <c r="D46" s="23"/>
      <c r="E46" s="23"/>
      <c r="F46" s="23"/>
      <c r="G46" s="23"/>
      <c r="H46" s="23"/>
      <c r="I46" s="23"/>
      <c r="J46" s="23"/>
      <c r="K46" s="23"/>
      <c r="L46" s="23"/>
      <c r="M46" s="23"/>
      <c r="N46" s="23"/>
      <c r="O46" s="23"/>
      <c r="P46" s="23"/>
      <c r="Q46" s="24"/>
      <c r="R46" s="24"/>
      <c r="S46" s="24"/>
      <c r="T46" s="24"/>
      <c r="U46" s="24"/>
      <c r="V46" s="24"/>
      <c r="W46" s="24"/>
      <c r="X46" s="24"/>
      <c r="Y46" s="24"/>
      <c r="Z46" s="24"/>
      <c r="AA46" s="24"/>
      <c r="AB46" s="24"/>
      <c r="AC46" s="24"/>
      <c r="AD46" s="24"/>
      <c r="AE46" s="24"/>
      <c r="AF46" s="24"/>
      <c r="AG46" s="24"/>
      <c r="AH46" s="12"/>
    </row>
    <row r="47" spans="1:34">
      <c r="A47" s="215"/>
      <c r="B47" s="132">
        <v>9</v>
      </c>
      <c r="C47" s="17">
        <f>('выработка по дням'!$AW46+'выработка по дням'!$AW47+SUM('выработка по дням'!D46:'выработка по дням'!$AH46)-SUM('выработка по дням'!D47:'выработка по дням'!$AH47))/1000/$B47/$AJ$2/24</f>
        <v>0.12979769152714357</v>
      </c>
      <c r="D47" s="17">
        <f>('выработка по дням'!$AW46+'выработка по дням'!$AW47+SUM('выработка по дням'!E46:'выработка по дням'!$AH46)-SUM('выработка по дням'!E47:'выработка по дням'!$AH47))/1000/$B47/$AJ$2/24</f>
        <v>0.12983888888888889</v>
      </c>
      <c r="E47" s="17">
        <f>('выработка по дням'!$AW46+'выработка по дням'!$AW47+SUM('выработка по дням'!F46:'выработка по дням'!$AH46)-SUM('выработка по дням'!F47:'выработка по дням'!$AH47))/1000/$B47/$AJ$2/24</f>
        <v>0.13012279299847793</v>
      </c>
      <c r="F47" s="17">
        <f>('выработка по дням'!$AW46+'выработка по дням'!$AW47+SUM('выработка по дням'!G46:'выработка по дням'!$AH46)-SUM('выработка по дням'!G47:'выработка по дням'!$AH47))/1000/$B47/$AJ$2/24</f>
        <v>0.13016727549467277</v>
      </c>
      <c r="G47" s="17">
        <f>('выработка по дням'!$AW46+'выработка по дням'!$AW47+SUM('выработка по дням'!H46:'выработка по дням'!$AH46)-SUM('выработка по дням'!H47:'выработка по дням'!$AH47))/1000/$B47/$AJ$2/24</f>
        <v>0.12982865296803653</v>
      </c>
      <c r="H47" s="17">
        <f>('выработка по дням'!$AW46+'выработка по дням'!$AW47+SUM('выработка по дням'!I46:'выработка по дням'!$AH46)-SUM('выработка по дням'!I47:'выработка по дням'!$AH47))/1000/$B47/$AJ$2/24</f>
        <v>0.12945937341451039</v>
      </c>
      <c r="I47" s="17">
        <f>('выработка по дням'!$AW46+'выработка по дням'!$AW47+SUM('выработка по дням'!J46:'выработка по дням'!$AH46)-SUM('выработка по дням'!J47:'выработка по дням'!$AH47))/1000/$B47/$AJ$2/24</f>
        <v>0.12969264332825978</v>
      </c>
      <c r="J47" s="17">
        <f>('выработка по дням'!$AW46+'выработка по дням'!$AW47+SUM('выработка по дням'!K46:'выработка по дням'!$AH46)-SUM('выработка по дням'!K47:'выработка по дням'!$AH47))/1000/$B47/$AJ$2/24</f>
        <v>0.13005399543378995</v>
      </c>
      <c r="K47" s="17">
        <f>('выработка по дням'!$AW46+'выработка по дням'!$AW47+SUM('выработка по дням'!L46:'выработка по дням'!$AH46)-SUM('выработка по дням'!L47:'выработка по дням'!$AH47))/1000/$B47/$AJ$2/24</f>
        <v>0.13053025114155251</v>
      </c>
      <c r="L47" s="17">
        <f>('выработка по дням'!$AW46+'выработка по дням'!$AW47+SUM('выработка по дням'!M46:'выработка по дням'!$AH46)-SUM('выработка по дням'!M47:'выработка по дням'!$AH47))/1000/$B47/$AJ$2/24</f>
        <v>0.13052885591070523</v>
      </c>
      <c r="M47" s="17">
        <f>('выработка по дням'!$AW46+'выработка по дням'!$AW47+SUM('выработка по дням'!N46:'выработка по дням'!$AH46)-SUM('выработка по дням'!N47:'выработка по дням'!$AH47))/1000/$B47/$AJ$2/24</f>
        <v>0.13005218163368848</v>
      </c>
      <c r="N47" s="17">
        <f>('выработка по дням'!$AW46+'выработка по дням'!$AW47+SUM('выработка по дням'!O46:'выработка по дням'!$AH46)-SUM('выработка по дням'!O47:'выработка по дням'!$AH47))/1000/$B47/$AJ$2/24</f>
        <v>0.12965408422120753</v>
      </c>
      <c r="O47" s="17">
        <f>('выработка по дням'!$AW46+'выработка по дням'!$AW47+SUM('выработка по дням'!P46:'выработка по дням'!$AH46)-SUM('выработка по дням'!P47:'выработка по дням'!$AH47))/1000/$B47/$AJ$2/24</f>
        <v>0.12926472602739725</v>
      </c>
      <c r="P47" s="17">
        <f>('выработка по дням'!$AW46+'выработка по дням'!$AW47+SUM('выработка по дням'!Q46:'выработка по дням'!$AH46)-SUM('выработка по дням'!Q47:'выработка по дням'!$AH47))/1000/$B47/$AJ$2/24</f>
        <v>0.12872416286149163</v>
      </c>
      <c r="Q47" s="17">
        <f>('выработка по дням'!$AW46+'выработка по дням'!$AW47+SUM('выработка по дням'!R46:'выработка по дням'!$AH46)-SUM('выработка по дням'!R47:'выработка по дням'!$AH47))/1000/$B47/$AJ$2/24</f>
        <v>0.12854306189751394</v>
      </c>
      <c r="R47" s="17">
        <f>('выработка по дням'!$AW46+'выработка по дням'!$AW47+SUM('выработка по дням'!S46:'выработка по дням'!$AH46)-SUM('выработка по дням'!S47:'выработка по дням'!$AH47))/1000/$B47/$AJ$2/24</f>
        <v>0.12833959918822932</v>
      </c>
      <c r="S47" s="17">
        <f>('выработка по дням'!$AW46+'выработка по дням'!$AW47+SUM('выработка по дням'!T46:'выработка по дням'!$AH46)-SUM('выработка по дням'!T47:'выработка по дням'!$AH47))/1000/$B47/$AJ$2/24</f>
        <v>0.12821343226788431</v>
      </c>
      <c r="T47" s="17">
        <f>('выработка по дням'!$AW46+'выработка по дням'!$AW47+SUM('выработка по дням'!U46:'выработка по дням'!$AH46)-SUM('выработка по дням'!U47:'выработка по дням'!$AH47))/1000/$B47/$AJ$2/24</f>
        <v>0.12766511922881785</v>
      </c>
      <c r="U47" s="17">
        <f>('выработка по дням'!$AW46+'выработка по дням'!$AW47+SUM('выработка по дням'!V46:'выработка по дням'!$AH46)-SUM('выработка по дням'!V47:'выработка по дням'!$AH47))/1000/$B47/$AJ$2/24</f>
        <v>0.12711221461187214</v>
      </c>
      <c r="V47" s="17">
        <f>('выработка по дням'!$AW46+'выработка по дням'!$AW47+SUM('выработка по дням'!W46:'выработка по дням'!$AH46)-SUM('выработка по дням'!W47:'выработка по дням'!$AH47))/1000/$B47/$AJ$2/24</f>
        <v>0.12673949771689499</v>
      </c>
      <c r="W47" s="17">
        <f>('выработка по дням'!$AW46+'выработка по дням'!$AW47+SUM('выработка по дням'!X46:'выработка по дням'!$AH46)-SUM('выработка по дням'!X47:'выработка по дням'!$AH47))/1000/$B47/$AJ$2/24</f>
        <v>0.12654856671740233</v>
      </c>
      <c r="X47" s="17">
        <f>('выработка по дням'!$AW46+'выработка по дням'!$AW47+SUM('выработка по дням'!Y46:'выработка по дням'!$AH46)-SUM('выработка по дням'!Y47:'выработка по дням'!$AH47))/1000/$B47/$AJ$2/24</f>
        <v>0.12695603754439369</v>
      </c>
      <c r="Y47" s="17">
        <f>('выработка по дням'!$AW46+'выработка по дням'!$AW47+SUM('выработка по дням'!Z46:'выработка по дням'!$AH46)-SUM('выработка по дням'!Z47:'выработка по дням'!$AH47))/1000/$B47/$AJ$2/24</f>
        <v>0.12695295535261286</v>
      </c>
      <c r="Z47" s="17">
        <f>('выработка по дням'!$AW46+'выработка по дням'!$AW47+SUM('выработка по дням'!AA46:'выработка по дням'!$AH46)-SUM('выработка по дням'!AA47:'выработка по дням'!$AH47))/1000/$B47/$AJ$2/24</f>
        <v>0.12690904363267377</v>
      </c>
      <c r="AA47" s="17">
        <f>('выработка по дням'!$AW46+'выработка по дням'!$AW47+SUM('выработка по дням'!AB46:'выработка по дням'!$AH46)-SUM('выработка по дням'!AB47:'выработка по дням'!$AH47))/1000/$B47/$AJ$2/24</f>
        <v>0.1273347919837646</v>
      </c>
      <c r="AB47" s="17">
        <f>('выработка по дням'!$AW46+'выработка по дням'!$AW47+SUM('выработка по дням'!AC46:'выработка по дням'!$AH46)-SUM('выработка по дням'!AC47:'выработка по дням'!$AH47))/1000/$B47/$AJ$2/24</f>
        <v>0.12757893201420598</v>
      </c>
      <c r="AC47" s="17">
        <f>('выработка по дням'!$AW46+'выработка по дням'!$AW47+SUM('выработка по дням'!AD46:'выработка по дням'!$AH46)-SUM('выработка по дням'!AD47:'выработка по дням'!$AH47))/1000/$B47/$AJ$2/24</f>
        <v>0.12795870116692035</v>
      </c>
      <c r="AD47" s="17">
        <f>('выработка по дням'!$AW46+'выработка по дням'!$AW47+SUM('выработка по дням'!AE46:'выработка по дням'!$AH46)-SUM('выработка по дням'!AE47:'выработка по дням'!$AH47))/1000/$B47/$AJ$2/24</f>
        <v>0.12817883054287163</v>
      </c>
      <c r="AE47" s="17">
        <f>('выработка по дням'!$AW46+'выработка по дням'!$AW47+SUM('выработка по дням'!AF46:'выработка по дням'!$AH46)-SUM('выработка по дням'!AF47:'выработка по дням'!$AH47))/1000/$B47/$AJ$2/24</f>
        <v>0.1279285261288686</v>
      </c>
      <c r="AF47" s="17">
        <f>('выработка по дням'!$AW46+'выработка по дням'!$AW47+SUM('выработка по дням'!AG46:'выработка по дням'!$AH46)-SUM('выработка по дням'!AG47:'выработка по дням'!$AH47))/1000/$B47/$AJ$2/24</f>
        <v>0.127296867072552</v>
      </c>
      <c r="AG47" s="29">
        <f>('выработка по дням'!$AW46+'выработка по дням'!$AW47+SUM('выработка по дням'!AH46:'выработка по дням'!$AH46)-SUM('выработка по дням'!AH47:'выработка по дням'!$AH47))/1000/$B47/$AJ$2/24</f>
        <v>0.12682747336377473</v>
      </c>
      <c r="AH47" s="18">
        <f>('выработка по дням'!$AW46+'выработка по дням'!$AW47)/1000/$B47/$AJ$2/24</f>
        <v>0.12718039066463724</v>
      </c>
    </row>
    <row r="48" spans="1:34">
      <c r="A48" s="215" t="s">
        <v>411</v>
      </c>
      <c r="B48" s="131"/>
      <c r="C48" s="23"/>
      <c r="D48" s="23"/>
      <c r="E48" s="23"/>
      <c r="F48" s="23"/>
      <c r="G48" s="23"/>
      <c r="H48" s="23"/>
      <c r="I48" s="23"/>
      <c r="J48" s="23"/>
      <c r="K48" s="23"/>
      <c r="L48" s="23"/>
      <c r="M48" s="23"/>
      <c r="N48" s="23"/>
      <c r="O48" s="23"/>
      <c r="P48" s="23"/>
      <c r="Q48" s="24"/>
      <c r="R48" s="24"/>
      <c r="S48" s="24"/>
      <c r="T48" s="24"/>
      <c r="U48" s="24"/>
      <c r="V48" s="24"/>
      <c r="W48" s="24"/>
      <c r="X48" s="24"/>
      <c r="Y48" s="24"/>
      <c r="Z48" s="24"/>
      <c r="AA48" s="24"/>
      <c r="AB48" s="24"/>
      <c r="AC48" s="24"/>
      <c r="AD48" s="24"/>
      <c r="AE48" s="24"/>
      <c r="AF48" s="24"/>
      <c r="AG48" s="24"/>
      <c r="AH48" s="12"/>
    </row>
    <row r="49" spans="1:34">
      <c r="A49" s="215"/>
      <c r="B49" s="132">
        <v>5</v>
      </c>
      <c r="C49" s="17">
        <f>('выработка по дням'!$AW48+'выработка по дням'!$AW49+SUM('выработка по дням'!D48:'выработка по дням'!$AH48)-SUM('выработка по дням'!D49:'выработка по дням'!$AH49))/1000/$B49/$AJ$2/24</f>
        <v>0.17467152968036534</v>
      </c>
      <c r="D49" s="17">
        <f>('выработка по дням'!$AW48+'выработка по дням'!$AW49+SUM('выработка по дням'!E48:'выработка по дням'!$AH48)-SUM('выработка по дням'!E49:'выработка по дням'!$AH49))/1000/$B49/$AJ$2/24</f>
        <v>0.17466995433789956</v>
      </c>
      <c r="E49" s="17">
        <f>('выработка по дням'!$AW48+'выработка по дням'!$AW49+SUM('выработка по дням'!F48:'выработка по дням'!$AH48)-SUM('выработка по дням'!F49:'выработка по дням'!$AH49))/1000/$B49/$AJ$2/24</f>
        <v>0.17498744292237442</v>
      </c>
      <c r="F49" s="17">
        <f>('выработка по дням'!$AW48+'выработка по дням'!$AW49+SUM('выработка по дням'!G48:'выработка по дням'!$AH48)-SUM('выработка по дням'!G49:'выработка по дням'!$AH49))/1000/$B49/$AJ$2/24</f>
        <v>0.17508018264840183</v>
      </c>
      <c r="G49" s="17">
        <f>('выработка по дням'!$AW48+'выработка по дням'!$AW49+SUM('выработка по дням'!H48:'выработка по дням'!$AH48)-SUM('выработка по дням'!H49:'выработка по дням'!$AH49))/1000/$B49/$AJ$2/24</f>
        <v>0.17515189497716896</v>
      </c>
      <c r="H49" s="17">
        <f>('выработка по дням'!$AW48+'выработка по дням'!$AW49+SUM('выработка по дням'!I48:'выработка по дням'!$AH48)-SUM('выработка по дням'!I49:'выработка по дням'!$AH49))/1000/$B49/$AJ$2/24</f>
        <v>0.17540036529680367</v>
      </c>
      <c r="I49" s="17">
        <f>('выработка по дням'!$AW48+'выработка по дням'!$AW49+SUM('выработка по дням'!J48:'выработка по дням'!$AH48)-SUM('выработка по дням'!J49:'выработка по дням'!$AH49))/1000/$B49/$AJ$2/24</f>
        <v>0.17545317351598175</v>
      </c>
      <c r="J49" s="17">
        <f>('выработка по дням'!$AW48+'выработка по дням'!$AW49+SUM('выработка по дням'!K48:'выработка по дням'!$AH48)-SUM('выработка по дням'!K49:'выработка по дням'!$AH49))/1000/$B49/$AJ$2/24</f>
        <v>0.17503383561643834</v>
      </c>
      <c r="K49" s="17">
        <f>('выработка по дням'!$AW48+'выработка по дням'!$AW49+SUM('выработка по дням'!L48:'выработка по дням'!$AH48)-SUM('выработка по дням'!L49:'выработка по дням'!$AH49))/1000/$B49/$AJ$2/24</f>
        <v>0.17503121004566211</v>
      </c>
      <c r="L49" s="17">
        <f>('выработка по дням'!$AW48+'выработка по дням'!$AW49+SUM('выработка по дням'!M48:'выработка по дням'!$AH48)-SUM('выработка по дням'!M49:'выработка по дням'!$AH49))/1000/$B49/$AJ$2/24</f>
        <v>0.17541125570776253</v>
      </c>
      <c r="M49" s="17">
        <f>('выработка по дням'!$AW48+'выработка по дням'!$AW49+SUM('выработка по дням'!N48:'выработка по дням'!$AH48)-SUM('выработка по дням'!N49:'выработка по дням'!$AH49))/1000/$B49/$AJ$2/24</f>
        <v>0.17550705479452056</v>
      </c>
      <c r="N49" s="17">
        <f>('выработка по дням'!$AW48+'выработка по дням'!$AW49+SUM('выработка по дням'!O48:'выработка по дням'!$AH48)-SUM('выработка по дням'!O49:'выработка по дням'!$AH49))/1000/$B49/$AJ$2/24</f>
        <v>0.17555365296803652</v>
      </c>
      <c r="O49" s="17">
        <f>('выработка по дням'!$AW48+'выработка по дням'!$AW49+SUM('выработка по дням'!P48:'выработка по дням'!$AH48)-SUM('выработка по дням'!P49:'выработка по дням'!$AH49))/1000/$B49/$AJ$2/24</f>
        <v>0.17531881278538811</v>
      </c>
      <c r="P49" s="17">
        <f>('выработка по дням'!$AW48+'выработка по дням'!$AW49+SUM('выработка по дням'!Q48:'выработка по дням'!$AH48)-SUM('выработка по дням'!Q49:'выработка по дням'!$AH49))/1000/$B49/$AJ$2/24</f>
        <v>0.17502963470319632</v>
      </c>
      <c r="Q49" s="17">
        <f>('выработка по дням'!$AW48+'выработка по дням'!$AW49+SUM('выработка по дням'!R48:'выработка по дням'!$AH48)-SUM('выработка по дням'!R49:'выработка по дням'!$AH49))/1000/$B49/$AJ$2/24</f>
        <v>0.17503881278538813</v>
      </c>
      <c r="R49" s="17">
        <f>('выработка по дням'!$AW48+'выработка по дням'!$AW49+SUM('выработка по дням'!S48:'выработка по дням'!$AH48)-SUM('выработка по дням'!S49:'выработка по дням'!$AH49))/1000/$B49/$AJ$2/24</f>
        <v>0.17493239726027396</v>
      </c>
      <c r="S49" s="17">
        <f>('выработка по дням'!$AW48+'выработка по дням'!$AW49+SUM('выработка по дням'!T48:'выработка по дням'!$AH48)-SUM('выработка по дням'!T49:'выработка по дням'!$AH49))/1000/$B49/$AJ$2/24</f>
        <v>0.17495191780821917</v>
      </c>
      <c r="T49" s="17">
        <f>('выработка по дням'!$AW48+'выработка по дням'!$AW49+SUM('выработка по дням'!U48:'выработка по дням'!$AH48)-SUM('выработка по дням'!U49:'выработка по дням'!$AH49))/1000/$B49/$AJ$2/24</f>
        <v>0.17504353881278537</v>
      </c>
      <c r="U49" s="17">
        <f>('выработка по дням'!$AW48+'выработка по дням'!$AW49+SUM('выработка по дням'!V48:'выработка по дням'!$AH48)-SUM('выработка по дням'!V49:'выработка по дням'!$AH49))/1000/$B49/$AJ$2/24</f>
        <v>0.17534399543378995</v>
      </c>
      <c r="V49" s="17">
        <f>('выработка по дням'!$AW48+'выработка по дням'!$AW49+SUM('выработка по дням'!W48:'выработка по дням'!$AH48)-SUM('выработка по дням'!W49:'выработка по дням'!$AH49))/1000/$B49/$AJ$2/24</f>
        <v>0.17552484018264838</v>
      </c>
      <c r="W49" s="17">
        <f>('выработка по дням'!$AW48+'выработка по дням'!$AW49+SUM('выработка по дням'!X48:'выработка по дням'!$AH48)-SUM('выработка по дням'!X49:'выработка по дням'!$AH49))/1000/$B49/$AJ$2/24</f>
        <v>0.17594148401826484</v>
      </c>
      <c r="X49" s="17">
        <f>('выработка по дням'!$AW48+'выработка по дням'!$AW49+SUM('выработка по дням'!Y48:'выработка по дням'!$AH48)-SUM('выработка по дням'!Y49:'выработка по дням'!$AH49))/1000/$B49/$AJ$2/24</f>
        <v>0.17593737442922375</v>
      </c>
      <c r="Y49" s="17">
        <f>('выработка по дням'!$AW48+'выработка по дням'!$AW49+SUM('выработка по дням'!Z48:'выработка по дням'!$AH48)-SUM('выработка по дням'!Z49:'выработка по дням'!$AH49))/1000/$B49/$AJ$2/24</f>
        <v>0.17592253424657534</v>
      </c>
      <c r="Z49" s="17">
        <f>('выработка по дням'!$AW48+'выработка по дням'!$AW49+SUM('выработка по дням'!AA48:'выработка по дням'!$AH48)-SUM('выработка по дням'!AA49:'выработка по дням'!$AH49))/1000/$B49/$AJ$2/24</f>
        <v>0.17554721461187214</v>
      </c>
      <c r="AA49" s="17">
        <f>('выработка по дням'!$AW48+'выработка по дням'!$AW49+SUM('выработка по дням'!AB48:'выработка по дням'!$AH48)-SUM('выработка по дням'!AB49:'выработка по дням'!$AH49))/1000/$B49/$AJ$2/24</f>
        <v>0.17527006849315072</v>
      </c>
      <c r="AB49" s="17">
        <f>('выработка по дням'!$AW48+'выработка по дням'!$AW49+SUM('выработка по дням'!AC48:'выработка по дням'!$AH48)-SUM('выработка по дням'!AC49:'выработка по дням'!$AH49))/1000/$B49/$AJ$2/24</f>
        <v>0.17514159817351602</v>
      </c>
      <c r="AC49" s="17">
        <f>('выработка по дням'!$AW48+'выработка по дням'!$AW49+SUM('выработка по дням'!AD48:'выработка по дням'!$AH48)-SUM('выработка по дням'!AD49:'выработка по дням'!$AH49))/1000/$B49/$AJ$2/24</f>
        <v>0.175054200913242</v>
      </c>
      <c r="AD49" s="17">
        <f>('выработка по дням'!$AW48+'выработка по дням'!$AW49+SUM('выработка по дням'!AE48:'выработка по дням'!$AH48)-SUM('выработка по дням'!AE49:'выработка по дням'!$AH49))/1000/$B49/$AJ$2/24</f>
        <v>0.17528260273972604</v>
      </c>
      <c r="AE49" s="17">
        <f>('выработка по дням'!$AW48+'выработка по дням'!$AW49+SUM('выработка по дням'!AF48:'выработка по дням'!$AH48)-SUM('выработка по дням'!AF49:'выработка по дням'!$AH49))/1000/$B49/$AJ$2/24</f>
        <v>0.1752411187214612</v>
      </c>
      <c r="AF49" s="17">
        <f>('выработка по дням'!$AW48+'выработка по дням'!$AW49+SUM('выработка по дням'!AG48:'выработка по дням'!$AH48)-SUM('выработка по дням'!AG49:'выработка по дням'!$AH49))/1000/$B49/$AJ$2/24</f>
        <v>0.17554331050228311</v>
      </c>
      <c r="AG49" s="29">
        <f>('выработка по дням'!$AW48+'выработка по дням'!$AW49+SUM('выработка по дням'!AH48:'выработка по дням'!$AH48)-SUM('выработка по дням'!AH49:'выработка по дням'!$AH49))/1000/$B49/$AJ$2/24</f>
        <v>0.17570155251141553</v>
      </c>
      <c r="AH49" s="18">
        <f>('выработка по дням'!$AW48+'выработка по дням'!$AW49)/1000/$B49/$AJ$2/24</f>
        <v>0.17561712328767123</v>
      </c>
    </row>
    <row r="50" spans="1:34">
      <c r="A50" s="215" t="s">
        <v>370</v>
      </c>
      <c r="B50" s="131"/>
      <c r="C50" s="23"/>
      <c r="D50" s="23"/>
      <c r="E50" s="23"/>
      <c r="F50" s="23"/>
      <c r="G50" s="23"/>
      <c r="H50" s="23"/>
      <c r="I50" s="23"/>
      <c r="J50" s="23"/>
      <c r="K50" s="23"/>
      <c r="L50" s="23"/>
      <c r="M50" s="23"/>
      <c r="N50" s="23"/>
      <c r="O50" s="23"/>
      <c r="P50" s="23"/>
      <c r="Q50" s="24"/>
      <c r="R50" s="24"/>
      <c r="S50" s="24"/>
      <c r="T50" s="24"/>
      <c r="U50" s="24"/>
      <c r="V50" s="24"/>
      <c r="W50" s="24"/>
      <c r="X50" s="24"/>
      <c r="Y50" s="24"/>
      <c r="Z50" s="24"/>
      <c r="AA50" s="24"/>
      <c r="AB50" s="24"/>
      <c r="AC50" s="24"/>
      <c r="AD50" s="24"/>
      <c r="AE50" s="24"/>
      <c r="AF50" s="24"/>
      <c r="AG50" s="24"/>
      <c r="AH50" s="12"/>
    </row>
    <row r="51" spans="1:34">
      <c r="A51" s="215"/>
      <c r="B51" s="132">
        <v>5</v>
      </c>
      <c r="C51" s="17">
        <f>('выработка по дням'!$AW50+'выработка по дням'!$AW51+SUM('выработка по дням'!D50:'выработка по дням'!$AH50)-SUM('выработка по дням'!D51:'выработка по дням'!$AH51))/1000/$B51/$AJ$2/24</f>
        <v>0.17717059360730594</v>
      </c>
      <c r="D51" s="17">
        <f>('выработка по дням'!$AW50+'выработка по дням'!$AW51+SUM('выработка по дням'!E50:'выработка по дням'!$AH50)-SUM('выработка по дням'!E51:'выработка по дням'!$AH51))/1000/$B51/$AJ$2/24</f>
        <v>0.17716216894977169</v>
      </c>
      <c r="E51" s="17">
        <f>('выработка по дням'!$AW50+'выработка по дням'!$AW51+SUM('выработка по дням'!F50:'выработка по дням'!$AH50)-SUM('выработка по дням'!F51:'выработка по дням'!$AH51))/1000/$B51/$AJ$2/24</f>
        <v>0.17746952054794521</v>
      </c>
      <c r="F51" s="17">
        <f>('выработка по дням'!$AW50+'выработка по дням'!$AW51+SUM('выработка по дням'!G50:'выработка по дням'!$AH50)-SUM('выработка по дням'!G51:'выработка по дням'!$AH51))/1000/$B51/$AJ$2/24</f>
        <v>0.17754582191780821</v>
      </c>
      <c r="G51" s="17">
        <f>('выработка по дням'!$AW50+'выработка по дням'!$AW51+SUM('выработка по дням'!H50:'выработка по дням'!$AH50)-SUM('выработка по дням'!H51:'выработка по дням'!$AH51))/1000/$B51/$AJ$2/24</f>
        <v>0.17760732876712329</v>
      </c>
      <c r="H51" s="17">
        <f>('выработка по дням'!$AW50+'выработка по дням'!$AW51+SUM('выработка по дням'!I50:'выработка по дням'!$AH50)-SUM('выработка по дням'!I51:'выработка по дням'!$AH51))/1000/$B51/$AJ$2/24</f>
        <v>0.17784591324200913</v>
      </c>
      <c r="I51" s="17">
        <f>('выработка по дням'!$AW50+'выработка по дням'!$AW51+SUM('выработка по дням'!J50:'выработка по дням'!$AH50)-SUM('выработка по дням'!J51:'выработка по дням'!$AH51))/1000/$B51/$AJ$2/24</f>
        <v>0.1778901598173516</v>
      </c>
      <c r="J51" s="17">
        <f>('выработка по дням'!$AW50+'выработка по дням'!$AW51+SUM('выработка по дням'!K50:'выработка по дням'!$AH50)-SUM('выработка по дням'!K51:'выработка по дням'!$AH51))/1000/$B51/$AJ$2/24</f>
        <v>0.17745493150684932</v>
      </c>
      <c r="K51" s="17">
        <f>('выработка по дням'!$AW50+'выработка по дням'!$AW51+SUM('выработка по дням'!L50:'выработка по дням'!$AH50)-SUM('выработка по дням'!L51:'выработка по дням'!$AH51))/1000/$B51/$AJ$2/24</f>
        <v>0.17743723744292239</v>
      </c>
      <c r="L51" s="17">
        <f>('выработка по дням'!$AW50+'выработка по дням'!$AW51+SUM('выработка по дням'!M50:'выработка по дням'!$AH50)-SUM('выработка по дням'!M51:'выработка по дням'!$AH51))/1000/$B51/$AJ$2/24</f>
        <v>0.17781004566210046</v>
      </c>
      <c r="M51" s="17">
        <f>('выработка по дням'!$AW50+'выработка по дням'!$AW51+SUM('выработка по дням'!N50:'выработка по дням'!$AH50)-SUM('выработка по дням'!N51:'выработка по дням'!$AH51))/1000/$B51/$AJ$2/24</f>
        <v>0.17789616438356162</v>
      </c>
      <c r="N51" s="17">
        <f>('выработка по дням'!$AW50+'выработка по дням'!$AW51+SUM('выработка по дням'!O50:'выработка по дням'!$AH50)-SUM('выработка по дням'!O51:'выработка по дням'!$AH51))/1000/$B51/$AJ$2/24</f>
        <v>0.17792956621004566</v>
      </c>
      <c r="O51" s="17">
        <f>('выработка по дням'!$AW50+'выработка по дням'!$AW51+SUM('выработка по дням'!P50:'выработка по дням'!$AH50)-SUM('выработка по дням'!P51:'выработка по дням'!$AH51))/1000/$B51/$AJ$2/24</f>
        <v>0.17767849315068493</v>
      </c>
      <c r="P51" s="17">
        <f>('выработка по дням'!$AW50+'выработка по дням'!$AW51+SUM('выработка по дням'!Q50:'выработка по дням'!$AH50)-SUM('выработка по дням'!Q51:'выработка по дням'!$AH51))/1000/$B51/$AJ$2/24</f>
        <v>0.17737011415525114</v>
      </c>
      <c r="Q51" s="17">
        <f>('выработка по дням'!$AW50+'выработка по дням'!$AW51+SUM('выработка по дням'!R50:'выработка по дням'!$AH50)-SUM('выработка по дням'!R51:'выработка по дням'!$AH51))/1000/$B51/$AJ$2/24</f>
        <v>0.17754477168949775</v>
      </c>
      <c r="R51" s="17">
        <f>('выработка по дням'!$AW50+'выработка по дням'!$AW51+SUM('выработка по дням'!S50:'выработка по дням'!$AH50)-SUM('выработка по дням'!S51:'выработка по дням'!$AH51))/1000/$B51/$AJ$2/24</f>
        <v>0.17749668949771688</v>
      </c>
      <c r="S51" s="17">
        <f>('выработка по дням'!$AW50+'выработка по дням'!$AW51+SUM('выработка по дням'!T50:'выработка по дням'!$AH50)-SUM('выработка по дням'!T51:'выработка по дням'!$AH51))/1000/$B51/$AJ$2/24</f>
        <v>0.17750036529680366</v>
      </c>
      <c r="T51" s="17">
        <f>('выработка по дням'!$AW50+'выработка по дням'!$AW51+SUM('выработка по дням'!U50:'выработка по дням'!$AH50)-SUM('выработка по дням'!U51:'выработка по дням'!$AH51))/1000/$B51/$AJ$2/24</f>
        <v>0.17757812785388127</v>
      </c>
      <c r="U51" s="17">
        <f>('выработка по дням'!$AW50+'выработка по дням'!$AW51+SUM('выработка по дням'!V50:'выработка по дням'!$AH50)-SUM('выработка по дням'!V51:'выработка по дням'!$AH51))/1000/$B51/$AJ$2/24</f>
        <v>0.17787036529680364</v>
      </c>
      <c r="V51" s="17">
        <f>('выработка по дням'!$AW50+'выработка по дням'!$AW51+SUM('выработка по дням'!W50:'выработка по дням'!$AH50)-SUM('выработка по дням'!W51:'выработка по дням'!$AH51))/1000/$B51/$AJ$2/24</f>
        <v>0.17803817351598172</v>
      </c>
      <c r="W51" s="17">
        <f>('выработка по дням'!$AW50+'выработка по дням'!$AW51+SUM('выработка по дням'!X50:'выработка по дням'!$AH50)-SUM('выработка по дням'!X51:'выработка по дням'!$AH51))/1000/$B51/$AJ$2/24</f>
        <v>0.17845315068493151</v>
      </c>
      <c r="X51" s="17">
        <f>('выработка по дням'!$AW50+'выработка по дням'!$AW51+SUM('выработка по дням'!Y50:'выработка по дням'!$AH50)-SUM('выработка по дням'!Y51:'выработка по дням'!$AH51))/1000/$B51/$AJ$2/24</f>
        <v>0.17844148401826485</v>
      </c>
      <c r="Y51" s="17">
        <f>('выработка по дням'!$AW50+'выработка по дням'!$AW51+SUM('выработка по дням'!Z50:'выработка по дням'!$AH50)-SUM('выработка по дням'!Z51:'выработка по дням'!$AH51))/1000/$B51/$AJ$2/24</f>
        <v>0.17841194063926938</v>
      </c>
      <c r="Z51" s="17">
        <f>('выработка по дням'!$AW50+'выработка по дням'!$AW51+SUM('выработка по дням'!AA50:'выработка по дням'!$AH50)-SUM('выработка по дням'!AA51:'выработка по дням'!$AH51))/1000/$B51/$AJ$2/24</f>
        <v>0.17801769406392695</v>
      </c>
      <c r="AA51" s="17">
        <f>('выработка по дням'!$AW50+'выработка по дням'!$AW51+SUM('выработка по дням'!AB50:'выработка по дням'!$AH50)-SUM('выработка по дням'!AB51:'выработка по дням'!$AH51))/1000/$B51/$AJ$2/24</f>
        <v>0.17772543378995434</v>
      </c>
      <c r="AB51" s="17">
        <f>('выработка по дням'!$AW50+'выработка по дням'!$AW51+SUM('выработка по дням'!AC50:'выработка по дням'!$AH50)-SUM('выработка по дням'!AC51:'выработка по дням'!$AH51))/1000/$B51/$AJ$2/24</f>
        <v>0.17758011415525113</v>
      </c>
      <c r="AC51" s="17">
        <f>('выработка по дням'!$AW50+'выработка по дням'!$AW51+SUM('выработка по дням'!AD50:'выработка по дням'!$AH50)-SUM('выработка по дням'!AD51:'выработка по дням'!$AH51))/1000/$B51/$AJ$2/24</f>
        <v>0.17749079908675799</v>
      </c>
      <c r="AD51" s="17">
        <f>('выработка по дням'!$AW50+'выработка по дням'!$AW51+SUM('выработка по дням'!AE50:'выработка по дням'!$AH50)-SUM('выработка по дням'!AE51:'выработка по дням'!$AH51))/1000/$B51/$AJ$2/24</f>
        <v>0.17770744292237442</v>
      </c>
      <c r="AE51" s="17">
        <f>('выработка по дням'!$AW50+'выработка по дням'!$AW51+SUM('выработка по дням'!AF50:'выработка по дням'!$AH50)-SUM('выработка по дням'!AF51:'выработка по дням'!$AH51))/1000/$B51/$AJ$2/24</f>
        <v>0.17765111872146119</v>
      </c>
      <c r="AF51" s="17">
        <f>('выработка по дням'!$AW50+'выработка по дням'!$AW51+SUM('выработка по дням'!AG50:'выработка по дням'!$AH50)-SUM('выработка по дням'!AG51:'выработка по дням'!$AH51))/1000/$B51/$AJ$2/24</f>
        <v>0.17794499999999999</v>
      </c>
      <c r="AG51" s="29">
        <f>('выработка по дням'!$AW50+'выработка по дням'!$AW51+SUM('выработка по дням'!AH50:'выработка по дням'!$AH50)-SUM('выработка по дням'!AH51:'выработка по дням'!$AH51))/1000/$B51/$AJ$2/24</f>
        <v>0.17809465753424658</v>
      </c>
      <c r="AH51" s="18">
        <f>('выработка по дням'!$AW50+'выработка по дням'!$AW51)/1000/$B51/$AJ$2/24</f>
        <v>0.17799458904109589</v>
      </c>
    </row>
    <row r="52" spans="1:34">
      <c r="A52" s="209" t="s">
        <v>371</v>
      </c>
      <c r="B52" s="131"/>
      <c r="C52" s="23"/>
      <c r="D52" s="23"/>
      <c r="E52" s="23"/>
      <c r="F52" s="23"/>
      <c r="G52" s="23"/>
      <c r="H52" s="23"/>
      <c r="I52" s="23"/>
      <c r="J52" s="23"/>
      <c r="K52" s="23"/>
      <c r="L52" s="23"/>
      <c r="M52" s="23"/>
      <c r="N52" s="23"/>
      <c r="O52" s="23"/>
      <c r="P52" s="23"/>
      <c r="Q52" s="24"/>
      <c r="R52" s="24"/>
      <c r="S52" s="24"/>
      <c r="T52" s="24"/>
      <c r="U52" s="24"/>
      <c r="V52" s="24"/>
      <c r="W52" s="24"/>
      <c r="X52" s="24"/>
      <c r="Y52" s="24"/>
      <c r="Z52" s="24"/>
      <c r="AA52" s="24"/>
      <c r="AB52" s="24"/>
      <c r="AC52" s="24"/>
      <c r="AD52" s="24"/>
      <c r="AE52" s="24"/>
      <c r="AF52" s="24"/>
      <c r="AG52" s="24"/>
      <c r="AH52" s="12"/>
    </row>
    <row r="53" spans="1:34">
      <c r="A53" s="209"/>
      <c r="B53" s="132">
        <v>15</v>
      </c>
      <c r="C53" s="17">
        <f>('выработка по дням'!$AW52+'выработка по дням'!$AW53+SUM('выработка по дням'!D52:'выработка по дням'!$AH52)-SUM('выработка по дням'!D53:'выработка по дням'!$AH53))/1000/$B53/$AJ$2/24</f>
        <v>0.15661542617960425</v>
      </c>
      <c r="D53" s="17">
        <f>('выработка по дням'!$AW52+'выработка по дням'!$AW53+SUM('выработка по дням'!E52:'выработка по дням'!$AH52)-SUM('выработка по дням'!E53:'выработка по дням'!$AH53))/1000/$B53/$AJ$2/24</f>
        <v>0.15659426940639271</v>
      </c>
      <c r="E53" s="17">
        <f>('выработка по дням'!$AW52+'выработка по дням'!$AW53+SUM('выработка по дням'!F52:'выработка по дням'!$AH52)-SUM('выработка по дням'!F53:'выработка по дням'!$AH53))/1000/$B53/$AJ$2/24</f>
        <v>0.15655025114155252</v>
      </c>
      <c r="F53" s="17">
        <f>('выработка по дням'!$AW52+'выработка по дням'!$AW53+SUM('выработка по дням'!G52:'выработка по дням'!$AH52)-SUM('выработка по дням'!G53:'выработка по дням'!$AH53))/1000/$B53/$AJ$2/24</f>
        <v>0.15669694824961947</v>
      </c>
      <c r="G53" s="17">
        <f>('выработка по дням'!$AW52+'выработка по дням'!$AW53+SUM('выработка по дням'!H52:'выработка по дням'!$AH52)-SUM('выработка по дням'!H53:'выработка по дням'!$AH53))/1000/$B53/$AJ$2/24</f>
        <v>0.15615555555555555</v>
      </c>
      <c r="H53" s="17">
        <f>('выработка по дням'!$AW52+'выработка по дням'!$AW53+SUM('выработка по дням'!I52:'выработка по дням'!$AH52)-SUM('выработка по дням'!I53:'выработка по дням'!$AH53))/1000/$B53/$AJ$2/24</f>
        <v>0.15588064687975647</v>
      </c>
      <c r="I53" s="17">
        <f>('выработка по дням'!$AW52+'выработка по дням'!$AW53+SUM('выработка по дням'!J52:'выработка по дням'!$AH52)-SUM('выработка по дням'!J53:'выработка по дням'!$AH53))/1000/$B53/$AJ$2/24</f>
        <v>0.15577166666666667</v>
      </c>
      <c r="J53" s="17">
        <f>('выработка по дням'!$AW52+'выработка по дням'!$AW53+SUM('выработка по дням'!K52:'выработка по дням'!$AH52)-SUM('выработка по дням'!K53:'выработка по дням'!$AH53))/1000/$B53/$AJ$2/24</f>
        <v>0.15583812785388129</v>
      </c>
      <c r="K53" s="17">
        <f>('выработка по дням'!$AW52+'выработка по дням'!$AW53+SUM('выработка по дням'!L52:'выработка по дням'!$AH52)-SUM('выработка по дням'!L53:'выработка по дням'!$AH53))/1000/$B53/$AJ$2/24</f>
        <v>0.15525649162861493</v>
      </c>
      <c r="L53" s="17">
        <f>('выработка по дням'!$AW52+'выработка по дням'!$AW53+SUM('выработка по дням'!M52:'выработка по дням'!$AH52)-SUM('выработка по дням'!M53:'выработка по дням'!$AH53))/1000/$B53/$AJ$2/24</f>
        <v>0.15476239726027397</v>
      </c>
      <c r="M53" s="17">
        <f>('выработка по дням'!$AW52+'выработка по дням'!$AW53+SUM('выработка по дням'!N52:'выработка по дням'!$AH52)-SUM('выработка по дням'!N53:'выработка по дням'!$AH53))/1000/$B53/$AJ$2/24</f>
        <v>0.15477670471841706</v>
      </c>
      <c r="N53" s="17">
        <f>('выработка по дням'!$AW52+'выработка по дням'!$AW53+SUM('выработка по дням'!O52:'выработка по дням'!$AH52)-SUM('выработка по дням'!O53:'выработка по дням'!$AH53))/1000/$B53/$AJ$2/24</f>
        <v>0.15446143074581431</v>
      </c>
      <c r="O53" s="17">
        <f>('выработка по дням'!$AW52+'выработка по дням'!$AW53+SUM('выработка по дням'!P52:'выработка по дням'!$AH52)-SUM('выработка по дням'!P53:'выработка по дням'!$AH53))/1000/$B53/$AJ$2/24</f>
        <v>0.15442859208523593</v>
      </c>
      <c r="P53" s="17">
        <f>('выработка по дням'!$AW52+'выработка по дням'!$AW53+SUM('выработка по дням'!Q52:'выработка по дням'!$AH52)-SUM('выработка по дням'!Q53:'выработка по дням'!$AH53))/1000/$B53/$AJ$2/24</f>
        <v>0.15396063165905632</v>
      </c>
      <c r="Q53" s="17">
        <f>('выработка по дням'!$AW52+'выработка по дням'!$AW53+SUM('выработка по дням'!R52:'выработка по дням'!$AH52)-SUM('выработка по дням'!R53:'выработка по дням'!$AH53))/1000/$B53/$AJ$2/24</f>
        <v>0.15402369863013698</v>
      </c>
      <c r="R53" s="17">
        <f>('выработка по дням'!$AW52+'выработка по дням'!$AW53+SUM('выработка по дням'!S52:'выработка по дням'!$AH52)-SUM('выработка по дням'!S53:'выработка по дням'!$AH53))/1000/$B53/$AJ$2/24</f>
        <v>0.15415033485540333</v>
      </c>
      <c r="S53" s="17">
        <f>('выработка по дням'!$AW52+'выработка по дням'!$AW53+SUM('выработка по дням'!T52:'выработка по дням'!$AH52)-SUM('выработка по дням'!T53:'выработка по дням'!$AH53))/1000/$B53/$AJ$2/24</f>
        <v>0.15430687975646878</v>
      </c>
      <c r="T53" s="17">
        <f>('выработка по дням'!$AW52+'выработка по дням'!$AW53+SUM('выработка по дням'!U52:'выработка по дням'!$AH52)-SUM('выработка по дням'!U53:'выработка по дням'!$AH53))/1000/$B53/$AJ$2/24</f>
        <v>0.15424398782343987</v>
      </c>
      <c r="U53" s="17">
        <f>('выработка по дням'!$AW52+'выработка по дням'!$AW53+SUM('выработка по дням'!V52:'выработка по дням'!$AH52)-SUM('выработка по дням'!V53:'выработка по дням'!$AH53))/1000/$B53/$AJ$2/24</f>
        <v>0.15432963470319636</v>
      </c>
      <c r="V53" s="17">
        <f>('выработка по дням'!$AW52+'выработка по дням'!$AW53+SUM('выработка по дням'!W52:'выработка по дням'!$AH52)-SUM('выработка по дням'!W53:'выработка по дням'!$AH53))/1000/$B53/$AJ$2/24</f>
        <v>0.15416429223744291</v>
      </c>
      <c r="W53" s="17">
        <f>('выработка по дням'!$AW52+'выработка по дням'!$AW53+SUM('выработка по дням'!X52:'выработка по дням'!$AH52)-SUM('выработка по дням'!X53:'выработка по дням'!$AH53))/1000/$B53/$AJ$2/24</f>
        <v>0.15414256468797563</v>
      </c>
      <c r="X53" s="17">
        <f>('выработка по дням'!$AW52+'выработка по дням'!$AW53+SUM('выработка по дням'!Y52:'выработка по дням'!$AH52)-SUM('выработка по дням'!Y53:'выработка по дням'!$AH53))/1000/$B53/$AJ$2/24</f>
        <v>0.15400456621004568</v>
      </c>
      <c r="Y53" s="17">
        <f>('выработка по дням'!$AW52+'выработка по дням'!$AW53+SUM('выработка по дням'!Z52:'выработка по дням'!$AH52)-SUM('выработка по дням'!Z53:'выработка по дням'!$AH53))/1000/$B53/$AJ$2/24</f>
        <v>0.15394403348554034</v>
      </c>
      <c r="Z53" s="17">
        <f>('выработка по дням'!$AW52+'выработка по дням'!$AW53+SUM('выработка по дням'!AA52:'выработка по дням'!$AH52)-SUM('выработка по дням'!AA53:'выработка по дням'!$AH53))/1000/$B53/$AJ$2/24</f>
        <v>0.15402157534246577</v>
      </c>
      <c r="AA53" s="17">
        <f>('выработка по дням'!$AW52+'выработка по дням'!$AW53+SUM('выработка по дням'!AB52:'выработка по дням'!$AH52)-SUM('выработка по дням'!AB53:'выработка по дням'!$AH53))/1000/$B53/$AJ$2/24</f>
        <v>0.15378651445966515</v>
      </c>
      <c r="AB53" s="17">
        <f>('выработка по дням'!$AW52+'выработка по дням'!$AW53+SUM('выработка по дням'!AC52:'выработка по дням'!$AH52)-SUM('выработка по дням'!AC53:'выработка по дням'!$AH53))/1000/$B53/$AJ$2/24</f>
        <v>0.15390968036529681</v>
      </c>
      <c r="AC53" s="17">
        <f>('выработка по дням'!$AW52+'выработка по дням'!$AW53+SUM('выработка по дням'!AD52:'выработка по дням'!$AH52)-SUM('выработка по дням'!AD53:'выработка по дням'!$AH53))/1000/$B53/$AJ$2/24</f>
        <v>0.15368441400304414</v>
      </c>
      <c r="AD53" s="17">
        <f>('выработка по дням'!$AW52+'выработка по дням'!$AW53+SUM('выработка по дням'!AE52:'выработка по дням'!$AH52)-SUM('выработка по дням'!AE53:'выработка по дням'!$AH53))/1000/$B53/$AJ$2/24</f>
        <v>0.15357740487062405</v>
      </c>
      <c r="AE53" s="17">
        <f>('выработка по дням'!$AW52+'выработка по дням'!$AW53+SUM('выработка по дням'!AF52:'выработка по дням'!$AH52)-SUM('выработка по дням'!AF53:'выработка по дням'!$AH53))/1000/$B53/$AJ$2/24</f>
        <v>0.15337283866057838</v>
      </c>
      <c r="AF53" s="17">
        <f>('выработка по дням'!$AW52+'выработка по дням'!$AW53+SUM('выработка по дням'!AG52:'выработка по дням'!$AH52)-SUM('выработка по дням'!AG53:'выработка по дням'!$AH53))/1000/$B53/$AJ$2/24</f>
        <v>0.15341327245053274</v>
      </c>
      <c r="AG53" s="29">
        <f>('выработка по дням'!$AW52+'выработка по дням'!$AW53+SUM('выработка по дням'!AH52:'выработка по дням'!$AH52)-SUM('выработка по дням'!AH53:'выработка по дням'!$AH53))/1000/$B53/$AJ$2/24</f>
        <v>0.15362254946727549</v>
      </c>
      <c r="AH53" s="18">
        <f>('выработка по дням'!$AW52+'выработка по дням'!$AW53)/1000/$B53/$AJ$2/24</f>
        <v>0.15384705479452054</v>
      </c>
    </row>
    <row r="54" spans="1:34">
      <c r="A54" s="209" t="s">
        <v>372</v>
      </c>
      <c r="B54" s="131"/>
      <c r="C54" s="23"/>
      <c r="D54" s="23"/>
      <c r="E54" s="23"/>
      <c r="F54" s="23"/>
      <c r="G54" s="23"/>
      <c r="H54" s="23"/>
      <c r="I54" s="23"/>
      <c r="J54" s="23"/>
      <c r="K54" s="23"/>
      <c r="L54" s="23"/>
      <c r="M54" s="23"/>
      <c r="N54" s="23"/>
      <c r="O54" s="23"/>
      <c r="P54" s="23"/>
      <c r="Q54" s="24"/>
      <c r="R54" s="24"/>
      <c r="S54" s="24"/>
      <c r="T54" s="24"/>
      <c r="U54" s="24"/>
      <c r="V54" s="24"/>
      <c r="W54" s="24"/>
      <c r="X54" s="24"/>
      <c r="Y54" s="24"/>
      <c r="Z54" s="24"/>
      <c r="AA54" s="24"/>
      <c r="AB54" s="24"/>
      <c r="AC54" s="24"/>
      <c r="AD54" s="24"/>
      <c r="AE54" s="24"/>
      <c r="AF54" s="24"/>
      <c r="AG54" s="24"/>
      <c r="AH54" s="12"/>
    </row>
    <row r="55" spans="1:34">
      <c r="A55" s="209"/>
      <c r="B55" s="132">
        <v>15</v>
      </c>
      <c r="C55" s="17">
        <f>('выработка по дням'!$AW54+'выработка по дням'!$AW55+SUM('выработка по дням'!D54:'выработка по дням'!$AH54)-SUM('выработка по дням'!D55:'выработка по дням'!$AH55))/1000/$B55/$AJ$2/24</f>
        <v>0.15101350076103501</v>
      </c>
      <c r="D55" s="17">
        <f>('выработка по дням'!$AW54+'выработка по дням'!$AW55+SUM('выработка по дням'!E54:'выработка по дням'!$AH54)-SUM('выработка по дням'!E55:'выработка по дням'!$AH55))/1000/$B55/$AJ$2/24</f>
        <v>0.15114804414003044</v>
      </c>
      <c r="E55" s="17">
        <f>('выработка по дням'!$AW54+'выработка по дням'!$AW55+SUM('выработка по дням'!F54:'выработка по дням'!$AH54)-SUM('выработка по дням'!F55:'выработка по дням'!$AH55))/1000/$B55/$AJ$2/24</f>
        <v>0.1511971613394216</v>
      </c>
      <c r="F55" s="17">
        <f>('выработка по дням'!$AW54+'выработка по дням'!$AW55+SUM('выработка по дням'!G54:'выработка по дням'!$AH54)-SUM('выработка по дням'!G55:'выработка по дням'!$AH55))/1000/$B55/$AJ$2/24</f>
        <v>0.15155385844748856</v>
      </c>
      <c r="G55" s="17">
        <f>('выработка по дням'!$AW54+'выработка по дням'!$AW55+SUM('выработка по дням'!H54:'выработка по дням'!$AH54)-SUM('выработка по дням'!H55:'выработка по дням'!$AH55))/1000/$B55/$AJ$2/24</f>
        <v>0.15104946727549468</v>
      </c>
      <c r="H55" s="17">
        <f>('выработка по дням'!$AW54+'выработка по дням'!$AW55+SUM('выработка по дням'!I54:'выработка по дням'!$AH54)-SUM('выработка по дням'!I55:'выработка по дням'!$AH55))/1000/$B55/$AJ$2/24</f>
        <v>0.15082979452054793</v>
      </c>
      <c r="I55" s="17">
        <f>('выработка по дням'!$AW54+'выработка по дням'!$AW55+SUM('выработка по дням'!J54:'выработка по дням'!$AH54)-SUM('выработка по дням'!J55:'выработка по дням'!$AH55))/1000/$B55/$AJ$2/24</f>
        <v>0.15081173515981736</v>
      </c>
      <c r="J55" s="17">
        <f>('выработка по дням'!$AW54+'выработка по дням'!$AW55+SUM('выработка по дням'!K54:'выработка по дням'!$AH54)-SUM('выработка по дням'!K55:'выработка по дням'!$AH55))/1000/$B55/$AJ$2/24</f>
        <v>0.15106679604261794</v>
      </c>
      <c r="K55" s="17">
        <f>('выработка по дням'!$AW54+'выработка по дням'!$AW55+SUM('выработка по дням'!L54:'выработка по дням'!$AH54)-SUM('выработка по дням'!L55:'выработка по дням'!$AH55))/1000/$B55/$AJ$2/24</f>
        <v>0.15044692541856927</v>
      </c>
      <c r="L55" s="17">
        <f>('выработка по дням'!$AW54+'выработка по дням'!$AW55+SUM('выработка по дням'!M54:'выработка по дням'!$AH54)-SUM('выработка по дням'!M55:'выработка по дням'!$AH55))/1000/$B55/$AJ$2/24</f>
        <v>0.14991111111111113</v>
      </c>
      <c r="M55" s="17">
        <f>('выработка по дням'!$AW54+'выработка по дням'!$AW55+SUM('выработка по дням'!N54:'выработка по дням'!$AH54)-SUM('выработка по дням'!N55:'выработка по дням'!$AH55))/1000/$B55/$AJ$2/24</f>
        <v>0.1498560502283105</v>
      </c>
      <c r="N55" s="17">
        <f>('выработка по дням'!$AW54+'выработка по дням'!$AW55+SUM('выработка по дням'!O54:'выработка по дням'!$AH54)-SUM('выработка по дням'!O55:'выработка по дням'!$AH55))/1000/$B55/$AJ$2/24</f>
        <v>0.14953466514459665</v>
      </c>
      <c r="O55" s="17">
        <f>('выработка по дням'!$AW54+'выработка по дням'!$AW55+SUM('выработка по дням'!P54:'выработка по дням'!$AH54)-SUM('выработка по дням'!P55:'выработка по дням'!$AH55))/1000/$B55/$AJ$2/24</f>
        <v>0.14951550228310501</v>
      </c>
      <c r="P55" s="17">
        <f>('выработка по дням'!$AW54+'выработка по дням'!$AW55+SUM('выработка по дням'!Q54:'выработка по дням'!$AH54)-SUM('выработка по дням'!Q55:'выработка по дням'!$AH55))/1000/$B55/$AJ$2/24</f>
        <v>0.14909337138508369</v>
      </c>
      <c r="Q55" s="17">
        <f>('выработка по дням'!$AW54+'выработка по дням'!$AW55+SUM('выработка по дням'!R54:'выработка по дням'!$AH54)-SUM('выработка по дням'!R55:'выработка по дням'!$AH55))/1000/$B55/$AJ$2/24</f>
        <v>0.14920640030441401</v>
      </c>
      <c r="R55" s="17">
        <f>('выработка по дням'!$AW54+'выработка по дням'!$AW55+SUM('выработка по дням'!S54:'выработка по дням'!$AH54)-SUM('выработка по дням'!S55:'выработка по дням'!$AH55))/1000/$B55/$AJ$2/24</f>
        <v>0.14937781582952814</v>
      </c>
      <c r="S55" s="17">
        <f>('выработка по дням'!$AW54+'выработка по дням'!$AW55+SUM('выработка по дням'!T54:'выработка по дням'!$AH54)-SUM('выработка по дням'!T55:'выработка по дням'!$AH55))/1000/$B55/$AJ$2/24</f>
        <v>0.14951322678843226</v>
      </c>
      <c r="T55" s="17">
        <f>('выработка по дням'!$AW54+'выработка по дням'!$AW55+SUM('выработка по дням'!U54:'выработка по дням'!$AH54)-SUM('выработка по дням'!U55:'выработка по дням'!$AH55))/1000/$B55/$AJ$2/24</f>
        <v>0.14943547184170472</v>
      </c>
      <c r="U55" s="17">
        <f>('выработка по дням'!$AW54+'выработка по дням'!$AW55+SUM('выработка по дням'!V54:'выработка по дням'!$AH54)-SUM('выработка по дням'!V55:'выработка по дням'!$AH55))/1000/$B55/$AJ$2/24</f>
        <v>0.14958064687975647</v>
      </c>
      <c r="V55" s="17">
        <f>('выработка по дням'!$AW54+'выработка по дням'!$AW55+SUM('выработка по дням'!W54:'выработка по дням'!$AH54)-SUM('выработка по дням'!W55:'выработка по дням'!$AH55))/1000/$B55/$AJ$2/24</f>
        <v>0.14946265601217656</v>
      </c>
      <c r="W55" s="17">
        <f>('выработка по дням'!$AW54+'выработка по дням'!$AW55+SUM('выработка по дням'!X54:'выработка по дням'!$AH54)-SUM('выработка по дням'!X55:'выработка по дням'!$AH55))/1000/$B55/$AJ$2/24</f>
        <v>0.14950528919330289</v>
      </c>
      <c r="X55" s="17">
        <f>('выработка по дням'!$AW54+'выработка по дням'!$AW55+SUM('выработка по дням'!Y54:'выработка по дням'!$AH54)-SUM('выработка по дням'!Y55:'выработка по дням'!$AH55))/1000/$B55/$AJ$2/24</f>
        <v>0.14944445205479451</v>
      </c>
      <c r="Y55" s="17">
        <f>('выработка по дням'!$AW54+'выработка по дням'!$AW55+SUM('выработка по дням'!Z54:'выработка по дням'!$AH54)-SUM('выработка по дням'!Z55:'выработка по дням'!$AH55))/1000/$B55/$AJ$2/24</f>
        <v>0.14943017503805175</v>
      </c>
      <c r="Z55" s="17">
        <f>('выработка по дням'!$AW54+'выработка по дням'!$AW55+SUM('выработка по дням'!AA54:'выработка по дням'!$AH54)-SUM('выработка по дням'!AA55:'выработка по дням'!$AH55))/1000/$B55/$AJ$2/24</f>
        <v>0.14956041095890413</v>
      </c>
      <c r="AA55" s="17">
        <f>('выработка по дням'!$AW54+'выработка по дням'!$AW55+SUM('выработка по дням'!AB54:'выработка по дням'!$AH54)-SUM('выработка по дням'!AB55:'выработка по дням'!$AH55))/1000/$B55/$AJ$2/24</f>
        <v>0.14939161339421614</v>
      </c>
      <c r="AB55" s="17">
        <f>('выработка по дням'!$AW54+'выработка по дням'!$AW55+SUM('выработка по дням'!AC54:'выработка по дням'!$AH54)-SUM('выработка по дням'!AC55:'выработка по дням'!$AH55))/1000/$B55/$AJ$2/24</f>
        <v>0.14957357686453579</v>
      </c>
      <c r="AC55" s="17">
        <f>('выработка по дням'!$AW54+'выработка по дням'!$AW55+SUM('выработка по дням'!AD54:'выработка по дням'!$AH54)-SUM('выработка по дням'!AD55:'выработка по дням'!$AH55))/1000/$B55/$AJ$2/24</f>
        <v>0.14940533485540336</v>
      </c>
      <c r="AD55" s="17">
        <f>('выработка по дням'!$AW54+'выработка по дням'!$AW55+SUM('выработка по дням'!AE54:'выработка по дням'!$AH54)-SUM('выработка по дням'!AE55:'выработка по дням'!$AH55))/1000/$B55/$AJ$2/24</f>
        <v>0.14932419330289196</v>
      </c>
      <c r="AE55" s="17">
        <f>('выработка по дням'!$AW54+'выработка по дням'!$AW55+SUM('выработка по дням'!AF54:'выработка по дням'!$AH54)-SUM('выработка по дням'!AF55:'выработка по дням'!$AH55))/1000/$B55/$AJ$2/24</f>
        <v>0.1491584703196347</v>
      </c>
      <c r="AF55" s="17">
        <f>('выработка по дням'!$AW54+'выработка по дням'!$AW55+SUM('выработка по дням'!AG54:'выработка по дням'!$AH54)-SUM('выработка по дням'!AG55:'выработка по дням'!$AH55))/1000/$B55/$AJ$2/24</f>
        <v>0.14922590563165905</v>
      </c>
      <c r="AG55" s="29">
        <f>('выработка по дням'!$AW54+'выработка по дням'!$AW55+SUM('выработка по дням'!AH54:'выработка по дням'!$AH54)-SUM('выработка по дням'!AH55:'выработка по дням'!$AH55))/1000/$B55/$AJ$2/24</f>
        <v>0.14944501522070017</v>
      </c>
      <c r="AH55" s="18">
        <f>('выработка по дням'!$AW54+'выработка по дням'!$AW55)/1000/$B55/$AJ$2/24</f>
        <v>0.1496866210045662</v>
      </c>
    </row>
    <row r="56" spans="1:34">
      <c r="A56" s="215" t="s">
        <v>373</v>
      </c>
      <c r="B56" s="131"/>
      <c r="C56" s="23"/>
      <c r="D56" s="23"/>
      <c r="E56" s="23"/>
      <c r="F56" s="23"/>
      <c r="G56" s="23"/>
      <c r="H56" s="23"/>
      <c r="I56" s="23"/>
      <c r="J56" s="23"/>
      <c r="K56" s="23"/>
      <c r="L56" s="23"/>
      <c r="M56" s="23"/>
      <c r="N56" s="23"/>
      <c r="O56" s="23"/>
      <c r="P56" s="23"/>
      <c r="Q56" s="24"/>
      <c r="R56" s="24"/>
      <c r="S56" s="24"/>
      <c r="T56" s="24"/>
      <c r="U56" s="24"/>
      <c r="V56" s="24"/>
      <c r="W56" s="24"/>
      <c r="X56" s="24"/>
      <c r="Y56" s="24"/>
      <c r="Z56" s="24"/>
      <c r="AA56" s="24"/>
      <c r="AB56" s="24"/>
      <c r="AC56" s="24"/>
      <c r="AD56" s="24"/>
      <c r="AE56" s="24"/>
      <c r="AF56" s="24"/>
      <c r="AG56" s="24"/>
      <c r="AH56" s="12"/>
    </row>
    <row r="57" spans="1:34">
      <c r="A57" s="215"/>
      <c r="B57" s="132">
        <v>10</v>
      </c>
      <c r="C57" s="17">
        <f>('выработка по дням'!$AW56+'выработка по дням'!$AW57+SUM('выработка по дням'!D56:'выработка по дням'!$AH56)-SUM('выработка по дням'!D57:'выработка по дням'!$AH57))/1000/$B57/$AJ$2/24</f>
        <v>0.11576060502283107</v>
      </c>
      <c r="D57" s="17">
        <f>('выработка по дням'!$AW56+'выработка по дням'!$AW57+SUM('выработка по дням'!E56:'выработка по дням'!$AH56)-SUM('выработка по дням'!E57:'выработка по дням'!$AH57))/1000/$B57/$AJ$2/24</f>
        <v>0.11570247716894977</v>
      </c>
      <c r="E57" s="17">
        <f>('выработка по дням'!$AW56+'выработка по дням'!$AW57+SUM('выработка по дням'!F56:'выработка по дням'!$AH56)-SUM('выработка по дням'!F57:'выработка по дням'!$AH57))/1000/$B57/$AJ$2/24</f>
        <v>0.11568054794520548</v>
      </c>
      <c r="F57" s="17">
        <f>('выработка по дням'!$AW56+'выработка по дням'!$AW57+SUM('выработка по дням'!G56:'выработка по дням'!$AH56)-SUM('выработка по дням'!G57:'выработка по дням'!$AH57))/1000/$B57/$AJ$2/24</f>
        <v>0.11565651826484019</v>
      </c>
      <c r="G57" s="17">
        <f>('выработка по дням'!$AW56+'выработка по дням'!$AW57+SUM('выработка по дням'!H56:'выработка по дням'!$AH56)-SUM('выработка по дням'!H57:'выработка по дням'!$AH57))/1000/$B57/$AJ$2/24</f>
        <v>0.11553896118721461</v>
      </c>
      <c r="H57" s="17">
        <f>('выработка по дням'!$AW56+'выработка по дням'!$AW57+SUM('выработка по дням'!I56:'выработка по дням'!$AH56)-SUM('выработка по дням'!I57:'выработка по дням'!$AH57))/1000/$B57/$AJ$2/24</f>
        <v>0.11554131278538814</v>
      </c>
      <c r="I57" s="17">
        <f>('выработка по дням'!$AW56+'выработка по дням'!$AW57+SUM('выработка по дням'!J56:'выработка по дням'!$AH56)-SUM('выработка по дням'!J57:'выработка по дням'!$AH57))/1000/$B57/$AJ$2/24</f>
        <v>0.11541851598173515</v>
      </c>
      <c r="J57" s="17">
        <f>('выработка по дням'!$AW56+'выработка по дням'!$AW57+SUM('выработка по дням'!K56:'выработка по дням'!$AH56)-SUM('выработка по дням'!K57:'выработка по дням'!$AH57))/1000/$B57/$AJ$2/24</f>
        <v>0.1150937899543379</v>
      </c>
      <c r="K57" s="17">
        <f>('выработка по дням'!$AW56+'выработка по дням'!$AW57+SUM('выработка по дням'!L56:'выработка по дням'!$AH56)-SUM('выработка по дням'!L57:'выработка по дням'!$AH57))/1000/$B57/$AJ$2/24</f>
        <v>0.11464119863013698</v>
      </c>
      <c r="L57" s="17">
        <f>('выработка по дням'!$AW56+'выработка по дням'!$AW57+SUM('выработка по дням'!M56:'выработка по дням'!$AH56)-SUM('выработка по дням'!M57:'выработка по дням'!$AH57))/1000/$B57/$AJ$2/24</f>
        <v>0.11459851598173516</v>
      </c>
      <c r="M57" s="17">
        <f>('выработка по дням'!$AW56+'выработка по дням'!$AW57+SUM('выработка по дням'!N56:'выработка по дням'!$AH56)-SUM('выработка по дням'!N57:'выработка по дням'!$AH57))/1000/$B57/$AJ$2/24</f>
        <v>0.11465036529680366</v>
      </c>
      <c r="N57" s="17">
        <f>('выработка по дням'!$AW56+'выработка по дням'!$AW57+SUM('выработка по дням'!O56:'выработка по дням'!$AH56)-SUM('выработка по дням'!O57:'выработка по дням'!$AH57))/1000/$B57/$AJ$2/24</f>
        <v>0.11461086757990868</v>
      </c>
      <c r="O57" s="17">
        <f>('выработка по дням'!$AW56+'выработка по дням'!$AW57+SUM('выработка по дням'!P56:'выработка по дням'!$AH56)-SUM('выработка по дням'!P57:'выработка по дням'!$AH57))/1000/$B57/$AJ$2/24</f>
        <v>0.11420410958904111</v>
      </c>
      <c r="P57" s="17">
        <f>('выработка по дням'!$AW56+'выработка по дням'!$AW57+SUM('выработка по дням'!Q56:'выработка по дням'!$AH56)-SUM('выработка по дням'!Q57:'выработка по дням'!$AH57))/1000/$B57/$AJ$2/24</f>
        <v>0.11368474885844748</v>
      </c>
      <c r="Q57" s="17">
        <f>('выработка по дням'!$AW56+'выработка по дням'!$AW57+SUM('выработка по дням'!R56:'выработка по дням'!$AH56)-SUM('выработка по дням'!R57:'выработка по дням'!$AH57))/1000/$B57/$AJ$2/24</f>
        <v>0.11375549086757991</v>
      </c>
      <c r="R57" s="17">
        <f>('выработка по дням'!$AW56+'выработка по дням'!$AW57+SUM('выработка по дням'!S56:'выработка по дням'!$AH56)-SUM('выработка по дням'!S57:'выработка по дням'!$AH57))/1000/$B57/$AJ$2/24</f>
        <v>0.1137540296803653</v>
      </c>
      <c r="S57" s="17">
        <f>('выработка по дням'!$AW56+'выработка по дням'!$AW57+SUM('выработка по дням'!T56:'выработка по дням'!$AH56)-SUM('выработка по дням'!T57:'выработка по дням'!$AH57))/1000/$B57/$AJ$2/24</f>
        <v>0.11369069634703198</v>
      </c>
      <c r="T57" s="17">
        <f>('выработка по дням'!$AW56+'выработка по дням'!$AW57+SUM('выработка по дням'!U56:'выработка по дням'!$AH56)-SUM('выработка по дням'!U57:'выработка по дням'!$AH57))/1000/$B57/$AJ$2/24</f>
        <v>0.11373189497716896</v>
      </c>
      <c r="U57" s="17">
        <f>('выработка по дням'!$AW56+'выработка по дням'!$AW57+SUM('выработка по дням'!V56:'выработка по дням'!$AH56)-SUM('выработка по дням'!V57:'выработка по дням'!$AH57))/1000/$B57/$AJ$2/24</f>
        <v>0.11389898401826483</v>
      </c>
      <c r="V57" s="17">
        <f>('выработка по дням'!$AW56+'выработка по дням'!$AW57+SUM('выработка по дням'!W56:'выработка по дням'!$AH56)-SUM('выработка по дням'!W57:'выработка по дням'!$AH57))/1000/$B57/$AJ$2/24</f>
        <v>0.11429311643835616</v>
      </c>
      <c r="W57" s="17">
        <f>('выработка по дням'!$AW56+'выработка по дням'!$AW57+SUM('выработка по дням'!X56:'выработка по дням'!$AH56)-SUM('выработка по дням'!X57:'выработка по дням'!$AH57))/1000/$B57/$AJ$2/24</f>
        <v>0.11480359589041095</v>
      </c>
      <c r="X57" s="17">
        <f>('выработка по дням'!$AW56+'выработка по дням'!$AW57+SUM('выработка по дням'!Y56:'выработка по дням'!$AH56)-SUM('выработка по дням'!Y57:'выработка по дням'!$AH57))/1000/$B57/$AJ$2/24</f>
        <v>0.11472866438356165</v>
      </c>
      <c r="Y57" s="17">
        <f>('выработка по дням'!$AW56+'выработка по дням'!$AW57+SUM('выработка по дням'!Z56:'выработка по дням'!$AH56)-SUM('выработка по дням'!Z57:'выработка по дням'!$AH57))/1000/$B57/$AJ$2/24</f>
        <v>0.11442901826484018</v>
      </c>
      <c r="Z57" s="17">
        <f>('выработка по дням'!$AW56+'выработка по дням'!$AW57+SUM('выработка по дням'!AA56:'выработка по дням'!$AH56)-SUM('выработка по дням'!AA57:'выработка по дням'!$AH57))/1000/$B57/$AJ$2/24</f>
        <v>0.11390261415525114</v>
      </c>
      <c r="AA57" s="17">
        <f>('выработка по дням'!$AW56+'выработка по дням'!$AW57+SUM('выработка по дням'!AB56:'выработка по дням'!$AH56)-SUM('выработка по дням'!AB57:'выработка по дням'!$AH57))/1000/$B57/$AJ$2/24</f>
        <v>0.11341809360730593</v>
      </c>
      <c r="AB57" s="17">
        <f>('выработка по дням'!$AW56+'выработка по дням'!$AW57+SUM('выработка по дням'!AC56:'выработка по дням'!$AH56)-SUM('выработка по дням'!AC57:'выработка по дням'!$AH57))/1000/$B57/$AJ$2/24</f>
        <v>0.11332608447488585</v>
      </c>
      <c r="AC57" s="17">
        <f>('выработка по дням'!$AW56+'выработка по дням'!$AW57+SUM('выработка по дням'!AD56:'выработка по дням'!$AH56)-SUM('выработка по дням'!AD57:'выработка по дням'!$AH57))/1000/$B57/$AJ$2/24</f>
        <v>0.11353738584474886</v>
      </c>
      <c r="AD57" s="17">
        <f>('выработка по дням'!$AW56+'выработка по дням'!$AW57+SUM('выработка по дням'!AE56:'выработка по дням'!$AH56)-SUM('выработка по дням'!AE57:'выработка по дням'!$AH57))/1000/$B57/$AJ$2/24</f>
        <v>0.11382046803652969</v>
      </c>
      <c r="AE57" s="17">
        <f>('выработка по дням'!$AW56+'выработка по дням'!$AW57+SUM('выработка по дням'!AF56:'выработка по дням'!$AH56)-SUM('выработка по дням'!AF57:'выработка по дням'!$AH57))/1000/$B57/$AJ$2/24</f>
        <v>0.11379462328767122</v>
      </c>
      <c r="AF57" s="17">
        <f>('выработка по дням'!$AW56+'выработка по дням'!$AW57+SUM('выработка по дням'!AG56:'выработка по дням'!$AH56)-SUM('выработка по дням'!AG57:'выработка по дням'!$AH57))/1000/$B57/$AJ$2/24</f>
        <v>0.11395300228310502</v>
      </c>
      <c r="AG57" s="29">
        <f>('выработка по дням'!$AW56+'выработка по дням'!$AW57+SUM('выработка по дням'!AH56:'выработка по дням'!$AH56)-SUM('выработка по дням'!AH57:'выработка по дням'!$AH57))/1000/$B57/$AJ$2/24</f>
        <v>0.11438285388127854</v>
      </c>
      <c r="AH57" s="18">
        <f>('выработка по дням'!$AW56+'выработка по дням'!$AW57)/1000/$B57/$AJ$2/24</f>
        <v>0.11409318493150684</v>
      </c>
    </row>
    <row r="58" spans="1:34">
      <c r="A58" s="215" t="s">
        <v>374</v>
      </c>
      <c r="B58" s="131"/>
      <c r="C58" s="23"/>
      <c r="D58" s="23"/>
      <c r="E58" s="23"/>
      <c r="F58" s="23"/>
      <c r="G58" s="23"/>
      <c r="H58" s="23"/>
      <c r="I58" s="23"/>
      <c r="J58" s="23"/>
      <c r="K58" s="23"/>
      <c r="L58" s="23"/>
      <c r="M58" s="23"/>
      <c r="N58" s="23"/>
      <c r="O58" s="23"/>
      <c r="P58" s="23"/>
      <c r="Q58" s="24"/>
      <c r="R58" s="24"/>
      <c r="S58" s="24"/>
      <c r="T58" s="24"/>
      <c r="U58" s="24"/>
      <c r="V58" s="24"/>
      <c r="W58" s="24"/>
      <c r="X58" s="24"/>
      <c r="Y58" s="24"/>
      <c r="Z58" s="24"/>
      <c r="AA58" s="24"/>
      <c r="AB58" s="24"/>
      <c r="AC58" s="24"/>
      <c r="AD58" s="24"/>
      <c r="AE58" s="24"/>
      <c r="AF58" s="24"/>
      <c r="AG58" s="24"/>
      <c r="AH58" s="12"/>
    </row>
    <row r="59" spans="1:34">
      <c r="A59" s="215"/>
      <c r="B59" s="132">
        <v>10</v>
      </c>
      <c r="C59" s="17">
        <f>('выработка по дням'!$AW58+'выработка по дням'!$AW59+SUM('выработка по дням'!D58:'выработка по дням'!$AH58)-SUM('выработка по дням'!D59:'выработка по дням'!$AH59))/1000/$B59/$AJ$2/24</f>
        <v>0.12209131278538814</v>
      </c>
      <c r="D59" s="17">
        <f>('выработка по дням'!$AW58+'выработка по дням'!$AW59+SUM('выработка по дням'!E58:'выработка по дням'!$AH58)-SUM('выработка по дням'!E59:'выработка по дням'!$AH59))/1000/$B59/$AJ$2/24</f>
        <v>0.12202254566210047</v>
      </c>
      <c r="E59" s="17">
        <f>('выработка по дням'!$AW58+'выработка по дням'!$AW59+SUM('выработка по дням'!F58:'выработка по дням'!$AH58)-SUM('выработка по дням'!F59:'выработка по дням'!$AH59))/1000/$B59/$AJ$2/24</f>
        <v>0.12196721461187215</v>
      </c>
      <c r="F59" s="17">
        <f>('выработка по дням'!$AW58+'выработка по дням'!$AW59+SUM('выработка по дням'!G58:'выработка по дням'!$AH58)-SUM('выработка по дням'!G59:'выработка по дням'!$AH59))/1000/$B59/$AJ$2/24</f>
        <v>0.12190422374429222</v>
      </c>
      <c r="G59" s="17">
        <f>('выработка по дням'!$AW58+'выработка по дням'!$AW59+SUM('выработка по дням'!H58:'выработка по дням'!$AH58)-SUM('выработка по дням'!H59:'выработка по дням'!$AH59))/1000/$B59/$AJ$2/24</f>
        <v>0.12180251141552512</v>
      </c>
      <c r="H59" s="17">
        <f>('выработка по дням'!$AW58+'выработка по дням'!$AW59+SUM('выработка по дням'!I58:'выработка по дням'!$AH58)-SUM('выработка по дням'!I59:'выработка по дням'!$AH59))/1000/$B59/$AJ$2/24</f>
        <v>0.12180952054794519</v>
      </c>
      <c r="I59" s="17">
        <f>('выработка по дням'!$AW58+'выработка по дням'!$AW59+SUM('выработка по дням'!J58:'выработка по дням'!$AH58)-SUM('выработка по дням'!J59:'выработка по дням'!$AH59))/1000/$B59/$AJ$2/24</f>
        <v>0.12168718036529681</v>
      </c>
      <c r="J59" s="17">
        <f>('выработка по дням'!$AW58+'выработка по дням'!$AW59+SUM('выработка по дням'!K58:'выработка по дням'!$AH58)-SUM('выработка по дням'!K59:'выработка по дням'!$AH59))/1000/$B59/$AJ$2/24</f>
        <v>0.12134812785388127</v>
      </c>
      <c r="K59" s="17">
        <f>('выработка по дням'!$AW58+'выработка по дням'!$AW59+SUM('выработка по дням'!L58:'выработка по дням'!$AH58)-SUM('выработка по дням'!L59:'выработка по дням'!$AH59))/1000/$B59/$AJ$2/24</f>
        <v>0.12088147260273974</v>
      </c>
      <c r="L59" s="17">
        <f>('выработка по дням'!$AW58+'выработка по дням'!$AW59+SUM('выработка по дням'!M58:'выработка по дням'!$AH58)-SUM('выработка по дням'!M59:'выработка по дням'!$AH59))/1000/$B59/$AJ$2/24</f>
        <v>0.12076926940639271</v>
      </c>
      <c r="M59" s="17">
        <f>('выработка по дням'!$AW58+'выработка по дням'!$AW59+SUM('выработка по дням'!N58:'выработка по дням'!$AH58)-SUM('выработка по дням'!N59:'выработка по дням'!$AH59))/1000/$B59/$AJ$2/24</f>
        <v>0.12065768264840182</v>
      </c>
      <c r="N59" s="17">
        <f>('выработка по дням'!$AW58+'выработка по дням'!$AW59+SUM('выработка по дням'!O58:'выработка по дням'!$AH58)-SUM('выработка по дням'!O59:'выработка по дням'!$AH59))/1000/$B59/$AJ$2/24</f>
        <v>0.12051899543378995</v>
      </c>
      <c r="O59" s="17">
        <f>('выработка по дням'!$AW58+'выработка по дням'!$AW59+SUM('выработка по дням'!P58:'выработка по дням'!$AH58)-SUM('выработка по дням'!P59:'выработка по дням'!$AH59))/1000/$B59/$AJ$2/24</f>
        <v>0.12003433789954338</v>
      </c>
      <c r="P59" s="17">
        <f>('выработка по дням'!$AW58+'выработка по дням'!$AW59+SUM('выработка по дням'!Q58:'выработка по дням'!$AH58)-SUM('выработка по дням'!Q59:'выработка по дням'!$AH59))/1000/$B59/$AJ$2/24</f>
        <v>0.11947105022831052</v>
      </c>
      <c r="Q59" s="17">
        <f>('выработка по дням'!$AW58+'выработка по дням'!$AW59+SUM('выработка по дням'!R58:'выработка по дням'!$AH58)-SUM('выработка по дням'!R59:'выработка по дням'!$AH59))/1000/$B59/$AJ$2/24</f>
        <v>0.11930692922374429</v>
      </c>
      <c r="R59" s="17">
        <f>('выработка по дням'!$AW58+'выработка по дням'!$AW59+SUM('выработка по дням'!S58:'выработка по дням'!$AH58)-SUM('выработка по дням'!S59:'выработка по дням'!$AH59))/1000/$B59/$AJ$2/24</f>
        <v>0.11909265981735161</v>
      </c>
      <c r="S59" s="17">
        <f>('выработка по дням'!$AW58+'выработка по дням'!$AW59+SUM('выработка по дням'!T58:'выработка по дням'!$AH58)-SUM('выработка по дням'!T59:'выработка по дням'!$AH59))/1000/$B59/$AJ$2/24</f>
        <v>0.11881883561643836</v>
      </c>
      <c r="T59" s="17">
        <f>('выработка по дням'!$AW58+'выработка по дням'!$AW59+SUM('выработка по дням'!U58:'выработка по дням'!$AH58)-SUM('выработка по дням'!U59:'выработка по дням'!$AH59))/1000/$B59/$AJ$2/24</f>
        <v>0.11872426940639269</v>
      </c>
      <c r="U59" s="17">
        <f>('выработка по дням'!$AW58+'выработка по дням'!$AW59+SUM('выработка по дням'!V58:'выработка по дням'!$AH58)-SUM('выработка по дням'!V59:'выработка по дням'!$AH59))/1000/$B59/$AJ$2/24</f>
        <v>0.11860537671232875</v>
      </c>
      <c r="V59" s="17">
        <f>('выработка по дням'!$AW58+'выработка по дням'!$AW59+SUM('выработка по дням'!W58:'выработка по дням'!$AH58)-SUM('выработка по дням'!W59:'выработка по дням'!$AH59))/1000/$B59/$AJ$2/24</f>
        <v>0.11886574200913241</v>
      </c>
      <c r="W59" s="17">
        <f>('выработка по дням'!$AW58+'выработка по дням'!$AW59+SUM('выработка по дням'!X58:'выработка по дням'!$AH58)-SUM('выработка по дням'!X59:'выработка по дням'!$AH59))/1000/$B59/$AJ$2/24</f>
        <v>0.1191707191780822</v>
      </c>
      <c r="X59" s="17">
        <f>('выработка по дням'!$AW58+'выработка по дням'!$AW59+SUM('выработка по дням'!Y58:'выработка по дням'!$AH58)-SUM('выработка по дням'!Y59:'выработка по дням'!$AH59))/1000/$B59/$AJ$2/24</f>
        <v>0.11902139269406391</v>
      </c>
      <c r="Y59" s="17">
        <f>('выработка по дням'!$AW58+'выработка по дням'!$AW59+SUM('выработка по дням'!Z58:'выработка по дням'!$AH58)-SUM('выработка по дням'!Z59:'выработка по дням'!$AH59))/1000/$B59/$AJ$2/24</f>
        <v>0.11845424657534248</v>
      </c>
      <c r="Z59" s="17">
        <f>('выработка по дням'!$AW58+'выработка по дням'!$AW59+SUM('выработка по дням'!AA58:'выработка по дням'!$AH58)-SUM('выработка по дням'!AA59:'выработка по дням'!$AH59))/1000/$B59/$AJ$2/24</f>
        <v>0.11785236301369863</v>
      </c>
      <c r="AA59" s="17">
        <f>('выработка по дням'!$AW58+'выработка по дням'!$AW59+SUM('выработка по дням'!AB58:'выработка по дням'!$AH58)-SUM('выработка по дням'!AB59:'выработка по дням'!$AH59))/1000/$B59/$AJ$2/24</f>
        <v>0.11734146118721461</v>
      </c>
      <c r="AB59" s="17">
        <f>('выработка по дням'!$AW58+'выработка по дням'!$AW59+SUM('выработка по дням'!AC58:'выработка по дням'!$AH58)-SUM('выработка по дням'!AC59:'выработка по дням'!$AH59))/1000/$B59/$AJ$2/24</f>
        <v>0.1171797602739726</v>
      </c>
      <c r="AC59" s="17">
        <f>('выработка по дням'!$AW58+'выработка по дням'!$AW59+SUM('выработка по дням'!AD58:'выработка по дням'!$AH58)-SUM('выработка по дням'!AD59:'выработка по дням'!$AH59))/1000/$B59/$AJ$2/24</f>
        <v>0.11724873287671232</v>
      </c>
      <c r="AD59" s="17">
        <f>('выработка по дням'!$AW58+'выработка по дням'!$AW59+SUM('выработка по дням'!AE58:'выработка по дням'!$AH58)-SUM('выработка по дням'!AE59:'выработка по дням'!$AH59))/1000/$B59/$AJ$2/24</f>
        <v>0.11741950913242009</v>
      </c>
      <c r="AE59" s="17">
        <f>('выработка по дням'!$AW58+'выработка по дням'!$AW59+SUM('выработка по дням'!AF58:'выработка по дням'!$AH58)-SUM('выработка по дням'!AF59:'выработка по дням'!$AH59))/1000/$B59/$AJ$2/24</f>
        <v>0.11736778538812785</v>
      </c>
      <c r="AF59" s="17">
        <f>('выработка по дням'!$AW58+'выработка по дням'!$AW59+SUM('выработка по дням'!AG58:'выработка по дням'!$AH58)-SUM('выработка по дням'!AG59:'выработка по дням'!$AH59))/1000/$B59/$AJ$2/24</f>
        <v>0.11750732876712329</v>
      </c>
      <c r="AG59" s="29">
        <f>('выработка по дням'!$AW58+'выработка по дням'!$AW59+SUM('выработка по дням'!AH58:'выработка по дням'!$AH58)-SUM('выработка по дням'!AH59:'выработка по дням'!$AH59))/1000/$B59/$AJ$2/24</f>
        <v>0.11783125570776255</v>
      </c>
      <c r="AH59" s="18">
        <f>('выработка по дням'!$AW58+'выработка по дням'!$AW59)/1000/$B59/$AJ$2/24</f>
        <v>0.11750155251141552</v>
      </c>
    </row>
    <row r="60" spans="1:34">
      <c r="A60" s="215" t="s">
        <v>375</v>
      </c>
      <c r="B60" s="131"/>
      <c r="C60" s="23"/>
      <c r="D60" s="23"/>
      <c r="E60" s="23"/>
      <c r="F60" s="23"/>
      <c r="G60" s="23"/>
      <c r="H60" s="23"/>
      <c r="I60" s="23"/>
      <c r="J60" s="23"/>
      <c r="K60" s="23"/>
      <c r="L60" s="23"/>
      <c r="M60" s="23"/>
      <c r="N60" s="23"/>
      <c r="O60" s="23"/>
      <c r="P60" s="23"/>
      <c r="Q60" s="24"/>
      <c r="R60" s="24"/>
      <c r="S60" s="24"/>
      <c r="T60" s="24"/>
      <c r="U60" s="24"/>
      <c r="V60" s="24"/>
      <c r="W60" s="24"/>
      <c r="X60" s="24"/>
      <c r="Y60" s="24"/>
      <c r="Z60" s="24"/>
      <c r="AA60" s="24"/>
      <c r="AB60" s="24"/>
      <c r="AC60" s="24"/>
      <c r="AD60" s="24"/>
      <c r="AE60" s="24"/>
      <c r="AF60" s="24"/>
      <c r="AG60" s="24"/>
      <c r="AH60" s="12"/>
    </row>
    <row r="61" spans="1:34">
      <c r="A61" s="215"/>
      <c r="B61" s="132">
        <v>5</v>
      </c>
      <c r="C61" s="17">
        <f>('выработка по дням'!$AW60+'выработка по дням'!$AW61+SUM('выработка по дням'!D60:'выработка по дням'!$AH60)-SUM('выработка по дням'!D61:'выработка по дням'!$AH61))/1000/$B61/$AJ$2/24</f>
        <v>0.11852753424657536</v>
      </c>
      <c r="D61" s="17">
        <f>('выработка по дням'!$AW60+'выработка по дням'!$AW61+SUM('выработка по дням'!E60:'выработка по дням'!$AH60)-SUM('выработка по дням'!E61:'выработка по дням'!$AH61))/1000/$B61/$AJ$2/24</f>
        <v>0.11842931506849314</v>
      </c>
      <c r="E61" s="17">
        <f>('выработка по дням'!$AW60+'выработка по дням'!$AW61+SUM('выработка по дням'!F60:'выработка по дням'!$AH60)-SUM('выработка по дням'!F61:'выработка по дням'!$AH61))/1000/$B61/$AJ$2/24</f>
        <v>0.11843641552511418</v>
      </c>
      <c r="F61" s="17">
        <f>('выработка по дням'!$AW60+'выработка по дням'!$AW61+SUM('выработка по дням'!G60:'выработка по дням'!$AH60)-SUM('выработка по дням'!G61:'выработка по дням'!$AH61))/1000/$B61/$AJ$2/24</f>
        <v>0.11838609589041094</v>
      </c>
      <c r="G61" s="17">
        <f>('выработка по дням'!$AW60+'выработка по дням'!$AW61+SUM('выработка по дням'!H60:'выработка по дням'!$AH60)-SUM('выработка по дням'!H61:'выработка по дням'!$AH61))/1000/$B61/$AJ$2/24</f>
        <v>0.11827397260273971</v>
      </c>
      <c r="H61" s="17">
        <f>('выработка по дням'!$AW60+'выработка по дням'!$AW61+SUM('выработка по дням'!I60:'выработка по дням'!$AH60)-SUM('выработка по дням'!I61:'выработка по дням'!$AH61))/1000/$B61/$AJ$2/24</f>
        <v>0.11819404109589043</v>
      </c>
      <c r="I61" s="17">
        <f>('выработка по дням'!$AW60+'выработка по дням'!$AW61+SUM('выработка по дням'!J60:'выработка по дням'!$AH60)-SUM('выработка по дням'!J61:'выработка по дням'!$AH61))/1000/$B61/$AJ$2/24</f>
        <v>0.11797132420091326</v>
      </c>
      <c r="J61" s="17">
        <f>('выработка по дням'!$AW60+'выработка по дням'!$AW61+SUM('выработка по дням'!K60:'выработка по дням'!$AH60)-SUM('выработка по дням'!K61:'выработка по дням'!$AH61))/1000/$B61/$AJ$2/24</f>
        <v>0.11763463470319634</v>
      </c>
      <c r="K61" s="17">
        <f>('выработка по дням'!$AW60+'выработка по дням'!$AW61+SUM('выработка по дням'!L60:'выработка по дням'!$AH60)-SUM('выработка по дням'!L61:'выработка по дням'!$AH61))/1000/$B61/$AJ$2/24</f>
        <v>0.11719328767123288</v>
      </c>
      <c r="L61" s="17">
        <f>('выработка по дням'!$AW60+'выработка по дням'!$AW61+SUM('выработка по дням'!M60:'выработка по дням'!$AH60)-SUM('выработка по дням'!M61:'выработка по дням'!$AH61))/1000/$B61/$AJ$2/24</f>
        <v>0.11708360730593607</v>
      </c>
      <c r="M61" s="17">
        <f>('выработка по дням'!$AW60+'выработка по дням'!$AW61+SUM('выработка по дням'!N60:'выработка по дням'!$AH60)-SUM('выработка по дням'!N61:'выработка по дням'!$AH61))/1000/$B61/$AJ$2/24</f>
        <v>0.11697792237442922</v>
      </c>
      <c r="N61" s="17">
        <f>('выработка по дням'!$AW60+'выработка по дням'!$AW61+SUM('выработка по дням'!O60:'выработка по дням'!$AH60)-SUM('выработка по дням'!O61:'выработка по дням'!$AH61))/1000/$B61/$AJ$2/24</f>
        <v>0.11683700913242008</v>
      </c>
      <c r="O61" s="17">
        <f>('выработка по дням'!$AW60+'выработка по дням'!$AW61+SUM('выработка по дням'!P60:'выработка по дням'!$AH60)-SUM('выработка по дням'!P61:'выработка по дням'!$AH61))/1000/$B61/$AJ$2/24</f>
        <v>0.11640577625570776</v>
      </c>
      <c r="P61" s="17">
        <f>('выработка по дням'!$AW60+'выработка по дням'!$AW61+SUM('выработка по дням'!Q60:'выработка по дням'!$AH60)-SUM('выработка по дням'!Q61:'выработка по дням'!$AH61))/1000/$B61/$AJ$2/24</f>
        <v>0.11591278538812784</v>
      </c>
      <c r="Q61" s="17">
        <f>('выработка по дням'!$AW60+'выработка по дням'!$AW61+SUM('выработка по дням'!R60:'выработка по дням'!$AH60)-SUM('выработка по дням'!R61:'выработка по дням'!$AH61))/1000/$B61/$AJ$2/24</f>
        <v>0.11575735159817351</v>
      </c>
      <c r="R61" s="17">
        <f>('выработка по дням'!$AW60+'выработка по дням'!$AW61+SUM('выработка по дням'!S60:'выработка по дням'!$AH60)-SUM('выработка по дням'!S61:'выработка по дням'!$AH61))/1000/$B61/$AJ$2/24</f>
        <v>0.11552504566210046</v>
      </c>
      <c r="S61" s="17">
        <f>('выработка по дням'!$AW60+'выработка по дням'!$AW61+SUM('выработка по дням'!T60:'выработка по дням'!$AH60)-SUM('выработка по дням'!T61:'выработка по дням'!$AH61))/1000/$B61/$AJ$2/24</f>
        <v>0.11524687214611871</v>
      </c>
      <c r="T61" s="17">
        <f>('выработка по дням'!$AW60+'выработка по дням'!$AW61+SUM('выработка по дням'!U60:'выработка по дням'!$AH60)-SUM('выработка по дням'!U61:'выработка по дням'!$AH61))/1000/$B61/$AJ$2/24</f>
        <v>0.11516778538812787</v>
      </c>
      <c r="U61" s="17">
        <f>('выработка по дням'!$AW60+'выработка по дням'!$AW61+SUM('выработка по дням'!V60:'выработка по дням'!$AH60)-SUM('выработка по дням'!V61:'выработка по дням'!$AH61))/1000/$B61/$AJ$2/24</f>
        <v>0.1150603196347032</v>
      </c>
      <c r="V61" s="17">
        <f>('выработка по дням'!$AW60+'выработка по дням'!$AW61+SUM('выработка по дням'!W60:'выработка по дням'!$AH60)-SUM('выработка по дням'!W61:'выработка по дням'!$AH61))/1000/$B61/$AJ$2/24</f>
        <v>0.11533470319634703</v>
      </c>
      <c r="W61" s="17">
        <f>('выработка по дням'!$AW60+'выработка по дням'!$AW61+SUM('выработка по дням'!X60:'выработка по дням'!$AH60)-SUM('выработка по дням'!X61:'выработка по дням'!$AH61))/1000/$B61/$AJ$2/24</f>
        <v>0.11564769406392693</v>
      </c>
      <c r="X61" s="17">
        <f>('выработка по дням'!$AW60+'выработка по дням'!$AW61+SUM('выработка по дням'!Y60:'выработка по дням'!$AH60)-SUM('выработка по дням'!Y61:'выработка по дням'!$AH61))/1000/$B61/$AJ$2/24</f>
        <v>0.11559351598173516</v>
      </c>
      <c r="Y61" s="17">
        <f>('выработка по дням'!$AW60+'выработка по дням'!$AW61+SUM('выработка по дням'!Z60:'выработка по дням'!$AH60)-SUM('выработка по дням'!Z61:'выработка по дням'!$AH61))/1000/$B61/$AJ$2/24</f>
        <v>0.11524883561643838</v>
      </c>
      <c r="Z61" s="17">
        <f>('выработка по дням'!$AW60+'выработка по дням'!$AW61+SUM('выработка по дням'!AA60:'выработка по дням'!$AH60)-SUM('выработка по дням'!AA61:'выработка по дням'!$AH61))/1000/$B61/$AJ$2/24</f>
        <v>0.11480335616438354</v>
      </c>
      <c r="AA61" s="17">
        <f>('выработка по дням'!$AW60+'выработка по дням'!$AW61+SUM('выработка по дням'!AB60:'выработка по дням'!$AH60)-SUM('выработка по дням'!AB61:'выработка по дням'!$AH61))/1000/$B61/$AJ$2/24</f>
        <v>0.11455054794520547</v>
      </c>
      <c r="AB61" s="17">
        <f>('выработка по дням'!$AW60+'выработка по дням'!$AW61+SUM('выработка по дням'!AC60:'выработка по дням'!$AH60)-SUM('выработка по дням'!AC61:'выработка по дням'!$AH61))/1000/$B61/$AJ$2/24</f>
        <v>0.11454390410958905</v>
      </c>
      <c r="AC61" s="17">
        <f>('выработка по дням'!$AW60+'выработка по дням'!$AW61+SUM('выработка по дням'!AD60:'выработка по дням'!$AH60)-SUM('выработка по дням'!AD61:'выработка по дням'!$AH61))/1000/$B61/$AJ$2/24</f>
        <v>0.11478890410958904</v>
      </c>
      <c r="AD61" s="17">
        <f>('выработка по дням'!$AW60+'выработка по дням'!$AW61+SUM('выработка по дням'!AE60:'выработка по дням'!$AH60)-SUM('выработка по дням'!AE61:'выработка по дням'!$AH61))/1000/$B61/$AJ$2/24</f>
        <v>0.11505447488584476</v>
      </c>
      <c r="AE61" s="17">
        <f>('выработка по дням'!$AW60+'выработка по дням'!$AW61+SUM('выработка по дням'!AF60:'выработка по дням'!$AH60)-SUM('выработка по дням'!AF61:'выработка по дням'!$AH61))/1000/$B61/$AJ$2/24</f>
        <v>0.1150550913242009</v>
      </c>
      <c r="AF61" s="17">
        <f>('выработка по дням'!$AW60+'выработка по дням'!$AW61+SUM('выработка по дням'!AG60:'выработка по дням'!$AH60)-SUM('выработка по дням'!AG61:'выработка по дням'!$AH61))/1000/$B61/$AJ$2/24</f>
        <v>0.11525988584474885</v>
      </c>
      <c r="AG61" s="29">
        <f>('выработка по дням'!$AW60+'выработка по дням'!$AW61+SUM('выработка по дням'!AH60:'выработка по дням'!$AH60)-SUM('выработка по дням'!AH61:'выработка по дням'!$AH61))/1000/$B61/$AJ$2/24</f>
        <v>0.11558123287671233</v>
      </c>
      <c r="AH61" s="18">
        <f>('выработка по дням'!$AW60+'выработка по дням'!$AW61)/1000/$B61/$AJ$2/24</f>
        <v>0.11529641552511416</v>
      </c>
    </row>
    <row r="62" spans="1:34">
      <c r="A62" s="209" t="s">
        <v>376</v>
      </c>
      <c r="B62" s="131"/>
      <c r="C62" s="23"/>
      <c r="D62" s="23"/>
      <c r="E62" s="23"/>
      <c r="F62" s="23"/>
      <c r="G62" s="23"/>
      <c r="H62" s="23"/>
      <c r="I62" s="23"/>
      <c r="J62" s="23"/>
      <c r="K62" s="23"/>
      <c r="L62" s="23"/>
      <c r="M62" s="23"/>
      <c r="N62" s="23"/>
      <c r="O62" s="23"/>
      <c r="P62" s="23"/>
      <c r="Q62" s="24"/>
      <c r="R62" s="24"/>
      <c r="S62" s="24"/>
      <c r="T62" s="24"/>
      <c r="U62" s="24"/>
      <c r="V62" s="24"/>
      <c r="W62" s="24"/>
      <c r="X62" s="24"/>
      <c r="Y62" s="24"/>
      <c r="Z62" s="24"/>
      <c r="AA62" s="24"/>
      <c r="AB62" s="24"/>
      <c r="AC62" s="24"/>
      <c r="AD62" s="24"/>
      <c r="AE62" s="24"/>
      <c r="AF62" s="24"/>
      <c r="AG62" s="24"/>
      <c r="AH62" s="12"/>
    </row>
    <row r="63" spans="1:34">
      <c r="A63" s="209"/>
      <c r="B63" s="132">
        <v>15</v>
      </c>
      <c r="C63" s="17">
        <f>('выработка по дням'!$AW62+'выработка по дням'!$AW63+SUM('выработка по дням'!D62:'выработка по дням'!$AH62)-SUM('выработка по дням'!D63:'выработка по дням'!$AH63))/1000/$B63/$AJ$2/24</f>
        <v>0.15572647640791476</v>
      </c>
      <c r="D63" s="17">
        <f>('выработка по дням'!$AW62+'выработка по дням'!$AW63+SUM('выработка по дням'!E62:'выработка по дням'!$AH62)-SUM('выработка по дням'!E63:'выработка по дням'!$AH63))/1000/$B63/$AJ$2/24</f>
        <v>0.1561554794520548</v>
      </c>
      <c r="E63" s="17">
        <f>('выработка по дням'!$AW62+'выработка по дням'!$AW63+SUM('выработка по дням'!F62:'выработка по дням'!$AH62)-SUM('выработка по дням'!F63:'выработка по дням'!$AH63))/1000/$B63/$AJ$2/24</f>
        <v>0.1565252587519026</v>
      </c>
      <c r="F63" s="17">
        <f>('выработка по дням'!$AW62+'выработка по дням'!$AW63+SUM('выработка по дням'!G62:'выработка по дням'!$AH62)-SUM('выработка по дням'!G63:'выработка по дням'!$AH63))/1000/$B63/$AJ$2/24</f>
        <v>0.1567472298325723</v>
      </c>
      <c r="G63" s="17">
        <f>('выработка по дням'!$AW62+'выработка по дням'!$AW63+SUM('выработка по дням'!H62:'выработка по дням'!$AH62)-SUM('выработка по дням'!H63:'выработка по дням'!$AH63))/1000/$B63/$AJ$2/24</f>
        <v>0.15672643835616437</v>
      </c>
      <c r="H63" s="17">
        <f>('выработка по дням'!$AW62+'выработка по дням'!$AW63+SUM('выработка по дням'!I62:'выработка по дням'!$AH62)-SUM('выработка по дням'!I63:'выработка по дням'!$AH63))/1000/$B63/$AJ$2/24</f>
        <v>0.15720294520547945</v>
      </c>
      <c r="I63" s="17">
        <f>('выработка по дням'!$AW62+'выработка по дням'!$AW63+SUM('выработка по дням'!J62:'выработка по дням'!$AH62)-SUM('выработка по дням'!J63:'выработка по дням'!$AH63))/1000/$B63/$AJ$2/24</f>
        <v>0.15770852359208526</v>
      </c>
      <c r="J63" s="17">
        <f>('выработка по дням'!$AW62+'выработка по дням'!$AW63+SUM('выработка по дням'!K62:'выработка по дням'!$AH62)-SUM('выработка по дням'!K63:'выработка по дням'!$AH63))/1000/$B63/$AJ$2/24</f>
        <v>0.15778637747336377</v>
      </c>
      <c r="K63" s="17">
        <f>('выработка по дням'!$AW62+'выработка по дням'!$AW63+SUM('выработка по дням'!L62:'выработка по дням'!$AH62)-SUM('выработка по дням'!L63:'выработка по дням'!$AH63))/1000/$B63/$AJ$2/24</f>
        <v>0.15738455859969555</v>
      </c>
      <c r="L63" s="17">
        <f>('выработка по дням'!$AW62+'выработка по дням'!$AW63+SUM('выработка по дням'!M62:'выработка по дням'!$AH62)-SUM('выработка по дням'!M63:'выработка по дням'!$AH63))/1000/$B63/$AJ$2/24</f>
        <v>0.15692155251141551</v>
      </c>
      <c r="M63" s="17">
        <f>('выработка по дням'!$AW62+'выработка по дням'!$AW63+SUM('выработка по дням'!N62:'выработка по дням'!$AH62)-SUM('выработка по дням'!N63:'выработка по дням'!$AH63))/1000/$B63/$AJ$2/24</f>
        <v>0.15733051750380517</v>
      </c>
      <c r="N63" s="17">
        <f>('выработка по дням'!$AW62+'выработка по дням'!$AW63+SUM('выработка по дням'!O62:'выработка по дням'!$AH62)-SUM('выработка по дням'!O63:'выработка по дням'!$AH63))/1000/$B63/$AJ$2/24</f>
        <v>0.15689359969558597</v>
      </c>
      <c r="O63" s="17">
        <f>('выработка по дням'!$AW62+'выработка по дням'!$AW63+SUM('выработка по дням'!P62:'выработка по дням'!$AH62)-SUM('выработка по дням'!P63:'выработка по дням'!$AH63))/1000/$B63/$AJ$2/24</f>
        <v>0.1569338888888889</v>
      </c>
      <c r="P63" s="17">
        <f>('выработка по дням'!$AW62+'выработка по дням'!$AW63+SUM('выработка по дням'!Q62:'выработка по дням'!$AH62)-SUM('выработка по дням'!Q63:'выработка по дням'!$AH63))/1000/$B63/$AJ$2/24</f>
        <v>0.15643989345509893</v>
      </c>
      <c r="Q63" s="17">
        <f>('выработка по дням'!$AW62+'выработка по дням'!$AW63+SUM('выработка по дням'!R62:'выработка по дням'!$AH62)-SUM('выработка по дням'!R63:'выработка по дням'!$AH63))/1000/$B63/$AJ$2/24</f>
        <v>0.15668879756468798</v>
      </c>
      <c r="R63" s="17">
        <f>('выработка по дням'!$AW62+'выработка по дням'!$AW63+SUM('выработка по дням'!S62:'выработка по дням'!$AH62)-SUM('выработка по дням'!S63:'выработка по дням'!$AH63))/1000/$B63/$AJ$2/24</f>
        <v>0.15626601217656011</v>
      </c>
      <c r="S63" s="17">
        <f>('выработка по дням'!$AW62+'выработка по дням'!$AW63+SUM('выработка по дням'!T62:'выработка по дням'!$AH62)-SUM('выработка по дням'!T63:'выработка по дням'!$AH63))/1000/$B63/$AJ$2/24</f>
        <v>0.15589415525114153</v>
      </c>
      <c r="T63" s="17">
        <f>('выработка по дням'!$AW62+'выработка по дням'!$AW63+SUM('выработка по дням'!U62:'выработка по дням'!$AH62)-SUM('выработка по дням'!U63:'выработка по дням'!$AH63))/1000/$B63/$AJ$2/24</f>
        <v>0.15588277016742771</v>
      </c>
      <c r="U63" s="17">
        <f>('выработка по дням'!$AW62+'выработка по дням'!$AW63+SUM('выработка по дням'!V62:'выработка по дням'!$AH62)-SUM('выработка по дням'!V63:'выработка по дням'!$AH63))/1000/$B63/$AJ$2/24</f>
        <v>0.15620015220700151</v>
      </c>
      <c r="V63" s="17">
        <f>('выработка по дням'!$AW62+'выработка по дням'!$AW63+SUM('выработка по дням'!W62:'выработка по дням'!$AH62)-SUM('выработка по дням'!W63:'выработка по дням'!$AH63))/1000/$B63/$AJ$2/24</f>
        <v>0.15595106544901069</v>
      </c>
      <c r="W63" s="17">
        <f>('выработка по дням'!$AW62+'выработка по дням'!$AW63+SUM('выработка по дням'!X62:'выработка по дням'!$AH62)-SUM('выработка по дням'!X63:'выработка по дням'!$AH63))/1000/$B63/$AJ$2/24</f>
        <v>0.15628676560121765</v>
      </c>
      <c r="X63" s="17">
        <f>('выработка по дням'!$AW62+'выработка по дням'!$AW63+SUM('выработка по дням'!Y62:'выработка по дням'!$AH62)-SUM('выработка по дням'!Y63:'выработка по дням'!$AH63))/1000/$B63/$AJ$2/24</f>
        <v>0.15640703957382038</v>
      </c>
      <c r="Y63" s="17">
        <f>('выработка по дням'!$AW62+'выработка по дням'!$AW63+SUM('выработка по дням'!Z62:'выработка по дням'!$AH62)-SUM('выработка по дням'!Z63:'выработка по дням'!$AH63))/1000/$B63/$AJ$2/24</f>
        <v>0.156833500761035</v>
      </c>
      <c r="Z63" s="17">
        <f>('выработка по дням'!$AW62+'выработка по дням'!$AW63+SUM('выработка по дням'!AA62:'выработка по дням'!$AH62)-SUM('выработка по дням'!AA63:'выработка по дням'!$AH63))/1000/$B63/$AJ$2/24</f>
        <v>0.15713734398782345</v>
      </c>
      <c r="AA63" s="17">
        <f>('выработка по дням'!$AW62+'выработка по дням'!$AW63+SUM('выработка по дням'!AB62:'выработка по дням'!$AH62)-SUM('выработка по дням'!AB63:'выработка по дням'!$AH63))/1000/$B63/$AJ$2/24</f>
        <v>0.15703508371385083</v>
      </c>
      <c r="AB63" s="17">
        <f>('выработка по дням'!$AW62+'выработка по дням'!$AW63+SUM('выработка по дням'!AC62:'выработка по дням'!$AH62)-SUM('выработка по дням'!AC63:'выработка по дням'!$AH63))/1000/$B63/$AJ$2/24</f>
        <v>0.15743546423135463</v>
      </c>
      <c r="AC63" s="17">
        <f>('выработка по дням'!$AW62+'выработка по дням'!$AW63+SUM('выработка по дням'!AD62:'выработка по дням'!$AH62)-SUM('выработка по дням'!AD63:'выработка по дням'!$AH63))/1000/$B63/$AJ$2/24</f>
        <v>0.15739441400304413</v>
      </c>
      <c r="AD63" s="17">
        <f>('выработка по дням'!$AW62+'выработка по дням'!$AW63+SUM('выработка по дням'!AE62:'выработка по дням'!$AH62)-SUM('выработка по дням'!AE63:'выработка по дням'!$AH63))/1000/$B63/$AJ$2/24</f>
        <v>0.15679127092846271</v>
      </c>
      <c r="AE63" s="17">
        <f>('выработка по дням'!$AW62+'выработка по дням'!$AW63+SUM('выработка по дням'!AF62:'выработка по дням'!$AH62)-SUM('выработка по дням'!AF63:'выработка по дням'!$AH63))/1000/$B63/$AJ$2/24</f>
        <v>0.15636824961948251</v>
      </c>
      <c r="AF63" s="17">
        <f>('выработка по дням'!$AW62+'выработка по дням'!$AW63+SUM('выработка по дням'!AG62:'выработка по дням'!$AH62)-SUM('выработка по дням'!AG63:'выработка по дням'!$AH63))/1000/$B63/$AJ$2/24</f>
        <v>0.15622910197869103</v>
      </c>
      <c r="AG63" s="29">
        <f>('выработка по дням'!$AW62+'выработка по дням'!$AW63+SUM('выработка по дням'!AH62:'выработка по дням'!$AH62)-SUM('выработка по дням'!AH63:'выработка по дням'!$AH63))/1000/$B63/$AJ$2/24</f>
        <v>0.15624633942161339</v>
      </c>
      <c r="AH63" s="18">
        <f>('выработка по дням'!$AW62+'выработка по дням'!$AW63)/1000/$B63/$AJ$2/24</f>
        <v>0.15631760273972603</v>
      </c>
    </row>
    <row r="64" spans="1:34">
      <c r="A64" s="209" t="s">
        <v>377</v>
      </c>
      <c r="B64" s="131"/>
      <c r="C64" s="23"/>
      <c r="D64" s="23"/>
      <c r="E64" s="23"/>
      <c r="F64" s="23"/>
      <c r="G64" s="23"/>
      <c r="H64" s="23"/>
      <c r="I64" s="23"/>
      <c r="J64" s="23"/>
      <c r="K64" s="23"/>
      <c r="L64" s="23"/>
      <c r="M64" s="23"/>
      <c r="N64" s="23"/>
      <c r="O64" s="23"/>
      <c r="P64" s="23"/>
      <c r="Q64" s="24"/>
      <c r="R64" s="24"/>
      <c r="S64" s="24"/>
      <c r="T64" s="24"/>
      <c r="U64" s="24"/>
      <c r="V64" s="24"/>
      <c r="W64" s="24"/>
      <c r="X64" s="24"/>
      <c r="Y64" s="24"/>
      <c r="Z64" s="24"/>
      <c r="AA64" s="24"/>
      <c r="AB64" s="24"/>
      <c r="AC64" s="24"/>
      <c r="AD64" s="24"/>
      <c r="AE64" s="24"/>
      <c r="AF64" s="24"/>
      <c r="AG64" s="24"/>
      <c r="AH64" s="12"/>
    </row>
    <row r="65" spans="1:34">
      <c r="A65" s="209"/>
      <c r="B65" s="132">
        <v>45</v>
      </c>
      <c r="C65" s="17">
        <f>('выработка по дням'!$AW64+'выработка по дням'!$AW65+SUM('выработка по дням'!D64:'выработка по дням'!$AH64)-SUM('выработка по дням'!D65:'выработка по дням'!$AH65))/1000/$B65/$AJ$2/24</f>
        <v>1.0386291222729578E-2</v>
      </c>
      <c r="D65" s="17">
        <f>('выработка по дням'!$AW64+'выработка по дням'!$AW65+SUM('выработка по дням'!E64:'выработка по дням'!$AH64)-SUM('выработка по дням'!E65:'выработка по дням'!$AH65))/1000/$B65/$AJ$2/24</f>
        <v>1.085146372399797E-2</v>
      </c>
      <c r="E65" s="17">
        <f>('выработка по дням'!$AW64+'выработка по дням'!$AW65+SUM('выработка по дням'!F64:'выработка по дням'!$AH64)-SUM('выработка по дням'!F65:'выработка по дням'!$AH65))/1000/$B65/$AJ$2/24</f>
        <v>1.1217052257737189E-2</v>
      </c>
      <c r="F65" s="17">
        <f>('выработка по дням'!$AW64+'выработка по дням'!$AW65+SUM('выработка по дням'!G64:'выработка по дням'!$AH64)-SUM('выработка по дням'!G65:'выработка по дням'!$AH65))/1000/$B65/$AJ$2/24</f>
        <v>1.160091831557585E-2</v>
      </c>
      <c r="G65" s="17">
        <f>('выработка по дням'!$AW64+'выработка по дням'!$AW65+SUM('выработка по дням'!H64:'выработка по дням'!$AH64)-SUM('выработка по дням'!H65:'выработка по дням'!$AH65))/1000/$B65/$AJ$2/24</f>
        <v>1.1661727549467276E-2</v>
      </c>
      <c r="H65" s="17">
        <f>('выработка по дням'!$AW64+'выработка по дням'!$AW65+SUM('выработка по дням'!I64:'выработка по дням'!$AH64)-SUM('выработка по дням'!I65:'выработка по дням'!$AH65))/1000/$B65/$AJ$2/24</f>
        <v>1.1924046169457128E-2</v>
      </c>
      <c r="I65" s="17">
        <f>('выработка по дням'!$AW64+'выработка по дням'!$AW65+SUM('выработка по дням'!J64:'выработка по дням'!$AH64)-SUM('выработка по дням'!J65:'выработка по дням'!$AH65))/1000/$B65/$AJ$2/24</f>
        <v>1.2335829528158294E-2</v>
      </c>
      <c r="J65" s="17">
        <f>('выработка по дням'!$AW64+'выработка по дням'!$AW65+SUM('выработка по дням'!K64:'выработка по дням'!$AH64)-SUM('выработка по дням'!K65:'выработка по дням'!$AH65))/1000/$B65/$AJ$2/24</f>
        <v>1.2467486047691529E-2</v>
      </c>
      <c r="K65" s="17">
        <f>('выработка по дням'!$AW64+'выработка по дням'!$AW65+SUM('выработка по дням'!L64:'выработка по дням'!$AH64)-SUM('выработка по дням'!L65:'выработка по дням'!$AH65))/1000/$B65/$AJ$2/24</f>
        <v>1.2565104008117707E-2</v>
      </c>
      <c r="L65" s="17">
        <f>('выработка по дням'!$AW64+'выработка по дням'!$AW65+SUM('выработка по дням'!M64:'выработка по дням'!$AH64)-SUM('выработка по дням'!M65:'выработка по дням'!$AH65))/1000/$B65/$AJ$2/24</f>
        <v>1.2632021816336882E-2</v>
      </c>
      <c r="M65" s="17">
        <f>('выработка по дням'!$AW64+'выработка по дням'!$AW65+SUM('выработка по дням'!N64:'выработка по дням'!$AH64)-SUM('выработка по дням'!N65:'выработка по дням'!$AH65))/1000/$B65/$AJ$2/24</f>
        <v>1.3008602232369356E-2</v>
      </c>
      <c r="N65" s="17">
        <f>('выработка по дням'!$AW64+'выработка по дням'!$AW65+SUM('выработка по дням'!O64:'выработка по дням'!$AH64)-SUM('выработка по дням'!O65:'выработка по дням'!$AH65))/1000/$B65/$AJ$2/24</f>
        <v>1.3104452054794519E-2</v>
      </c>
      <c r="O65" s="17">
        <f>('выработка по дням'!$AW64+'выработка по дням'!$AW65+SUM('выработка по дням'!P64:'выработка по дням'!$AH64)-SUM('выработка по дням'!P65:'выработка по дням'!$AH65))/1000/$B65/$AJ$2/24</f>
        <v>1.3546998985286655E-2</v>
      </c>
      <c r="P65" s="17">
        <f>('выработка по дням'!$AW64+'выработка по дням'!$AW65+SUM('выработка по дням'!Q64:'выработка по дням'!$AH64)-SUM('выработка по дням'!Q65:'выработка по дням'!$AH65))/1000/$B65/$AJ$2/24</f>
        <v>1.3679363267376966E-2</v>
      </c>
      <c r="Q65" s="17">
        <f>('выработка по дням'!$AW64+'выработка по дням'!$AW65+SUM('выработка по дням'!R64:'выработка по дням'!$AH64)-SUM('выработка по дням'!R65:'выработка по дням'!$AH65))/1000/$B65/$AJ$2/24</f>
        <v>1.4215783866057839E-2</v>
      </c>
      <c r="R65" s="17">
        <f>('выработка по дням'!$AW64+'выработка по дням'!$AW65+SUM('выработка по дням'!S64:'выработка по дням'!$AH64)-SUM('выработка по дням'!S65:'выработка по дням'!$AH65))/1000/$B65/$AJ$2/24</f>
        <v>1.432457128361238E-2</v>
      </c>
      <c r="S65" s="17">
        <f>('выработка по дням'!$AW64+'выработка по дням'!$AW65+SUM('выработка по дням'!T64:'выработка по дням'!$AH64)-SUM('выработка по дням'!T65:'выработка по дням'!$AH65))/1000/$B65/$AJ$2/24</f>
        <v>1.446214611872146E-2</v>
      </c>
      <c r="T65" s="17">
        <f>('выработка по дням'!$AW64+'выработка по дням'!$AW65+SUM('выработка по дням'!U64:'выработка по дням'!$AH64)-SUM('выработка по дням'!U65:'выработка по дням'!$AH65))/1000/$B65/$AJ$2/24</f>
        <v>1.4834107052257734E-2</v>
      </c>
      <c r="U65" s="17">
        <f>('выработка по дням'!$AW64+'выработка по дням'!$AW65+SUM('выработка по дням'!V64:'выработка по дням'!$AH64)-SUM('выработка по дням'!V65:'выработка по дням'!$AH65))/1000/$B65/$AJ$2/24</f>
        <v>1.524533231861999E-2</v>
      </c>
      <c r="V65" s="17">
        <f>('выработка по дням'!$AW64+'выработка по дням'!$AW65+SUM('выработка по дням'!W64:'выработка по дням'!$AH64)-SUM('выработка по дням'!W65:'выработка по дням'!$AH65))/1000/$B65/$AJ$2/24</f>
        <v>1.5508635210553018E-2</v>
      </c>
      <c r="W65" s="17">
        <f>('выработка по дням'!$AW64+'выработка по дням'!$AW65+SUM('выработка по дням'!X64:'выработка по дням'!$AH64)-SUM('выработка по дням'!X65:'выработка по дням'!$AH65))/1000/$B65/$AJ$2/24</f>
        <v>1.5917463216641298E-2</v>
      </c>
      <c r="X65" s="17">
        <f>('выработка по дням'!$AW64+'выработка по дням'!$AW65+SUM('выработка по дням'!Y64:'выработка по дням'!$AH64)-SUM('выработка по дням'!Y65:'выработка по дням'!$AH65))/1000/$B65/$AJ$2/24</f>
        <v>1.6531164383561642E-2</v>
      </c>
      <c r="Y65" s="17">
        <f>('выработка по дням'!$AW64+'выработка по дням'!$AW65+SUM('выработка по дням'!Z64:'выработка по дням'!$AH64)-SUM('выработка по дням'!Z65:'выработка по дням'!$AH65))/1000/$B65/$AJ$2/24</f>
        <v>1.7150195332318621E-2</v>
      </c>
      <c r="Z65" s="17">
        <f>('выработка по дням'!$AW64+'выработка по дням'!$AW65+SUM('выработка по дням'!AA64:'выработка по дням'!$AH64)-SUM('выработка по дням'!AA65:'выработка по дням'!$AH65))/1000/$B65/$AJ$2/24</f>
        <v>1.7616973617453069E-2</v>
      </c>
      <c r="AA65" s="17">
        <f>('выработка по дням'!$AW64+'выработка по дням'!$AW65+SUM('выработка по дням'!AB64:'выработка по дням'!$AH64)-SUM('выработка по дням'!AB65:'выработка по дням'!$AH65))/1000/$B65/$AJ$2/24</f>
        <v>1.8088576864535768E-2</v>
      </c>
      <c r="AB65" s="17">
        <f>('выработка по дням'!$AW64+'выработка по дням'!$AW65+SUM('выработка по дням'!AC64:'выработка по дням'!$AH64)-SUM('выработка по дням'!AC65:'выработка по дням'!$AH65))/1000/$B65/$AJ$2/24</f>
        <v>1.8596864535768646E-2</v>
      </c>
      <c r="AC65" s="17">
        <f>('выработка по дням'!$AW64+'выработка по дням'!$AW65+SUM('выработка по дням'!AD64:'выработка по дням'!$AH64)-SUM('выработка по дням'!AD65:'выработка по дням'!$AH65))/1000/$B65/$AJ$2/24</f>
        <v>1.9061080669710805E-2</v>
      </c>
      <c r="AD65" s="17">
        <f>('выработка по дням'!$AW64+'выработка по дням'!$AW65+SUM('выработка по дням'!AE64:'выработка по дням'!$AH64)-SUM('выработка по дням'!AE65:'выработка по дням'!$AH65))/1000/$B65/$AJ$2/24</f>
        <v>1.9140606291222727E-2</v>
      </c>
      <c r="AE65" s="17">
        <f>('выработка по дням'!$AW64+'выработка по дням'!$AW65+SUM('выработка по дням'!AF64:'выработка по дням'!$AH64)-SUM('выработка по дням'!AF65:'выработка по дням'!$AH65))/1000/$B65/$AJ$2/24</f>
        <v>1.9212184170471842E-2</v>
      </c>
      <c r="AF65" s="17">
        <f>('выработка по дням'!$AW64+'выработка по дням'!$AW65+SUM('выработка по дням'!AG64:'выработка по дням'!$AH64)-SUM('выработка по дням'!AG65:'выработка по дням'!$AH65))/1000/$B65/$AJ$2/24</f>
        <v>1.9394713343480467E-2</v>
      </c>
      <c r="AG65" s="29">
        <f>('выработка по дням'!$AW64+'выработка по дням'!$AW65+SUM('выработка по дням'!AH64:'выработка по дням'!$AH64)-SUM('выработка по дням'!AH65:'выработка по дням'!$AH65))/1000/$B65/$AJ$2/24</f>
        <v>1.9649563673262305E-2</v>
      </c>
      <c r="AH65" s="18">
        <f>('выработка по дням'!$AW64+'выработка по дням'!$AW65)/1000/$B65/$AJ$2/24</f>
        <v>2.0091971080669711E-2</v>
      </c>
    </row>
    <row r="66" spans="1:34">
      <c r="A66" s="215" t="s">
        <v>378</v>
      </c>
      <c r="B66" s="131"/>
      <c r="C66" s="23"/>
      <c r="D66" s="23"/>
      <c r="E66" s="23"/>
      <c r="F66" s="23"/>
      <c r="G66" s="23"/>
      <c r="H66" s="23"/>
      <c r="I66" s="23"/>
      <c r="J66" s="23"/>
      <c r="K66" s="23"/>
      <c r="L66" s="23"/>
      <c r="M66" s="23"/>
      <c r="N66" s="23"/>
      <c r="O66" s="23"/>
      <c r="P66" s="23"/>
      <c r="Q66" s="24"/>
      <c r="R66" s="24"/>
      <c r="S66" s="24"/>
      <c r="T66" s="24"/>
      <c r="U66" s="24"/>
      <c r="V66" s="24"/>
      <c r="W66" s="24"/>
      <c r="X66" s="24"/>
      <c r="Y66" s="24"/>
      <c r="Z66" s="24"/>
      <c r="AA66" s="24"/>
      <c r="AB66" s="24"/>
      <c r="AC66" s="24"/>
      <c r="AD66" s="24"/>
      <c r="AE66" s="24"/>
      <c r="AF66" s="24"/>
      <c r="AG66" s="24"/>
      <c r="AH66" s="12"/>
    </row>
    <row r="67" spans="1:34">
      <c r="A67" s="215"/>
      <c r="B67" s="132">
        <v>15</v>
      </c>
      <c r="C67" s="17">
        <f>('выработка по дням'!$AW66+'выработка по дням'!$AW67+SUM('выработка по дням'!D66:'выработка по дням'!$AH66)-SUM('выработка по дням'!D67:'выработка по дням'!$AH67))/1000/$B67/$AJ$2/24</f>
        <v>0.15349612633181128</v>
      </c>
      <c r="D67" s="17">
        <f>('выработка по дням'!$AW66+'выработка по дням'!$AW67+SUM('выработка по дням'!E66:'выработка по дням'!$AH66)-SUM('выработка по дням'!E67:'выработка по дням'!$AH67))/1000/$B67/$AJ$2/24</f>
        <v>0.15383679604261796</v>
      </c>
      <c r="E67" s="17">
        <f>('выработка по дням'!$AW66+'выработка по дням'!$AW67+SUM('выработка по дням'!F66:'выработка по дням'!$AH66)-SUM('выработка по дням'!F67:'выработка по дням'!$AH67))/1000/$B67/$AJ$2/24</f>
        <v>0.15408393455098937</v>
      </c>
      <c r="F67" s="17">
        <f>('выработка по дням'!$AW66+'выработка по дням'!$AW67+SUM('выработка по дням'!G66:'выработка по дням'!$AH66)-SUM('выработка по дням'!G67:'выработка по дням'!$AH67))/1000/$B67/$AJ$2/24</f>
        <v>0.15464136225266362</v>
      </c>
      <c r="G67" s="17">
        <f>('выработка по дням'!$AW66+'выработка по дням'!$AW67+SUM('выработка по дням'!H66:'выработка по дням'!$AH66)-SUM('выработка по дням'!H67:'выработка по дням'!$AH67))/1000/$B67/$AJ$2/24</f>
        <v>0.15442919330289193</v>
      </c>
      <c r="H67" s="17">
        <f>('выработка по дням'!$AW66+'выработка по дням'!$AW67+SUM('выработка по дням'!I66:'выработка по дням'!$AH66)-SUM('выработка по дням'!I67:'выработка по дням'!$AH67))/1000/$B67/$AJ$2/24</f>
        <v>0.1547511796042618</v>
      </c>
      <c r="I67" s="17">
        <f>('выработка по дням'!$AW66+'выработка по дням'!$AW67+SUM('выработка по дням'!J66:'выработка по дням'!$AH66)-SUM('выработка по дням'!J67:'выработка по дням'!$AH67))/1000/$B67/$AJ$2/24</f>
        <v>0.15522076103500762</v>
      </c>
      <c r="J67" s="17">
        <f>('выработка по дням'!$AW66+'выработка по дням'!$AW67+SUM('выработка по дням'!K66:'выработка по дням'!$AH66)-SUM('выработка по дням'!K67:'выработка по дням'!$AH67))/1000/$B67/$AJ$2/24</f>
        <v>0.1557836910197869</v>
      </c>
      <c r="K67" s="17">
        <f>('выработка по дням'!$AW66+'выработка по дням'!$AW67+SUM('выработка по дням'!L66:'выработка по дням'!$AH66)-SUM('выработка по дням'!L67:'выработка по дням'!$AH67))/1000/$B67/$AJ$2/24</f>
        <v>0.15557143835616435</v>
      </c>
      <c r="L67" s="17">
        <f>('выработка по дням'!$AW66+'выработка по дням'!$AW67+SUM('выработка по дням'!M66:'выработка по дням'!$AH66)-SUM('выработка по дням'!M67:'выработка по дням'!$AH67))/1000/$B67/$AJ$2/24</f>
        <v>0.15540466514459664</v>
      </c>
      <c r="M67" s="17">
        <f>('выработка по дням'!$AW66+'выработка по дням'!$AW67+SUM('выработка по дням'!N66:'выработка по дням'!$AH66)-SUM('выработка по дням'!N67:'выработка по дням'!$AH67))/1000/$B67/$AJ$2/24</f>
        <v>0.15543022070015219</v>
      </c>
      <c r="N67" s="17">
        <f>('выработка по дням'!$AW66+'выработка по дням'!$AW67+SUM('выработка по дням'!O66:'выработка по дням'!$AH66)-SUM('выработка по дням'!O67:'выработка по дням'!$AH67))/1000/$B67/$AJ$2/24</f>
        <v>0.15530491628614915</v>
      </c>
      <c r="O67" s="17">
        <f>('выработка по дням'!$AW66+'выработка по дням'!$AW67+SUM('выработка по дням'!P66:'выработка по дням'!$AH66)-SUM('выработка по дням'!P67:'выработка по дням'!$AH67))/1000/$B67/$AJ$2/24</f>
        <v>0.15554745814307458</v>
      </c>
      <c r="P67" s="17">
        <f>('выработка по дням'!$AW66+'выработка по дням'!$AW67+SUM('выработка по дням'!Q66:'выработка по дням'!$AH66)-SUM('выработка по дням'!Q67:'выработка по дням'!$AH67))/1000/$B67/$AJ$2/24</f>
        <v>0.15529768645357686</v>
      </c>
      <c r="Q67" s="17">
        <f>('выработка по дням'!$AW66+'выработка по дням'!$AW67+SUM('выработка по дням'!R66:'выработка по дням'!$AH66)-SUM('выработка по дням'!R67:'выработка по дням'!$AH67))/1000/$B67/$AJ$2/24</f>
        <v>0.15573402587519028</v>
      </c>
      <c r="R67" s="17">
        <f>('выработка по дням'!$AW66+'выработка по дням'!$AW67+SUM('выработка по дням'!S66:'выработка по дням'!$AH66)-SUM('выработка по дням'!S67:'выработка по дням'!$AH67))/1000/$B67/$AJ$2/24</f>
        <v>0.15600103500761034</v>
      </c>
      <c r="S67" s="17">
        <f>('выработка по дням'!$AW66+'выработка по дням'!$AW67+SUM('выработка по дням'!T66:'выработка по дням'!$AH66)-SUM('выработка по дням'!T67:'выработка по дням'!$AH67))/1000/$B67/$AJ$2/24</f>
        <v>0.15627218417047184</v>
      </c>
      <c r="T67" s="17">
        <f>('выработка по дням'!$AW66+'выработка по дням'!$AW67+SUM('выработка по дням'!U66:'выработка по дням'!$AH66)-SUM('выработка по дням'!U67:'выработка по дням'!$AH67))/1000/$B67/$AJ$2/24</f>
        <v>0.1563759512937595</v>
      </c>
      <c r="U67" s="17">
        <f>('выработка по дням'!$AW66+'выработка по дням'!$AW67+SUM('выработка по дням'!V66:'выработка по дням'!$AH66)-SUM('выработка по дням'!V67:'выработка по дням'!$AH67))/1000/$B67/$AJ$2/24</f>
        <v>0.1567082115677321</v>
      </c>
      <c r="V67" s="17">
        <f>('выработка по дням'!$AW66+'выработка по дням'!$AW67+SUM('выработка по дням'!W66:'выработка по дням'!$AH66)-SUM('выработка по дням'!W67:'выработка по дням'!$AH67))/1000/$B67/$AJ$2/24</f>
        <v>0.1567442313546423</v>
      </c>
      <c r="W67" s="17">
        <f>('выработка по дням'!$AW66+'выработка по дням'!$AW67+SUM('выработка по дням'!X66:'выработка по дням'!$AH66)-SUM('выработка по дням'!X67:'выработка по дням'!$AH67))/1000/$B67/$AJ$2/24</f>
        <v>0.15682497716894978</v>
      </c>
      <c r="X67" s="17">
        <f>('выработка по дням'!$AW66+'выработка по дням'!$AW67+SUM('выработка по дням'!Y66:'выработка по дням'!$AH66)-SUM('выработка по дням'!Y67:'выработка по дням'!$AH67))/1000/$B67/$AJ$2/24</f>
        <v>0.15705275494672755</v>
      </c>
      <c r="Y67" s="17">
        <f>('выработка по дням'!$AW66+'выработка по дням'!$AW67+SUM('выработка по дням'!Z66:'выработка по дням'!$AH66)-SUM('выработка по дням'!Z67:'выработка по дням'!$AH67))/1000/$B67/$AJ$2/24</f>
        <v>0.15728219178082195</v>
      </c>
      <c r="Z67" s="17">
        <f>('выработка по дням'!$AW66+'выработка по дням'!$AW67+SUM('выработка по дням'!AA66:'выработка по дням'!$AH66)-SUM('выработка по дням'!AA67:'выработка по дням'!$AH67))/1000/$B67/$AJ$2/24</f>
        <v>0.15761737442922374</v>
      </c>
      <c r="AA67" s="17">
        <f>('выработка по дням'!$AW66+'выработка по дням'!$AW67+SUM('выработка по дням'!AB66:'выработка по дням'!$AH66)-SUM('выработка по дням'!AB67:'выработка по дням'!$AH67))/1000/$B67/$AJ$2/24</f>
        <v>0.15763466514459665</v>
      </c>
      <c r="AB67" s="17">
        <f>('выработка по дням'!$AW66+'выработка по дням'!$AW67+SUM('выработка по дням'!AC66:'выработка по дням'!$AH66)-SUM('выработка по дням'!AC67:'выработка по дням'!$AH67))/1000/$B67/$AJ$2/24</f>
        <v>0.15797968036529678</v>
      </c>
      <c r="AC67" s="17">
        <f>('выработка по дням'!$AW66+'выработка по дням'!$AW67+SUM('выработка по дням'!AD66:'выработка по дням'!$AH66)-SUM('выработка по дням'!AD67:'выработка по дням'!$AH67))/1000/$B67/$AJ$2/24</f>
        <v>0.15806110350076105</v>
      </c>
      <c r="AD67" s="17">
        <f>('выработка по дням'!$AW66+'выработка по дням'!$AW67+SUM('выработка по дням'!AE66:'выработка по дням'!$AH66)-SUM('выработка по дням'!AE67:'выработка по дням'!$AH67))/1000/$B67/$AJ$2/24</f>
        <v>0.1580239193302892</v>
      </c>
      <c r="AE67" s="17">
        <f>('выработка по дням'!$AW66+'выработка по дням'!$AW67+SUM('выработка по дням'!AF66:'выработка по дням'!$AH66)-SUM('выработка по дням'!AF67:'выработка по дням'!$AH67))/1000/$B67/$AJ$2/24</f>
        <v>0.15807195585996955</v>
      </c>
      <c r="AF67" s="17">
        <f>('выработка по дням'!$AW66+'выработка по дням'!$AW67+SUM('выработка по дням'!AG66:'выработка по дням'!$AH66)-SUM('выработка по дням'!AG67:'выработка по дням'!$AH67))/1000/$B67/$AJ$2/24</f>
        <v>0.158032199391172</v>
      </c>
      <c r="AG67" s="29">
        <f>('выработка по дням'!$AW66+'выработка по дням'!$AW67+SUM('выработка по дням'!AH66:'выработка по дням'!$AH66)-SUM('выработка по дням'!AH67:'выработка по дням'!$AH67))/1000/$B67/$AJ$2/24</f>
        <v>0.15819633181126333</v>
      </c>
      <c r="AH67" s="18">
        <f>('выработка по дням'!$AW66+'выработка по дням'!$AW67)/1000/$B67/$AJ$2/24</f>
        <v>0.158454200913242</v>
      </c>
    </row>
    <row r="68" spans="1:34" s="32" customFormat="1">
      <c r="A68" s="209" t="s">
        <v>379</v>
      </c>
      <c r="B68" s="131"/>
      <c r="C68" s="23"/>
      <c r="D68" s="23"/>
      <c r="E68" s="23"/>
      <c r="F68" s="23"/>
      <c r="G68" s="23"/>
      <c r="H68" s="23"/>
      <c r="I68" s="23"/>
      <c r="J68" s="23"/>
      <c r="K68" s="23"/>
      <c r="L68" s="23"/>
      <c r="M68" s="23"/>
      <c r="N68" s="23"/>
      <c r="O68" s="23"/>
      <c r="P68" s="23"/>
      <c r="Q68" s="24"/>
      <c r="R68" s="24"/>
      <c r="S68" s="24"/>
      <c r="T68" s="24"/>
      <c r="U68" s="24"/>
      <c r="V68" s="24"/>
      <c r="W68" s="24"/>
      <c r="X68" s="24"/>
      <c r="Y68" s="24"/>
      <c r="Z68" s="24"/>
      <c r="AA68" s="24"/>
      <c r="AB68" s="24"/>
      <c r="AC68" s="24"/>
      <c r="AD68" s="24"/>
      <c r="AE68" s="24"/>
      <c r="AF68" s="24"/>
      <c r="AG68" s="24"/>
      <c r="AH68" s="12"/>
    </row>
    <row r="69" spans="1:34" s="32" customFormat="1">
      <c r="A69" s="209"/>
      <c r="B69" s="132">
        <v>15</v>
      </c>
      <c r="C69" s="17">
        <f>('выработка по дням'!$AW68+'выработка по дням'!$AW69+SUM('выработка по дням'!D68:'выработка по дням'!$AH68)-SUM('выработка по дням'!D69:'выработка по дням'!$AH69))/1000/$B69/$AJ$2/24</f>
        <v>7.4862709284627092E-3</v>
      </c>
      <c r="D69" s="17">
        <f>('выработка по дням'!$AW68+'выработка по дням'!$AW69+SUM('выработка по дням'!E68:'выработка по дням'!$AH68)-SUM('выработка по дням'!E69:'выработка по дням'!$AH69))/1000/$B69/$AJ$2/24</f>
        <v>7.6987138508371371E-3</v>
      </c>
      <c r="E69" s="17">
        <f>('выработка по дням'!$AW68+'выработка по дням'!$AW69+SUM('выработка по дням'!F68:'выработка по дням'!$AH68)-SUM('выработка по дням'!F69:'выработка по дням'!$AH69))/1000/$B69/$AJ$2/24</f>
        <v>8.0563774733637735E-3</v>
      </c>
      <c r="F69" s="17">
        <f>('выработка по дням'!$AW68+'выработка по дням'!$AW69+SUM('выработка по дням'!G68:'выработка по дням'!$AH68)-SUM('выработка по дням'!G69:'выработка по дням'!$AH69))/1000/$B69/$AJ$2/24</f>
        <v>8.5520547945205482E-3</v>
      </c>
      <c r="G69" s="17">
        <f>('выработка по дням'!$AW68+'выработка по дням'!$AW69+SUM('выработка по дням'!H68:'выработка по дням'!$AH68)-SUM('выработка по дням'!H69:'выработка по дням'!$AH69))/1000/$B69/$AJ$2/24</f>
        <v>9.0185540334855405E-3</v>
      </c>
      <c r="H69" s="17">
        <f>('выработка по дням'!$AW68+'выработка по дням'!$AW69+SUM('выработка по дням'!I68:'выработка по дням'!$AH68)-SUM('выработка по дням'!I69:'выработка по дням'!$AH69))/1000/$B69/$AJ$2/24</f>
        <v>9.3033866057838661E-3</v>
      </c>
      <c r="I69" s="17">
        <f>('выработка по дням'!$AW68+'выработка по дням'!$AW69+SUM('выработка по дням'!J68:'выработка по дням'!$AH68)-SUM('выработка по дням'!J69:'выработка по дням'!$AH69))/1000/$B69/$AJ$2/24</f>
        <v>9.8061491628614918E-3</v>
      </c>
      <c r="J69" s="17">
        <f>('выработка по дням'!$AW68+'выработка по дням'!$AW69+SUM('выработка по дням'!K68:'выработка по дням'!$AH68)-SUM('выработка по дням'!K69:'выработка по дням'!$AH69))/1000/$B69/$AJ$2/24</f>
        <v>1.0345060882800608E-2</v>
      </c>
      <c r="K69" s="17">
        <f>('выработка по дням'!$AW68+'выработка по дням'!$AW69+SUM('выработка по дням'!L68:'выработка по дням'!$AH68)-SUM('выработка по дням'!L69:'выработка по дням'!$AH69))/1000/$B69/$AJ$2/24</f>
        <v>1.089472602739726E-2</v>
      </c>
      <c r="L69" s="17">
        <f>('выработка по дням'!$AW68+'выработка по дням'!$AW69+SUM('выработка по дням'!M68:'выработка по дням'!$AH68)-SUM('выработка по дням'!M69:'выработка по дням'!$AH69))/1000/$B69/$AJ$2/24</f>
        <v>1.1496948249619483E-2</v>
      </c>
      <c r="M69" s="17">
        <f>('выработка по дням'!$AW68+'выработка по дням'!$AW69+SUM('выработка по дням'!N68:'выработка по дням'!$AH68)-SUM('выработка по дням'!N69:'выработка по дням'!$AH69))/1000/$B69/$AJ$2/24</f>
        <v>1.1764330289193305E-2</v>
      </c>
      <c r="N69" s="17">
        <f>('выработка по дням'!$AW68+'выработка по дням'!$AW69+SUM('выработка по дням'!O68:'выработка по дням'!$AH68)-SUM('выработка по дням'!O69:'выработка по дням'!$AH69))/1000/$B69/$AJ$2/24</f>
        <v>1.1889649923896498E-2</v>
      </c>
      <c r="O69" s="17">
        <f>('выработка по дням'!$AW68+'выработка по дням'!$AW69+SUM('выработка по дням'!P68:'выработка по дням'!$AH68)-SUM('выработка по дням'!P69:'выработка по дням'!$AH69))/1000/$B69/$AJ$2/24</f>
        <v>1.2150060882800609E-2</v>
      </c>
      <c r="P69" s="17">
        <f>('выработка по дням'!$AW68+'выработка по дням'!$AW69+SUM('выработка по дням'!Q68:'выработка по дням'!$AH68)-SUM('выработка по дням'!Q69:'выработка по дням'!$AH69))/1000/$B69/$AJ$2/24</f>
        <v>1.2583264840182648E-2</v>
      </c>
      <c r="Q69" s="17">
        <f>('выработка по дням'!$AW68+'выработка по дням'!$AW69+SUM('выработка по дням'!R68:'выработка по дням'!$AH68)-SUM('выработка по дням'!R69:'выработка по дням'!$AH69))/1000/$B69/$AJ$2/24</f>
        <v>1.286662100456621E-2</v>
      </c>
      <c r="R69" s="17">
        <f>('выработка по дням'!$AW68+'выработка по дням'!$AW69+SUM('выработка по дням'!S68:'выработка по дням'!$AH68)-SUM('выработка по дням'!S69:'выработка по дням'!$AH69))/1000/$B69/$AJ$2/24</f>
        <v>1.3183044140030442E-2</v>
      </c>
      <c r="S69" s="17">
        <f>('выработка по дням'!$AW68+'выработка по дням'!$AW69+SUM('выработка по дням'!T68:'выработка по дням'!$AH68)-SUM('выработка по дням'!T69:'выработка по дням'!$AH69))/1000/$B69/$AJ$2/24</f>
        <v>1.3580403348554032E-2</v>
      </c>
      <c r="T69" s="17">
        <f>('выработка по дням'!$AW68+'выработка по дням'!$AW69+SUM('выработка по дням'!U68:'выработка по дням'!$AH68)-SUM('выработка по дням'!U69:'выработка по дням'!$AH69))/1000/$B69/$AJ$2/24</f>
        <v>1.4100083713850837E-2</v>
      </c>
      <c r="U69" s="17">
        <f>('выработка по дням'!$AW68+'выработка по дням'!$AW69+SUM('выработка по дням'!V68:'выработка по дням'!$AH68)-SUM('выработка по дням'!V69:'выработка по дням'!$AH69))/1000/$B69/$AJ$2/24</f>
        <v>1.455630898021309E-2</v>
      </c>
      <c r="V69" s="17">
        <f>('выработка по дням'!$AW68+'выработка по дням'!$AW69+SUM('выработка по дням'!W68:'выработка по дням'!$AH68)-SUM('выработка по дням'!W69:'выработка по дням'!$AH69))/1000/$B69/$AJ$2/24</f>
        <v>1.5182275494672756E-2</v>
      </c>
      <c r="W69" s="17">
        <f>('выработка по дням'!$AW68+'выработка по дням'!$AW69+SUM('выработка по дням'!X68:'выработка по дням'!$AH68)-SUM('выработка по дням'!X69:'выработка по дням'!$AH69))/1000/$B69/$AJ$2/24</f>
        <v>1.5327313546423136E-2</v>
      </c>
      <c r="X69" s="17">
        <f>('выработка по дням'!$AW68+'выработка по дням'!$AW69+SUM('выработка по дням'!Y68:'выработка по дням'!$AH68)-SUM('выработка по дням'!Y69:'выработка по дням'!$AH69))/1000/$B69/$AJ$2/24</f>
        <v>1.5696598173515982E-2</v>
      </c>
      <c r="Y69" s="17">
        <f>('выработка по дням'!$AW68+'выработка по дням'!$AW69+SUM('выработка по дням'!Z68:'выработка по дням'!$AH68)-SUM('выработка по дням'!Z69:'выработка по дням'!$AH69))/1000/$B69/$AJ$2/24</f>
        <v>1.6317770167427702E-2</v>
      </c>
      <c r="Z69" s="17">
        <f>('выработка по дням'!$AW68+'выработка по дням'!$AW69+SUM('выработка по дням'!AA68:'выработка по дням'!$AH68)-SUM('выработка по дням'!AA69:'выработка по дням'!$AH69))/1000/$B69/$AJ$2/24</f>
        <v>1.7005974124809742E-2</v>
      </c>
      <c r="AA69" s="17">
        <f>('выработка по дням'!$AW68+'выработка по дням'!$AW69+SUM('выработка по дням'!AB68:'выработка по дням'!$AH68)-SUM('выработка по дням'!AB69:'выработка по дням'!$AH69))/1000/$B69/$AJ$2/24</f>
        <v>1.7732998477929987E-2</v>
      </c>
      <c r="AB69" s="17">
        <f>('выработка по дням'!$AW68+'выработка по дням'!$AW69+SUM('выработка по дням'!AC68:'выработка по дням'!$AH68)-SUM('выработка по дням'!AC69:'выработка по дням'!$AH69))/1000/$B69/$AJ$2/24</f>
        <v>1.8459474885844745E-2</v>
      </c>
      <c r="AC69" s="17">
        <f>('выработка по дням'!$AW68+'выработка по дням'!$AW69+SUM('выработка по дням'!AD68:'выработка по дням'!$AH68)-SUM('выработка по дням'!AD69:'выработка по дням'!$AH69))/1000/$B69/$AJ$2/24</f>
        <v>1.917831811263318E-2</v>
      </c>
      <c r="AD69" s="17">
        <f>('выработка по дням'!$AW68+'выработка по дням'!$AW69+SUM('выработка по дням'!AE68:'выработка по дням'!$AH68)-SUM('выработка по дням'!AE69:'выработка по дням'!$AH69))/1000/$B69/$AJ$2/24</f>
        <v>1.9714421613394217E-2</v>
      </c>
      <c r="AE69" s="17">
        <f>('выработка по дням'!$AW68+'выработка по дням'!$AW69+SUM('выработка по дням'!AF68:'выработка по дням'!$AH68)-SUM('выработка по дням'!AF69:'выработка по дням'!$AH69))/1000/$B69/$AJ$2/24</f>
        <v>2.0406735159817353E-2</v>
      </c>
      <c r="AF69" s="17">
        <f>('выработка по дням'!$AW68+'выработка по дням'!$AW69+SUM('выработка по дням'!AG68:'выработка по дням'!$AH68)-SUM('выработка по дням'!AG69:'выработка по дням'!$AH69))/1000/$B69/$AJ$2/24</f>
        <v>2.0939672754946726E-2</v>
      </c>
      <c r="AG69" s="29">
        <f>('выработка по дням'!$AW68+'выработка по дням'!$AW69+SUM('выработка по дням'!AH68:'выработка по дням'!$AH68)-SUM('выработка по дням'!AH69:'выработка по дням'!$AH69))/1000/$B69/$AJ$2/24</f>
        <v>2.1327313546423133E-2</v>
      </c>
      <c r="AH69" s="18">
        <f>('выработка по дням'!$AW68+'выработка по дням'!$AW69)/1000/$B69/$AJ$2/24</f>
        <v>2.1644033485540334E-2</v>
      </c>
    </row>
    <row r="70" spans="1:34" s="32" customFormat="1">
      <c r="A70" s="210" t="s">
        <v>380</v>
      </c>
      <c r="B70" s="131"/>
      <c r="C70" s="23"/>
      <c r="D70" s="23"/>
      <c r="E70" s="23"/>
      <c r="F70" s="23"/>
      <c r="G70" s="23"/>
      <c r="H70" s="23"/>
      <c r="I70" s="23"/>
      <c r="J70" s="23"/>
      <c r="K70" s="23"/>
      <c r="L70" s="23"/>
      <c r="M70" s="23"/>
      <c r="N70" s="23"/>
      <c r="O70" s="23"/>
      <c r="P70" s="23"/>
      <c r="Q70" s="24"/>
      <c r="R70" s="24"/>
      <c r="S70" s="24"/>
      <c r="T70" s="24"/>
      <c r="U70" s="24"/>
      <c r="V70" s="24"/>
      <c r="W70" s="24"/>
      <c r="X70" s="24"/>
      <c r="Y70" s="24"/>
      <c r="Z70" s="24"/>
      <c r="AA70" s="24"/>
      <c r="AB70" s="24"/>
      <c r="AC70" s="24"/>
      <c r="AD70" s="24"/>
      <c r="AE70" s="24"/>
      <c r="AF70" s="24"/>
      <c r="AG70" s="24"/>
      <c r="AH70" s="12"/>
    </row>
    <row r="71" spans="1:34" s="32" customFormat="1">
      <c r="A71" s="211"/>
      <c r="B71" s="132">
        <v>15</v>
      </c>
      <c r="C71" s="17">
        <f>('выработка по дням'!$AW70+'выработка по дням'!$AW71+SUM('выработка по дням'!D70:'выработка по дням'!$AH70)-SUM('выработка по дням'!D71:'выработка по дням'!$AH71))/1000/$B71/$AJ$2/24</f>
        <v>5.9358371385083717E-3</v>
      </c>
      <c r="D71" s="17">
        <f>('выработка по дням'!$AW70+'выработка по дням'!$AW71+SUM('выработка по дням'!E70:'выработка по дням'!$AH70)-SUM('выработка по дням'!E71:'выработка по дням'!$AH71))/1000/$B71/$AJ$2/24</f>
        <v>6.145251141552511E-3</v>
      </c>
      <c r="E71" s="17">
        <f>('выработка по дням'!$AW70+'выработка по дням'!$AW71+SUM('выработка по дням'!F70:'выработка по дням'!$AH70)-SUM('выработка по дням'!F71:'выработка по дням'!$AH71))/1000/$B71/$AJ$2/24</f>
        <v>6.5091019786910204E-3</v>
      </c>
      <c r="F71" s="17">
        <f>('выработка по дням'!$AW70+'выработка по дням'!$AW71+SUM('выработка по дням'!G70:'выработка по дням'!$AH70)-SUM('выработка по дням'!G71:'выработка по дням'!$AH71))/1000/$B71/$AJ$2/24</f>
        <v>6.9796499238964993E-3</v>
      </c>
      <c r="G71" s="17">
        <f>('выработка по дням'!$AW70+'выработка по дням'!$AW71+SUM('выработка по дням'!H70:'выработка по дням'!$AH70)-SUM('выработка по дням'!H71:'выработка по дням'!$AH71))/1000/$B71/$AJ$2/24</f>
        <v>7.428911719939116E-3</v>
      </c>
      <c r="H71" s="17">
        <f>('выработка по дням'!$AW70+'выработка по дням'!$AW71+SUM('выработка по дням'!I70:'выработка по дням'!$AH70)-SUM('выработка по дням'!I71:'выработка по дням'!$AH71))/1000/$B71/$AJ$2/24</f>
        <v>7.7055783866057841E-3</v>
      </c>
      <c r="I71" s="17">
        <f>('выработка по дням'!$AW70+'выработка по дням'!$AW71+SUM('выработка по дням'!J70:'выработка по дням'!$AH70)-SUM('выработка по дням'!J71:'выработка по дням'!$AH71))/1000/$B71/$AJ$2/24</f>
        <v>8.2038964992389666E-3</v>
      </c>
      <c r="J71" s="17">
        <f>('выработка по дням'!$AW70+'выработка по дням'!$AW71+SUM('выработка по дням'!K70:'выработка по дням'!$AH70)-SUM('выработка по дням'!K71:'выработка по дням'!$AH71))/1000/$B71/$AJ$2/24</f>
        <v>8.7296423135464225E-3</v>
      </c>
      <c r="K71" s="17">
        <f>('выработка по дням'!$AW70+'выработка по дням'!$AW71+SUM('выработка по дням'!L70:'выработка по дням'!$AH70)-SUM('выработка по дням'!L71:'выработка по дням'!$AH71))/1000/$B71/$AJ$2/24</f>
        <v>9.2957001522069992E-3</v>
      </c>
      <c r="L71" s="17">
        <f>('выработка по дням'!$AW70+'выработка по дням'!$AW71+SUM('выработка по дням'!M70:'выработка по дням'!$AH70)-SUM('выработка по дням'!M71:'выработка по дням'!$AH71))/1000/$B71/$AJ$2/24</f>
        <v>9.8961643835616432E-3</v>
      </c>
      <c r="M71" s="17">
        <f>('выработка по дням'!$AW70+'выработка по дням'!$AW71+SUM('выработка по дням'!N70:'выработка по дням'!$AH70)-SUM('выработка по дням'!N71:'выработка по дням'!$AH71))/1000/$B71/$AJ$2/24</f>
        <v>1.015824200913242E-2</v>
      </c>
      <c r="N71" s="17">
        <f>('выработка по дням'!$AW70+'выработка по дням'!$AW71+SUM('выработка по дням'!O70:'выработка по дням'!$AH70)-SUM('выработка по дням'!O71:'выработка по дням'!$AH71))/1000/$B71/$AJ$2/24</f>
        <v>1.0287876712328767E-2</v>
      </c>
      <c r="O71" s="17">
        <f>('выработка по дням'!$AW70+'выработка по дням'!$AW71+SUM('выработка по дням'!P70:'выработка по дням'!$AH70)-SUM('выработка по дням'!P71:'выработка по дням'!$AH71))/1000/$B71/$AJ$2/24</f>
        <v>1.0575966514459663E-2</v>
      </c>
      <c r="P71" s="17">
        <f>('выработка по дням'!$AW70+'выработка по дням'!$AW71+SUM('выработка по дням'!Q70:'выработка по дням'!$AH70)-SUM('выработка по дням'!Q71:'выработка по дням'!$AH71))/1000/$B71/$AJ$2/24</f>
        <v>1.1033736681887368E-2</v>
      </c>
      <c r="Q71" s="17">
        <f>('выработка по дням'!$AW70+'выработка по дням'!$AW71+SUM('выработка по дням'!R70:'выработка по дням'!$AH70)-SUM('выработка по дням'!R71:'выработка по дням'!$AH71))/1000/$B71/$AJ$2/24</f>
        <v>1.1317838660578387E-2</v>
      </c>
      <c r="R71" s="17">
        <f>('выработка по дням'!$AW70+'выработка по дням'!$AW71+SUM('выработка по дням'!S70:'выработка по дням'!$AH70)-SUM('выработка по дням'!S71:'выработка по дням'!$AH71))/1000/$B71/$AJ$2/24</f>
        <v>1.1615487062404872E-2</v>
      </c>
      <c r="S71" s="17">
        <f>('выработка по дням'!$AW70+'выработка по дням'!$AW71+SUM('выработка по дням'!T70:'выработка по дням'!$AH70)-SUM('выработка по дням'!T71:'выработка по дням'!$AH71))/1000/$B71/$AJ$2/24</f>
        <v>1.1977770167427701E-2</v>
      </c>
      <c r="T71" s="17">
        <f>('выработка по дням'!$AW70+'выработка по дням'!$AW71+SUM('выработка по дням'!U70:'выработка по дням'!$AH70)-SUM('выработка по дням'!U71:'выработка по дням'!$AH71))/1000/$B71/$AJ$2/24</f>
        <v>1.2483363774733637E-2</v>
      </c>
      <c r="U71" s="17">
        <f>('выработка по дням'!$AW70+'выработка по дням'!$AW71+SUM('выработка по дням'!V70:'выработка по дням'!$AH70)-SUM('выработка по дням'!V71:'выработка по дням'!$AH71))/1000/$B71/$AJ$2/24</f>
        <v>1.2924299847792997E-2</v>
      </c>
      <c r="V71" s="17">
        <f>('выработка по дням'!$AW70+'выработка по дням'!$AW71+SUM('выработка по дням'!W70:'выработка по дням'!$AH70)-SUM('выработка по дням'!W71:'выработка по дням'!$AH71))/1000/$B71/$AJ$2/24</f>
        <v>1.3532511415525113E-2</v>
      </c>
      <c r="W71" s="17">
        <f>('выработка по дням'!$AW70+'выработка по дням'!$AW71+SUM('выработка по дням'!X70:'выработка по дням'!$AH70)-SUM('выработка по дням'!X71:'выработка по дням'!$AH71))/1000/$B71/$AJ$2/24</f>
        <v>1.3673637747336376E-2</v>
      </c>
      <c r="X71" s="17">
        <f>('выработка по дням'!$AW70+'выработка по дням'!$AW71+SUM('выработка по дням'!Y70:'выработка по дням'!$AH70)-SUM('выработка по дням'!Y71:'выработка по дням'!$AH71))/1000/$B71/$AJ$2/24</f>
        <v>1.4022907153729072E-2</v>
      </c>
      <c r="Y71" s="17">
        <f>('выработка по дням'!$AW70+'выработка по дням'!$AW71+SUM('выработка по дням'!Z70:'выработка по дням'!$AH70)-SUM('выработка по дням'!Z71:'выработка по дням'!$AH71))/1000/$B71/$AJ$2/24</f>
        <v>1.4604764079147641E-2</v>
      </c>
      <c r="Z71" s="17">
        <f>('выработка по дням'!$AW70+'выработка по дням'!$AW71+SUM('выработка по дням'!AA70:'выработка по дням'!$AH70)-SUM('выработка по дням'!AA71:'выработка по дням'!$AH71))/1000/$B71/$AJ$2/24</f>
        <v>1.5268888888888889E-2</v>
      </c>
      <c r="AA71" s="17">
        <f>('выработка по дням'!$AW70+'выработка по дням'!$AW71+SUM('выработка по дням'!AB70:'выработка по дням'!$AH70)-SUM('выработка по дням'!AB71:'выработка по дням'!$AH71))/1000/$B71/$AJ$2/24</f>
        <v>1.5964832572298325E-2</v>
      </c>
      <c r="AB71" s="17">
        <f>('выработка по дням'!$AW70+'выработка по дням'!$AW71+SUM('выработка по дням'!AC70:'выработка по дням'!$AH70)-SUM('выработка по дням'!AC71:'выработка по дням'!$AH71))/1000/$B71/$AJ$2/24</f>
        <v>1.6671499238964993E-2</v>
      </c>
      <c r="AC71" s="17">
        <f>('выработка по дням'!$AW70+'выработка по дням'!$AW71+SUM('выработка по дням'!AD70:'выработка по дням'!$AH70)-SUM('выработка по дням'!AD71:'выработка по дням'!$AH71))/1000/$B71/$AJ$2/24</f>
        <v>1.7369596651445964E-2</v>
      </c>
      <c r="AD71" s="17">
        <f>('выработка по дням'!$AW70+'выработка по дням'!$AW71+SUM('выработка по дням'!AE70:'выработка по дням'!$AH70)-SUM('выработка по дням'!AE71:'выработка по дням'!$AH71))/1000/$B71/$AJ$2/24</f>
        <v>1.7895593607305939E-2</v>
      </c>
      <c r="AE71" s="17">
        <f>('выработка по дням'!$AW70+'выработка по дням'!$AW71+SUM('выработка по дням'!AF70:'выработка по дням'!$AH70)-SUM('выработка по дням'!AF71:'выработка по дням'!$AH71))/1000/$B71/$AJ$2/24</f>
        <v>1.8572229832572298E-2</v>
      </c>
      <c r="AF71" s="17">
        <f>('выработка по дням'!$AW70+'выработка по дням'!$AW71+SUM('выработка по дням'!AG70:'выработка по дням'!$AH70)-SUM('выработка по дням'!AG71:'выработка по дням'!$AH71))/1000/$B71/$AJ$2/24</f>
        <v>1.9059687975646881E-2</v>
      </c>
      <c r="AG71" s="29">
        <f>('выработка по дням'!$AW70+'выработка по дням'!$AW71+SUM('выработка по дням'!AH70:'выработка по дням'!$AH70)-SUM('выработка по дням'!AH71:'выработка по дням'!$AH71))/1000/$B71/$AJ$2/24</f>
        <v>1.9447648401826483E-2</v>
      </c>
      <c r="AH71" s="18">
        <f>('выработка по дням'!$AW70+'выработка по дням'!$AW71)/1000/$B71/$AJ$2/24</f>
        <v>1.9765958904109589E-2</v>
      </c>
    </row>
    <row r="72" spans="1:34" s="32" customFormat="1" hidden="1">
      <c r="A72" s="210" t="s">
        <v>533</v>
      </c>
      <c r="B72" s="131"/>
      <c r="C72" s="23"/>
      <c r="D72" s="23"/>
      <c r="E72" s="23"/>
      <c r="F72" s="23"/>
      <c r="G72" s="23"/>
      <c r="H72" s="23"/>
      <c r="I72" s="23"/>
      <c r="J72" s="23"/>
      <c r="K72" s="23"/>
      <c r="L72" s="23"/>
      <c r="M72" s="23"/>
      <c r="N72" s="23"/>
      <c r="O72" s="23"/>
      <c r="P72" s="23"/>
      <c r="Q72" s="24"/>
      <c r="R72" s="24"/>
      <c r="S72" s="24"/>
      <c r="T72" s="24"/>
      <c r="U72" s="24"/>
      <c r="V72" s="24"/>
      <c r="W72" s="24"/>
      <c r="X72" s="24"/>
      <c r="Y72" s="24"/>
      <c r="Z72" s="24"/>
      <c r="AA72" s="24"/>
      <c r="AB72" s="24"/>
      <c r="AC72" s="24"/>
      <c r="AD72" s="24"/>
      <c r="AE72" s="24"/>
      <c r="AF72" s="24"/>
      <c r="AG72" s="24"/>
      <c r="AH72" s="12"/>
    </row>
    <row r="73" spans="1:34" s="32" customFormat="1" hidden="1">
      <c r="A73" s="211"/>
      <c r="B73" s="132">
        <v>15</v>
      </c>
      <c r="C73" s="17" t="e">
        <f>('выработка по дням'!$AW72+'выработка по дням'!$AW73+SUM('выработка по дням'!D72:'выработка по дням'!$AH72)-SUM('выработка по дням'!D73:'выработка по дням'!$AH73))/1000/$B73/$AJ$2/24</f>
        <v>#VALUE!</v>
      </c>
      <c r="D73" s="17" t="e">
        <f>('выработка по дням'!$AW72+'выработка по дням'!$AW73+SUM('выработка по дням'!E72:'выработка по дням'!$AH72)-SUM('выработка по дням'!E73:'выработка по дням'!$AH73))/1000/$B73/$AJ$2/24</f>
        <v>#VALUE!</v>
      </c>
      <c r="E73" s="17" t="e">
        <f>('выработка по дням'!$AW72+'выработка по дням'!$AW73+SUM('выработка по дням'!F72:'выработка по дням'!$AH72)-SUM('выработка по дням'!F73:'выработка по дням'!$AH73))/1000/$B73/$AJ$2/24</f>
        <v>#VALUE!</v>
      </c>
      <c r="F73" s="17" t="e">
        <f>('выработка по дням'!$AW72+'выработка по дням'!$AW73+SUM('выработка по дням'!G72:'выработка по дням'!$AH72)-SUM('выработка по дням'!G73:'выработка по дням'!$AH73))/1000/$B73/$AJ$2/24</f>
        <v>#VALUE!</v>
      </c>
      <c r="G73" s="17" t="e">
        <f>('выработка по дням'!$AW72+'выработка по дням'!$AW73+SUM('выработка по дням'!H72:'выработка по дням'!$AH72)-SUM('выработка по дням'!H73:'выработка по дням'!$AH73))/1000/$B73/$AJ$2/24</f>
        <v>#VALUE!</v>
      </c>
      <c r="H73" s="17" t="e">
        <f>('выработка по дням'!$AW72+'выработка по дням'!$AW73+SUM('выработка по дням'!I72:'выработка по дням'!$AH72)-SUM('выработка по дням'!I73:'выработка по дням'!$AH73))/1000/$B73/$AJ$2/24</f>
        <v>#VALUE!</v>
      </c>
      <c r="I73" s="17" t="e">
        <f>('выработка по дням'!$AW72+'выработка по дням'!$AW73+SUM('выработка по дням'!J72:'выработка по дням'!$AH72)-SUM('выработка по дням'!J73:'выработка по дням'!$AH73))/1000/$B73/$AJ$2/24</f>
        <v>#VALUE!</v>
      </c>
      <c r="J73" s="17" t="e">
        <f>('выработка по дням'!$AW72+'выработка по дням'!$AW73+SUM('выработка по дням'!K72:'выработка по дням'!$AH72)-SUM('выработка по дням'!K73:'выработка по дням'!$AH73))/1000/$B73/$AJ$2/24</f>
        <v>#VALUE!</v>
      </c>
      <c r="K73" s="17" t="e">
        <f>('выработка по дням'!$AW72+'выработка по дням'!$AW73+SUM('выработка по дням'!L72:'выработка по дням'!$AH72)-SUM('выработка по дням'!L73:'выработка по дням'!$AH73))/1000/$B73/$AJ$2/24</f>
        <v>#VALUE!</v>
      </c>
      <c r="L73" s="17" t="e">
        <f>('выработка по дням'!$AW72+'выработка по дням'!$AW73+SUM('выработка по дням'!M72:'выработка по дням'!$AH72)-SUM('выработка по дням'!M73:'выработка по дням'!$AH73))/1000/$B73/$AJ$2/24</f>
        <v>#VALUE!</v>
      </c>
      <c r="M73" s="17" t="e">
        <f>('выработка по дням'!$AW72+'выработка по дням'!$AW73+SUM('выработка по дням'!N72:'выработка по дням'!$AH72)-SUM('выработка по дням'!N73:'выработка по дням'!$AH73))/1000/$B73/$AJ$2/24</f>
        <v>#VALUE!</v>
      </c>
      <c r="N73" s="17" t="e">
        <f>('выработка по дням'!$AW72+'выработка по дням'!$AW73+SUM('выработка по дням'!O72:'выработка по дням'!$AH72)-SUM('выработка по дням'!O73:'выработка по дням'!$AH73))/1000/$B73/$AJ$2/24</f>
        <v>#VALUE!</v>
      </c>
      <c r="O73" s="17" t="e">
        <f>('выработка по дням'!$AW72+'выработка по дням'!$AW73+SUM('выработка по дням'!P72:'выработка по дням'!$AH72)-SUM('выработка по дням'!P73:'выработка по дням'!$AH73))/1000/$B73/$AJ$2/24</f>
        <v>#VALUE!</v>
      </c>
      <c r="P73" s="17" t="e">
        <f>('выработка по дням'!$AW72+'выработка по дням'!$AW73+SUM('выработка по дням'!Q72:'выработка по дням'!$AH72)-SUM('выработка по дням'!Q73:'выработка по дням'!$AH73))/1000/$B73/$AJ$2/24</f>
        <v>#VALUE!</v>
      </c>
      <c r="Q73" s="17" t="e">
        <f>('выработка по дням'!$AW72+'выработка по дням'!$AW73+SUM('выработка по дням'!R72:'выработка по дням'!$AH72)-SUM('выработка по дням'!R73:'выработка по дням'!$AH73))/1000/$B73/$AJ$2/24</f>
        <v>#VALUE!</v>
      </c>
      <c r="R73" s="17" t="e">
        <f>('выработка по дням'!$AW72+'выработка по дням'!$AW73+SUM('выработка по дням'!S72:'выработка по дням'!$AH72)-SUM('выработка по дням'!S73:'выработка по дням'!$AH73))/1000/$B73/$AJ$2/24</f>
        <v>#VALUE!</v>
      </c>
      <c r="S73" s="17" t="e">
        <f>('выработка по дням'!$AW72+'выработка по дням'!$AW73+SUM('выработка по дням'!T72:'выработка по дням'!$AH72)-SUM('выработка по дням'!T73:'выработка по дням'!$AH73))/1000/$B73/$AJ$2/24</f>
        <v>#VALUE!</v>
      </c>
      <c r="T73" s="17" t="e">
        <f>('выработка по дням'!$AW72+'выработка по дням'!$AW73+SUM('выработка по дням'!U72:'выработка по дням'!$AH72)-SUM('выработка по дням'!U73:'выработка по дням'!$AH73))/1000/$B73/$AJ$2/24</f>
        <v>#VALUE!</v>
      </c>
      <c r="U73" s="17" t="e">
        <f>('выработка по дням'!$AW72+'выработка по дням'!$AW73+SUM('выработка по дням'!V72:'выработка по дням'!$AH72)-SUM('выработка по дням'!V73:'выработка по дням'!$AH73))/1000/$B73/$AJ$2/24</f>
        <v>#VALUE!</v>
      </c>
      <c r="V73" s="17" t="e">
        <f>('выработка по дням'!$AW72+'выработка по дням'!$AW73+SUM('выработка по дням'!W72:'выработка по дням'!$AH72)-SUM('выработка по дням'!W73:'выработка по дням'!$AH73))/1000/$B73/$AJ$2/24</f>
        <v>#VALUE!</v>
      </c>
      <c r="W73" s="17" t="e">
        <f>('выработка по дням'!$AW72+'выработка по дням'!$AW73+SUM('выработка по дням'!X72:'выработка по дням'!$AH72)-SUM('выработка по дням'!X73:'выработка по дням'!$AH73))/1000/$B73/$AJ$2/24</f>
        <v>#VALUE!</v>
      </c>
      <c r="X73" s="17" t="e">
        <f>('выработка по дням'!$AW72+'выработка по дням'!$AW73+SUM('выработка по дням'!Y72:'выработка по дням'!$AH72)-SUM('выработка по дням'!Y73:'выработка по дням'!$AH73))/1000/$B73/$AJ$2/24</f>
        <v>#VALUE!</v>
      </c>
      <c r="Y73" s="17" t="e">
        <f>('выработка по дням'!$AW72+'выработка по дням'!$AW73+SUM('выработка по дням'!Z72:'выработка по дням'!$AH72)-SUM('выработка по дням'!Z73:'выработка по дням'!$AH73))/1000/$B73/$AJ$2/24</f>
        <v>#VALUE!</v>
      </c>
      <c r="Z73" s="17" t="e">
        <f>('выработка по дням'!$AW72+'выработка по дням'!$AW73+SUM('выработка по дням'!AA72:'выработка по дням'!$AH72)-SUM('выработка по дням'!AA73:'выработка по дням'!$AH73))/1000/$B73/$AJ$2/24</f>
        <v>#VALUE!</v>
      </c>
      <c r="AA73" s="17" t="e">
        <f>('выработка по дням'!$AW72+'выработка по дням'!$AW73+SUM('выработка по дням'!AB72:'выработка по дням'!$AH72)-SUM('выработка по дням'!AB73:'выработка по дням'!$AH73))/1000/$B73/$AJ$2/24</f>
        <v>#VALUE!</v>
      </c>
      <c r="AB73" s="17" t="e">
        <f>('выработка по дням'!$AW72+'выработка по дням'!$AW73+SUM('выработка по дням'!AC72:'выработка по дням'!$AH72)-SUM('выработка по дням'!AC73:'выработка по дням'!$AH73))/1000/$B73/$AJ$2/24</f>
        <v>#VALUE!</v>
      </c>
      <c r="AC73" s="17" t="e">
        <f>('выработка по дням'!$AW72+'выработка по дням'!$AW73+SUM('выработка по дням'!AD72:'выработка по дням'!$AH72)-SUM('выработка по дням'!AD73:'выработка по дням'!$AH73))/1000/$B73/$AJ$2/24</f>
        <v>#VALUE!</v>
      </c>
      <c r="AD73" s="17" t="e">
        <f>('выработка по дням'!$AW72+'выработка по дням'!$AW73+SUM('выработка по дням'!AE72:'выработка по дням'!$AH72)-SUM('выработка по дням'!AE73:'выработка по дням'!$AH73))/1000/$B73/$AJ$2/24</f>
        <v>#VALUE!</v>
      </c>
      <c r="AE73" s="17" t="e">
        <f>('выработка по дням'!$AW72+'выработка по дням'!$AW73+SUM('выработка по дням'!AF72:'выработка по дням'!$AH72)-SUM('выработка по дням'!AF73:'выработка по дням'!$AH73))/1000/$B73/$AJ$2/24</f>
        <v>#VALUE!</v>
      </c>
      <c r="AF73" s="17" t="e">
        <f>('выработка по дням'!$AW72+'выработка по дням'!$AW73+SUM('выработка по дням'!AG72:'выработка по дням'!$AH72)-SUM('выработка по дням'!AG73:'выработка по дням'!$AH73))/1000/$B73/$AJ$2/24</f>
        <v>#VALUE!</v>
      </c>
      <c r="AG73" s="29" t="e">
        <f>('выработка по дням'!$AW72+'выработка по дням'!$AW73+SUM('выработка по дням'!AH72:'выработка по дням'!$AH72)-SUM('выработка по дням'!AH73:'выработка по дням'!$AH73))/1000/$B73/$AJ$2/24</f>
        <v>#VALUE!</v>
      </c>
      <c r="AH73" s="18" t="e">
        <f>('выработка по дням'!$AW72+'выработка по дням'!$AW73)/1000/$B73/$AJ$2/24</f>
        <v>#VALUE!</v>
      </c>
    </row>
    <row r="74" spans="1:34" s="32" customFormat="1">
      <c r="A74" s="210" t="s">
        <v>381</v>
      </c>
      <c r="B74" s="131"/>
      <c r="C74" s="23"/>
      <c r="D74" s="23"/>
      <c r="E74" s="23"/>
      <c r="F74" s="23"/>
      <c r="G74" s="23"/>
      <c r="H74" s="23"/>
      <c r="I74" s="23"/>
      <c r="J74" s="23"/>
      <c r="K74" s="23"/>
      <c r="L74" s="23"/>
      <c r="M74" s="23"/>
      <c r="N74" s="23"/>
      <c r="O74" s="23"/>
      <c r="P74" s="23"/>
      <c r="Q74" s="24"/>
      <c r="R74" s="24"/>
      <c r="S74" s="24"/>
      <c r="T74" s="24"/>
      <c r="U74" s="24"/>
      <c r="V74" s="24"/>
      <c r="W74" s="24"/>
      <c r="X74" s="24"/>
      <c r="Y74" s="24"/>
      <c r="Z74" s="24"/>
      <c r="AA74" s="24"/>
      <c r="AB74" s="24"/>
      <c r="AC74" s="24"/>
      <c r="AD74" s="24"/>
      <c r="AE74" s="24"/>
      <c r="AF74" s="24"/>
      <c r="AG74" s="24"/>
      <c r="AH74" s="12"/>
    </row>
    <row r="75" spans="1:34" s="32" customFormat="1">
      <c r="A75" s="211"/>
      <c r="B75" s="132">
        <v>15</v>
      </c>
      <c r="C75" s="17">
        <f>('выработка по дням'!$AW74+'выработка по дням'!$AW75+SUM('выработка по дням'!D74:'выработка по дням'!$AH74)-SUM('выработка по дням'!D75:'выработка по дням'!$AH75))/1000/$B75/$AJ$2/24</f>
        <v>0.10870945205479453</v>
      </c>
      <c r="D75" s="17">
        <f>('выработка по дням'!$AW74+'выработка по дням'!$AW75+SUM('выработка по дням'!E74:'выработка по дням'!$AH74)-SUM('выработка по дням'!E75:'выработка по дням'!$AH75))/1000/$B75/$AJ$2/24</f>
        <v>0.10880776255707764</v>
      </c>
      <c r="E75" s="17">
        <f>('выработка по дням'!$AW74+'выработка по дням'!$AW75+SUM('выработка по дням'!F74:'выработка по дням'!$AH74)-SUM('выработка по дням'!F75:'выработка по дням'!$AH75))/1000/$B75/$AJ$2/24</f>
        <v>0.10915521308980214</v>
      </c>
      <c r="F75" s="17">
        <f>('выработка по дням'!$AW74+'выработка по дням'!$AW75+SUM('выработка по дням'!G74:'выработка по дням'!$AH74)-SUM('выработка по дням'!G75:'выработка по дням'!$AH75))/1000/$B75/$AJ$2/24</f>
        <v>0.10966970319634704</v>
      </c>
      <c r="G75" s="17">
        <f>('выработка по дням'!$AW74+'выработка по дням'!$AW75+SUM('выработка по дням'!H74:'выработка по дням'!$AH74)-SUM('выработка по дням'!H75:'выработка по дням'!$AH75))/1000/$B75/$AJ$2/24</f>
        <v>0.10949942161339421</v>
      </c>
      <c r="H75" s="17">
        <f>('выработка по дням'!$AW74+'выработка по дням'!$AW75+SUM('выработка по дням'!I74:'выработка по дням'!$AH74)-SUM('выработка по дням'!I75:'выработка по дням'!$AH75))/1000/$B75/$AJ$2/24</f>
        <v>0.10941315068493151</v>
      </c>
      <c r="I75" s="17">
        <f>('выработка по дням'!$AW74+'выработка по дням'!$AW75+SUM('выработка по дням'!J74:'выработка по дням'!$AH74)-SUM('выработка по дням'!J75:'выработка по дням'!$AH75))/1000/$B75/$AJ$2/24</f>
        <v>0.10952719178082192</v>
      </c>
      <c r="J75" s="17">
        <f>('выработка по дням'!$AW74+'выработка по дням'!$AW75+SUM('выработка по дням'!K74:'выработка по дням'!$AH74)-SUM('выработка по дням'!K75:'выработка по дням'!$AH75))/1000/$B75/$AJ$2/24</f>
        <v>0.10975037290715373</v>
      </c>
      <c r="K75" s="17">
        <f>('выработка по дням'!$AW74+'выработка по дням'!$AW75+SUM('выработка по дням'!L74:'выработка по дням'!$AH74)-SUM('выработка по дням'!L75:'выработка по дням'!$AH75))/1000/$B75/$AJ$2/24</f>
        <v>0.10984182648401826</v>
      </c>
      <c r="L75" s="17">
        <f>('выработка по дням'!$AW74+'выработка по дням'!$AW75+SUM('выработка по дням'!M74:'выработка по дням'!$AH74)-SUM('выработка по дням'!M75:'выработка по дням'!$AH75))/1000/$B75/$AJ$2/24</f>
        <v>0.10967439878234399</v>
      </c>
      <c r="M75" s="17">
        <f>('выработка по дням'!$AW74+'выработка по дням'!$AW75+SUM('выработка по дням'!N74:'выработка по дням'!$AH74)-SUM('выработка по дням'!N75:'выработка по дням'!$AH75))/1000/$B75/$AJ$2/24</f>
        <v>0.10933263318112633</v>
      </c>
      <c r="N75" s="17">
        <f>('выработка по дням'!$AW74+'выработка по дням'!$AW75+SUM('выработка по дням'!O74:'выработка по дням'!$AH74)-SUM('выработка по дням'!O75:'выработка по дням'!$AH75))/1000/$B75/$AJ$2/24</f>
        <v>0.10940177321156774</v>
      </c>
      <c r="O75" s="17">
        <f>('выработка по дням'!$AW74+'выработка по дням'!$AW75+SUM('выработка по дням'!P74:'выработка по дням'!$AH74)-SUM('выработка по дням'!P75:'выработка по дням'!$AH75))/1000/$B75/$AJ$2/24</f>
        <v>0.10942378995433789</v>
      </c>
      <c r="P75" s="17">
        <f>('выработка по дням'!$AW74+'выработка по дням'!$AW75+SUM('выработка по дням'!Q74:'выработка по дням'!$AH74)-SUM('выработка по дням'!Q75:'выработка по дням'!$AH75))/1000/$B75/$AJ$2/24</f>
        <v>0.10946530441400304</v>
      </c>
      <c r="Q75" s="17">
        <f>('выработка по дням'!$AW74+'выработка по дням'!$AW75+SUM('выработка по дням'!R74:'выработка по дням'!$AH74)-SUM('выработка по дням'!R75:'выработка по дням'!$AH75))/1000/$B75/$AJ$2/24</f>
        <v>0.10973694824961948</v>
      </c>
      <c r="R75" s="17">
        <f>('выработка по дням'!$AW74+'выработка по дням'!$AW75+SUM('выработка по дням'!S74:'выработка по дням'!$AH74)-SUM('выработка по дням'!S75:'выработка по дням'!$AH75))/1000/$B75/$AJ$2/24</f>
        <v>0.10975283866057839</v>
      </c>
      <c r="S75" s="17">
        <f>('выработка по дням'!$AW74+'выработка по дням'!$AW75+SUM('выработка по дням'!T74:'выработка по дням'!$AH74)-SUM('выработка по дням'!T75:'выработка по дням'!$AH75))/1000/$B75/$AJ$2/24</f>
        <v>0.10989498477929983</v>
      </c>
      <c r="T75" s="17">
        <f>('выработка по дням'!$AW74+'выработка по дням'!$AW75+SUM('выработка по дням'!U74:'выработка по дням'!$AH74)-SUM('выработка по дням'!U75:'выработка по дням'!$AH75))/1000/$B75/$AJ$2/24</f>
        <v>0.10985260273972602</v>
      </c>
      <c r="U75" s="17">
        <f>('выработка по дням'!$AW74+'выработка по дням'!$AW75+SUM('выработка по дням'!V74:'выработка по дням'!$AH74)-SUM('выработка по дням'!V75:'выработка по дням'!$AH75))/1000/$B75/$AJ$2/24</f>
        <v>0.10962593607305937</v>
      </c>
      <c r="V75" s="17">
        <f>('выработка по дням'!$AW74+'выработка по дням'!$AW75+SUM('выработка по дням'!W74:'выработка по дням'!$AH74)-SUM('выработка по дням'!W75:'выработка по дням'!$AH75))/1000/$B75/$AJ$2/24</f>
        <v>0.10964401826484017</v>
      </c>
      <c r="W75" s="17">
        <f>('выработка по дням'!$AW74+'выработка по дням'!$AW75+SUM('выработка по дням'!X74:'выработка по дням'!$AH74)-SUM('выработка по дням'!X75:'выработка по дням'!$AH75))/1000/$B75/$AJ$2/24</f>
        <v>0.10982199391171993</v>
      </c>
      <c r="X75" s="17">
        <f>('выработка по дням'!$AW74+'выработка по дням'!$AW75+SUM('выработка по дням'!Y74:'выработка по дням'!$AH74)-SUM('выработка по дням'!Y75:'выработка по дням'!$AH75))/1000/$B75/$AJ$2/24</f>
        <v>0.11029177321156773</v>
      </c>
      <c r="Y75" s="17">
        <f>('выработка по дням'!$AW74+'выработка по дням'!$AW75+SUM('выработка по дням'!Z74:'выработка по дням'!$AH74)-SUM('выработка по дням'!Z75:'выработка по дням'!$AH75))/1000/$B75/$AJ$2/24</f>
        <v>0.11078883561643836</v>
      </c>
      <c r="Z75" s="17">
        <f>('выработка по дням'!$AW74+'выработка по дням'!$AW75+SUM('выработка по дням'!AA74:'выработка по дням'!$AH74)-SUM('выработка по дням'!AA75:'выработка по дням'!$AH75))/1000/$B75/$AJ$2/24</f>
        <v>0.11118572298325724</v>
      </c>
      <c r="AA75" s="17">
        <f>('выработка по дням'!$AW74+'выработка по дням'!$AW75+SUM('выработка по дням'!AB74:'выработка по дням'!$AH74)-SUM('выработка по дням'!AB75:'выработка по дням'!$AH75))/1000/$B75/$AJ$2/24</f>
        <v>0.11137277016742769</v>
      </c>
      <c r="AB75" s="17">
        <f>('выработка по дням'!$AW74+'выработка по дням'!$AW75+SUM('выработка по дням'!AC74:'выработка по дням'!$AH74)-SUM('выработка по дням'!AC75:'выработка по дням'!$AH75))/1000/$B75/$AJ$2/24</f>
        <v>0.11186994672754946</v>
      </c>
      <c r="AC75" s="17">
        <f>('выработка по дням'!$AW74+'выработка по дням'!$AW75+SUM('выработка по дням'!AD74:'выработка по дням'!$AH74)-SUM('выработка по дням'!AD75:'выработка по дням'!$AH75))/1000/$B75/$AJ$2/24</f>
        <v>0.11200961187214613</v>
      </c>
      <c r="AD75" s="17">
        <f>('выработка по дням'!$AW74+'выработка по дням'!$AW75+SUM('выработка по дням'!AE74:'выработка по дням'!$AH74)-SUM('выработка по дням'!AE75:'выработка по дням'!$AH75))/1000/$B75/$AJ$2/24</f>
        <v>0.11197663622526637</v>
      </c>
      <c r="AE75" s="17">
        <f>('выработка по дням'!$AW74+'выработка по дням'!$AW75+SUM('выработка по дням'!AF74:'выработка по дням'!$AH74)-SUM('выработка по дням'!AF75:'выработка по дням'!$AH75))/1000/$B75/$AJ$2/24</f>
        <v>0.11192290715372906</v>
      </c>
      <c r="AF75" s="17">
        <f>('выработка по дням'!$AW74+'выработка по дням'!$AW75+SUM('выработка по дням'!AG74:'выработка по дням'!$AH74)-SUM('выработка по дням'!AG75:'выработка по дням'!$AH75))/1000/$B75/$AJ$2/24</f>
        <v>0.11121512176560122</v>
      </c>
      <c r="AG75" s="29">
        <f>('выработка по дням'!$AW74+'выработка по дням'!$AW75+SUM('выработка по дням'!AH74:'выработка по дням'!$AH74)-SUM('выработка по дням'!AH75:'выработка по дням'!$AH75))/1000/$B75/$AJ$2/24</f>
        <v>0.11079964231354643</v>
      </c>
      <c r="AH75" s="18">
        <f>('выработка по дням'!$AW74+'выработка по дням'!$AW75)/1000/$B75/$AJ$2/24</f>
        <v>0.11057441400304413</v>
      </c>
    </row>
    <row r="76" spans="1:34" s="32" customFormat="1" ht="14.45" customHeight="1">
      <c r="A76" s="212" t="s">
        <v>382</v>
      </c>
      <c r="B76" s="131"/>
      <c r="C76" s="23"/>
      <c r="D76" s="23"/>
      <c r="E76" s="23"/>
      <c r="F76" s="23"/>
      <c r="G76" s="23"/>
      <c r="H76" s="23"/>
      <c r="I76" s="23"/>
      <c r="J76" s="23"/>
      <c r="K76" s="23"/>
      <c r="L76" s="23"/>
      <c r="M76" s="23"/>
      <c r="N76" s="23"/>
      <c r="O76" s="23"/>
      <c r="P76" s="23"/>
      <c r="Q76" s="24"/>
      <c r="R76" s="24"/>
      <c r="S76" s="24"/>
      <c r="T76" s="24"/>
      <c r="U76" s="24"/>
      <c r="V76" s="24"/>
      <c r="W76" s="24"/>
      <c r="X76" s="24"/>
      <c r="Y76" s="24"/>
      <c r="Z76" s="24"/>
      <c r="AA76" s="24"/>
      <c r="AB76" s="24"/>
      <c r="AC76" s="24"/>
      <c r="AD76" s="24"/>
      <c r="AE76" s="24"/>
      <c r="AF76" s="24"/>
      <c r="AG76" s="24"/>
      <c r="AH76" s="12"/>
    </row>
    <row r="77" spans="1:34" s="32" customFormat="1">
      <c r="A77" s="213"/>
      <c r="B77" s="132">
        <v>15</v>
      </c>
      <c r="C77" s="17">
        <f>('выработка по дням'!$AW76+'выработка по дням'!$AW77+SUM('выработка по дням'!D76:'выработка по дням'!$AH76)-SUM('выработка по дням'!D77:'выработка по дням'!$AH77))/1000/$B77/$AJ$2/24</f>
        <v>0.1647456088280061</v>
      </c>
      <c r="D77" s="17">
        <f>('выработка по дням'!$AW76+'выработка по дням'!$AW77+SUM('выработка по дням'!E76:'выработка по дням'!$AH76)-SUM('выработка по дням'!E77:'выработка по дням'!$AH77))/1000/$B77/$AJ$2/24</f>
        <v>0.16520664383561642</v>
      </c>
      <c r="E77" s="17">
        <f>('выработка по дням'!$AW76+'выработка по дням'!$AW77+SUM('выработка по дням'!F76:'выработка по дням'!$AH76)-SUM('выработка по дням'!F77:'выработка по дням'!$AH77))/1000/$B77/$AJ$2/24</f>
        <v>0.16566028158295279</v>
      </c>
      <c r="F77" s="17">
        <f>('выработка по дням'!$AW76+'выработка по дням'!$AW77+SUM('выработка по дням'!G76:'выработка по дням'!$AH76)-SUM('выработка по дням'!G77:'выработка по дням'!$AH77))/1000/$B77/$AJ$2/24</f>
        <v>0.16521117199391169</v>
      </c>
      <c r="G77" s="17">
        <f>('выработка по дням'!$AW76+'выработка по дням'!$AW77+SUM('выработка по дням'!H76:'выработка по дням'!$AH76)-SUM('выработка по дням'!H77:'выработка по дням'!$AH77))/1000/$B77/$AJ$2/24</f>
        <v>0.16528323439878234</v>
      </c>
      <c r="H77" s="17">
        <f>('выработка по дням'!$AW76+'выработка по дням'!$AW77+SUM('выработка по дням'!I76:'выработка по дням'!$AH76)-SUM('выработка по дням'!I77:'выработка по дням'!$AH77))/1000/$B77/$AJ$2/24</f>
        <v>0.16551647640791475</v>
      </c>
      <c r="I77" s="17">
        <f>('выработка по дням'!$AW76+'выработка по дням'!$AW77+SUM('выработка по дням'!J76:'выработка по дням'!$AH76)-SUM('выработка по дням'!J77:'выработка по дням'!$AH77))/1000/$B77/$AJ$2/24</f>
        <v>0.16611975646879754</v>
      </c>
      <c r="J77" s="17">
        <f>('выработка по дням'!$AW76+'выработка по дням'!$AW77+SUM('выработка по дням'!K76:'выработка по дням'!$AH76)-SUM('выработка по дням'!K77:'выработка по дням'!$AH77))/1000/$B77/$AJ$2/24</f>
        <v>0.16641255707762559</v>
      </c>
      <c r="K77" s="17">
        <f>('выработка по дням'!$AW76+'выработка по дням'!$AW77+SUM('выработка по дням'!L76:'выработка по дням'!$AH76)-SUM('выработка по дням'!L77:'выработка по дням'!$AH77))/1000/$B77/$AJ$2/24</f>
        <v>0.16598765601217655</v>
      </c>
      <c r="L77" s="17">
        <f>('выработка по дням'!$AW76+'выработка по дням'!$AW77+SUM('выработка по дням'!M76:'выработка по дням'!$AH76)-SUM('выработка по дням'!M77:'выработка по дням'!$AH77))/1000/$B77/$AJ$2/24</f>
        <v>0.1660471689497717</v>
      </c>
      <c r="M77" s="17">
        <f>('выработка по дням'!$AW76+'выработка по дням'!$AW77+SUM('выработка по дням'!N76:'выработка по дням'!$AH76)-SUM('выработка по дням'!N77:'выработка по дням'!$AH77))/1000/$B77/$AJ$2/24</f>
        <v>0.16647790715372907</v>
      </c>
      <c r="N77" s="17">
        <f>('выработка по дням'!$AW76+'выработка по дням'!$AW77+SUM('выработка по дням'!O76:'выработка по дням'!$AH76)-SUM('выработка по дням'!O77:'выработка по дням'!$AH77))/1000/$B77/$AJ$2/24</f>
        <v>0.1664374200913242</v>
      </c>
      <c r="O77" s="17">
        <f>('выработка по дням'!$AW76+'выработка по дням'!$AW77+SUM('выработка по дням'!P76:'выработка по дням'!$AH76)-SUM('выработка по дням'!P77:'выработка по дням'!$AH77))/1000/$B77/$AJ$2/24</f>
        <v>0.16618436834094366</v>
      </c>
      <c r="P77" s="17">
        <f>('выработка по дням'!$AW76+'выработка по дням'!$AW77+SUM('выработка по дням'!Q76:'выработка по дням'!$AH76)-SUM('выработка по дням'!Q77:'выработка по дням'!$AH77))/1000/$B77/$AJ$2/24</f>
        <v>0.1659752815829528</v>
      </c>
      <c r="Q77" s="17">
        <f>('выработка по дням'!$AW76+'выработка по дням'!$AW77+SUM('выработка по дням'!R76:'выработка по дням'!$AH76)-SUM('выработка по дням'!R77:'выработка по дням'!$AH77))/1000/$B77/$AJ$2/24</f>
        <v>0.16590149923896499</v>
      </c>
      <c r="R77" s="17">
        <f>('выработка по дням'!$AW76+'выработка по дням'!$AW77+SUM('выработка по дням'!S76:'выработка по дням'!$AH76)-SUM('выработка по дням'!S77:'выработка по дням'!$AH77))/1000/$B77/$AJ$2/24</f>
        <v>0.16569718417047186</v>
      </c>
      <c r="S77" s="17">
        <f>('выработка по дням'!$AW76+'выработка по дням'!$AW77+SUM('выработка по дням'!T76:'выработка по дням'!$AH76)-SUM('выработка по дням'!T77:'выработка по дням'!$AH77))/1000/$B77/$AJ$2/24</f>
        <v>0.16552506088280058</v>
      </c>
      <c r="T77" s="17">
        <f>('выработка по дням'!$AW76+'выработка по дням'!$AW77+SUM('выработка по дням'!U76:'выработка по дням'!$AH76)-SUM('выработка по дням'!U77:'выработка по дням'!$AH77))/1000/$B77/$AJ$2/24</f>
        <v>0.1653713089802131</v>
      </c>
      <c r="U77" s="17">
        <f>('выработка по дням'!$AW76+'выработка по дням'!$AW77+SUM('выработка по дням'!V76:'выработка по дням'!$AH76)-SUM('выработка по дням'!V77:'выработка по дням'!$AH77))/1000/$B77/$AJ$2/24</f>
        <v>0.16503087519025875</v>
      </c>
      <c r="V77" s="17">
        <f>('выработка по дням'!$AW76+'выработка по дням'!$AW77+SUM('выработка по дням'!W76:'выработка по дням'!$AH76)-SUM('выработка по дням'!W77:'выработка по дням'!$AH77))/1000/$B77/$AJ$2/24</f>
        <v>0.1647542922374429</v>
      </c>
      <c r="W77" s="17">
        <f>('выработка по дням'!$AW76+'выработка по дням'!$AW77+SUM('выработка по дням'!X76:'выработка по дням'!$AH76)-SUM('выработка по дням'!X77:'выработка по дням'!$AH77))/1000/$B77/$AJ$2/24</f>
        <v>0.16464141552511416</v>
      </c>
      <c r="X77" s="17">
        <f>('выработка по дням'!$AW76+'выработка по дням'!$AW77+SUM('выработка по дням'!Y76:'выработка по дням'!$AH76)-SUM('выработка по дням'!Y77:'выработка по дням'!$AH77))/1000/$B77/$AJ$2/24</f>
        <v>0.16487637747336378</v>
      </c>
      <c r="Y77" s="17">
        <f>('выработка по дням'!$AW76+'выработка по дням'!$AW77+SUM('выработка по дням'!Z76:'выработка по дням'!$AH76)-SUM('выработка по дням'!Z77:'выработка по дням'!$AH77))/1000/$B77/$AJ$2/24</f>
        <v>0.16500213850837137</v>
      </c>
      <c r="Z77" s="17">
        <f>('выработка по дням'!$AW76+'выработка по дням'!$AW77+SUM('выработка по дням'!AA76:'выработка по дням'!$AH76)-SUM('выработка по дням'!AA77:'выработка по дням'!$AH77))/1000/$B77/$AJ$2/24</f>
        <v>0.16547673515981734</v>
      </c>
      <c r="AA77" s="17">
        <f>('выработка по дням'!$AW76+'выработка по дням'!$AW77+SUM('выработка по дням'!AB76:'выработка по дням'!$AH76)-SUM('выработка по дням'!AB77:'выработка по дням'!$AH77))/1000/$B77/$AJ$2/24</f>
        <v>0.16570367579908676</v>
      </c>
      <c r="AB77" s="17">
        <f>('выработка по дням'!$AW76+'выработка по дням'!$AW77+SUM('выработка по дням'!AC76:'выработка по дням'!$AH76)-SUM('выработка по дням'!AC77:'выработка по дням'!$AH77))/1000/$B77/$AJ$2/24</f>
        <v>0.16621035768645359</v>
      </c>
      <c r="AC77" s="17">
        <f>('выработка по дням'!$AW76+'выработка по дням'!$AW77+SUM('выработка по дням'!AD76:'выработка по дням'!$AH76)-SUM('выработка по дням'!AD77:'выработка по дням'!$AH77))/1000/$B77/$AJ$2/24</f>
        <v>0.16663290715372905</v>
      </c>
      <c r="AD77" s="17">
        <f>('выработка по дням'!$AW76+'выработка по дням'!$AW77+SUM('выработка по дням'!AE76:'выработка по дням'!$AH76)-SUM('выработка по дням'!AE77:'выработка по дням'!$AH77))/1000/$B77/$AJ$2/24</f>
        <v>0.16652982496194824</v>
      </c>
      <c r="AE77" s="17">
        <f>('выработка по дням'!$AW76+'выработка по дням'!$AW77+SUM('выработка по дням'!AF76:'выработка по дням'!$AH76)-SUM('выработка по дням'!AF77:'выработка по дням'!$AH77))/1000/$B77/$AJ$2/24</f>
        <v>0.1662416514459665</v>
      </c>
      <c r="AF77" s="17">
        <f>('выработка по дням'!$AW76+'выработка по дням'!$AW77+SUM('выработка по дням'!AG76:'выработка по дням'!$AH76)-SUM('выработка по дням'!AG77:'выработка по дням'!$AH77))/1000/$B77/$AJ$2/24</f>
        <v>0.1656673515981735</v>
      </c>
      <c r="AG77" s="29">
        <f>('выработка по дням'!$AW76+'выработка по дням'!$AW77+SUM('выработка по дням'!AH76:'выработка по дням'!$AH76)-SUM('выработка по дням'!AH77:'выработка по дням'!$AH77))/1000/$B77/$AJ$2/24</f>
        <v>0.16516057838660578</v>
      </c>
      <c r="AH77" s="18">
        <f>('выработка по дням'!$AW76+'выработка по дням'!$AW77)/1000/$B77/$AJ$2/24</f>
        <v>0.16538130136986301</v>
      </c>
    </row>
    <row r="78" spans="1:34" s="32" customFormat="1">
      <c r="A78" s="212" t="s">
        <v>383</v>
      </c>
      <c r="B78" s="131"/>
      <c r="C78" s="23"/>
      <c r="D78" s="23"/>
      <c r="E78" s="23"/>
      <c r="F78" s="23"/>
      <c r="G78" s="23"/>
      <c r="H78" s="23"/>
      <c r="I78" s="23"/>
      <c r="J78" s="23"/>
      <c r="K78" s="23"/>
      <c r="L78" s="23"/>
      <c r="M78" s="23"/>
      <c r="N78" s="23"/>
      <c r="O78" s="23"/>
      <c r="P78" s="23"/>
      <c r="Q78" s="24"/>
      <c r="R78" s="24"/>
      <c r="S78" s="24"/>
      <c r="T78" s="24"/>
      <c r="U78" s="24"/>
      <c r="V78" s="24"/>
      <c r="W78" s="24"/>
      <c r="X78" s="24"/>
      <c r="Y78" s="24"/>
      <c r="Z78" s="24"/>
      <c r="AA78" s="24"/>
      <c r="AB78" s="24"/>
      <c r="AC78" s="24"/>
      <c r="AD78" s="24"/>
      <c r="AE78" s="24"/>
      <c r="AF78" s="24"/>
      <c r="AG78" s="24"/>
      <c r="AH78" s="12"/>
    </row>
    <row r="79" spans="1:34" s="32" customFormat="1">
      <c r="A79" s="213"/>
      <c r="B79" s="132">
        <v>5</v>
      </c>
      <c r="C79" s="17">
        <f>('выработка по дням'!$AW78+'выработка по дням'!$AW79+SUM('выработка по дням'!D78:'выработка по дням'!$AH78)-SUM('выработка по дням'!D79:'выработка по дням'!$AH79))/1000/$B79/$AJ$2/24</f>
        <v>0.14290867579908675</v>
      </c>
      <c r="D79" s="17">
        <f>('выработка по дням'!$AW78+'выработка по дням'!$AW79+SUM('выработка по дням'!E78:'выработка по дням'!$AH78)-SUM('выработка по дням'!E79:'выработка по дням'!$AH79))/1000/$B79/$AJ$2/24</f>
        <v>0.14302093607305935</v>
      </c>
      <c r="E79" s="17">
        <f>('выработка по дням'!$AW78+'выработка по дням'!$AW79+SUM('выработка по дням'!F78:'выработка по дням'!$AH78)-SUM('выработка по дням'!F79:'выработка по дням'!$AH79))/1000/$B79/$AJ$2/24</f>
        <v>0.14310689497716897</v>
      </c>
      <c r="F79" s="17">
        <f>('выработка по дням'!$AW78+'выработка по дням'!$AW79+SUM('выработка по дням'!G78:'выработка по дням'!$AH78)-SUM('выработка по дням'!G79:'выработка по дням'!$AH79))/1000/$B79/$AJ$2/24</f>
        <v>0.14299105022831049</v>
      </c>
      <c r="G79" s="17">
        <f>('выработка по дням'!$AW78+'выработка по дням'!$AW79+SUM('выработка по дням'!H78:'выработка по дням'!$AH78)-SUM('выработка по дням'!H79:'выработка по дням'!$AH79))/1000/$B79/$AJ$2/24</f>
        <v>0.14300906392694063</v>
      </c>
      <c r="H79" s="17">
        <f>('выработка по дням'!$AW78+'выработка по дням'!$AW79+SUM('выработка по дням'!I78:'выработка по дням'!$AH78)-SUM('выработка по дням'!I79:'выработка по дням'!$AH79))/1000/$B79/$AJ$2/24</f>
        <v>0.14311399543378994</v>
      </c>
      <c r="I79" s="17">
        <f>('выработка по дням'!$AW78+'выработка по дням'!$AW79+SUM('выработка по дням'!J78:'выработка по дням'!$AH78)-SUM('выработка по дням'!J79:'выработка по дням'!$AH79))/1000/$B79/$AJ$2/24</f>
        <v>0.14292303652968039</v>
      </c>
      <c r="J79" s="17">
        <f>('выработка по дням'!$AW78+'выработка по дням'!$AW79+SUM('выработка по дням'!K78:'выработка по дням'!$AH78)-SUM('выработка по дням'!K79:'выработка по дням'!$AH79))/1000/$B79/$AJ$2/24</f>
        <v>0.14305808219178084</v>
      </c>
      <c r="K79" s="17">
        <f>('выработка по дням'!$AW78+'выработка по дням'!$AW79+SUM('выработка по дням'!L78:'выработка по дням'!$AH78)-SUM('выработка по дням'!L79:'выработка по дням'!$AH79))/1000/$B79/$AJ$2/24</f>
        <v>0.1430753424657534</v>
      </c>
      <c r="L79" s="17">
        <f>('выработка по дням'!$AW78+'выработка по дням'!$AW79+SUM('выработка по дням'!M78:'выработка по дням'!$AH78)-SUM('выработка по дням'!M79:'выработка по дням'!$AH79))/1000/$B79/$AJ$2/24</f>
        <v>0.14310600456621006</v>
      </c>
      <c r="M79" s="17">
        <f>('выработка по дням'!$AW78+'выработка по дням'!$AW79+SUM('выработка по дням'!N78:'выработка по дням'!$AH78)-SUM('выработка по дням'!N79:'выработка по дням'!$AH79))/1000/$B79/$AJ$2/24</f>
        <v>0.14309949771689498</v>
      </c>
      <c r="N79" s="17">
        <f>('выработка по дням'!$AW78+'выработка по дням'!$AW79+SUM('выработка по дням'!O78:'выработка по дням'!$AH78)-SUM('выработка по дням'!O79:'выработка по дням'!$AH79))/1000/$B79/$AJ$2/24</f>
        <v>0.14281616438356165</v>
      </c>
      <c r="O79" s="17">
        <f>('выработка по дням'!$AW78+'выработка по дням'!$AW79+SUM('выработка по дням'!P78:'выработка по дням'!$AH78)-SUM('выработка по дням'!P79:'выработка по дням'!$AH79))/1000/$B79/$AJ$2/24</f>
        <v>0.14233424657534247</v>
      </c>
      <c r="P79" s="17">
        <f>('выработка по дням'!$AW78+'выработка по дням'!$AW79+SUM('выработка по дням'!Q78:'выработка по дням'!$AH78)-SUM('выработка по дням'!Q79:'выработка по дням'!$AH79))/1000/$B79/$AJ$2/24</f>
        <v>0.14223956621004566</v>
      </c>
      <c r="Q79" s="17">
        <f>('выработка по дням'!$AW78+'выработка по дням'!$AW79+SUM('выработка по дням'!R78:'выработка по дням'!$AH78)-SUM('выработка по дням'!R79:'выработка по дням'!$AH79))/1000/$B79/$AJ$2/24</f>
        <v>0.14259917808219177</v>
      </c>
      <c r="R79" s="17">
        <f>('выработка по дням'!$AW78+'выработка по дням'!$AW79+SUM('выработка по дням'!S78:'выработка по дням'!$AH78)-SUM('выработка по дням'!S79:'выработка по дням'!$AH79))/1000/$B79/$AJ$2/24</f>
        <v>0.14273618721461187</v>
      </c>
      <c r="S79" s="17">
        <f>('выработка по дням'!$AW78+'выработка по дням'!$AW79+SUM('выработка по дням'!T78:'выработка по дням'!$AH78)-SUM('выработка по дням'!T79:'выработка по дням'!$AH79))/1000/$B79/$AJ$2/24</f>
        <v>0.14275730593607308</v>
      </c>
      <c r="T79" s="17">
        <f>('выработка по дням'!$AW78+'выработка по дням'!$AW79+SUM('выработка по дням'!U78:'выработка по дням'!$AH78)-SUM('выработка по дням'!U79:'выработка по дням'!$AH79))/1000/$B79/$AJ$2/24</f>
        <v>0.14282787671232877</v>
      </c>
      <c r="U79" s="17">
        <f>('выработка по дням'!$AW78+'выработка по дням'!$AW79+SUM('выработка по дням'!V78:'выработка по дням'!$AH78)-SUM('выработка по дням'!V79:'выработка по дням'!$AH79))/1000/$B79/$AJ$2/24</f>
        <v>0.14303301369863014</v>
      </c>
      <c r="V79" s="17">
        <f>('выработка по дням'!$AW78+'выработка по дням'!$AW79+SUM('выработка по дням'!W78:'выработка по дням'!$AH78)-SUM('выработка по дням'!W79:'выработка по дням'!$AH79))/1000/$B79/$AJ$2/24</f>
        <v>0.14337915525114153</v>
      </c>
      <c r="W79" s="17">
        <f>('выработка по дням'!$AW78+'выработка по дням'!$AW79+SUM('выработка по дням'!X78:'выработка по дням'!$AH78)-SUM('выработка по дням'!X79:'выработка по дням'!$AH79))/1000/$B79/$AJ$2/24</f>
        <v>0.14384210045662099</v>
      </c>
      <c r="X79" s="17">
        <f>('выработка по дням'!$AW78+'выработка по дням'!$AW79+SUM('выработка по дням'!Y78:'выработка по дням'!$AH78)-SUM('выработка по дням'!Y79:'выработка по дням'!$AH79))/1000/$B79/$AJ$2/24</f>
        <v>0.14360856164383562</v>
      </c>
      <c r="Y79" s="17">
        <f>('выработка по дням'!$AW78+'выработка по дням'!$AW79+SUM('выработка по дням'!Z78:'выработка по дням'!$AH78)-SUM('выработка по дням'!Z79:'выработка по дням'!$AH79))/1000/$B79/$AJ$2/24</f>
        <v>0.14346824200913241</v>
      </c>
      <c r="Z79" s="17">
        <f>('выработка по дням'!$AW78+'выработка по дням'!$AW79+SUM('выработка по дням'!AA78:'выработка по дням'!$AH78)-SUM('выработка по дням'!AA79:'выработка по дням'!$AH79))/1000/$B79/$AJ$2/24</f>
        <v>0.14278616438356162</v>
      </c>
      <c r="AA79" s="17">
        <f>('выработка по дням'!$AW78+'выработка по дням'!$AW79+SUM('выработка по дням'!AB78:'выработка по дням'!$AH78)-SUM('выработка по дням'!AB79:'выработка по дням'!$AH79))/1000/$B79/$AJ$2/24</f>
        <v>0.14209335616438357</v>
      </c>
      <c r="AB79" s="17">
        <f>('выработка по дням'!$AW78+'выработка по дням'!$AW79+SUM('выработка по дням'!AC78:'выработка по дням'!$AH78)-SUM('выработка по дням'!AC79:'выработка по дням'!$AH79))/1000/$B79/$AJ$2/24</f>
        <v>0.14185616438356166</v>
      </c>
      <c r="AC79" s="17">
        <f>('выработка по дням'!$AW78+'выработка по дням'!$AW79+SUM('выработка по дням'!AD78:'выработка по дням'!$AH78)-SUM('выработка по дням'!AD79:'выработка по дням'!$AH79))/1000/$B79/$AJ$2/24</f>
        <v>0.14230091324200914</v>
      </c>
      <c r="AD79" s="17">
        <f>('выработка по дням'!$AW78+'выработка по дням'!$AW79+SUM('выработка по дням'!AE78:'выработка по дням'!$AH78)-SUM('выработка по дням'!AE79:'выработка по дням'!$AH79))/1000/$B79/$AJ$2/24</f>
        <v>0.14273424657534248</v>
      </c>
      <c r="AE79" s="17">
        <f>('выработка по дням'!$AW78+'выработка по дням'!$AW79+SUM('выработка по дням'!AF78:'выработка по дням'!$AH78)-SUM('выработка по дням'!AF79:'выработка по дням'!$AH79))/1000/$B79/$AJ$2/24</f>
        <v>0.14257602739726025</v>
      </c>
      <c r="AF79" s="17">
        <f>('выработка по дням'!$AW78+'выработка по дням'!$AW79+SUM('выработка по дням'!AG78:'выработка по дням'!$AH78)-SUM('выработка по дням'!AG79:'выработка по дням'!$AH79))/1000/$B79/$AJ$2/24</f>
        <v>0.14323552511415527</v>
      </c>
      <c r="AG79" s="29">
        <f>('выработка по дням'!$AW78+'выработка по дням'!$AW79+SUM('выработка по дням'!AH78:'выработка по дням'!$AH78)-SUM('выработка по дням'!AH79:'выработка по дням'!$AH79))/1000/$B79/$AJ$2/24</f>
        <v>0.14350374429223742</v>
      </c>
      <c r="AH79" s="18">
        <f>('выработка по дням'!$AW78+'выработка по дням'!$AW79)/1000/$B79/$AJ$2/24</f>
        <v>0.14310634703196348</v>
      </c>
    </row>
    <row r="80" spans="1:34" s="32" customFormat="1">
      <c r="A80" s="210" t="s">
        <v>384</v>
      </c>
      <c r="B80" s="131"/>
      <c r="C80" s="23"/>
      <c r="D80" s="23"/>
      <c r="E80" s="23"/>
      <c r="F80" s="23"/>
      <c r="G80" s="23"/>
      <c r="H80" s="23"/>
      <c r="I80" s="23"/>
      <c r="J80" s="23"/>
      <c r="K80" s="23"/>
      <c r="L80" s="23"/>
      <c r="M80" s="23"/>
      <c r="N80" s="23"/>
      <c r="O80" s="23"/>
      <c r="P80" s="23"/>
      <c r="Q80" s="24"/>
      <c r="R80" s="24"/>
      <c r="S80" s="24"/>
      <c r="T80" s="24"/>
      <c r="U80" s="24"/>
      <c r="V80" s="24"/>
      <c r="W80" s="24"/>
      <c r="X80" s="24"/>
      <c r="Y80" s="24"/>
      <c r="Z80" s="24"/>
      <c r="AA80" s="24"/>
      <c r="AB80" s="24"/>
      <c r="AC80" s="24"/>
      <c r="AD80" s="24"/>
      <c r="AE80" s="24"/>
      <c r="AF80" s="24"/>
      <c r="AG80" s="24"/>
      <c r="AH80" s="12"/>
    </row>
    <row r="81" spans="1:34" s="32" customFormat="1">
      <c r="A81" s="211"/>
      <c r="B81" s="132">
        <v>45</v>
      </c>
      <c r="C81" s="17">
        <f>('выработка по дням'!$AW80+'выработка по дням'!$AW81+SUM('выработка по дням'!D80:'выработка по дням'!$AH80)-SUM('выработка по дням'!D81:'выработка по дням'!$AH81))/1000/$B81/$AJ$2/24</f>
        <v>0.12364341704718418</v>
      </c>
      <c r="D81" s="17">
        <f>('выработка по дням'!$AW80+'выработка по дням'!$AW81+SUM('выработка по дням'!E80:'выработка по дням'!$AH80)-SUM('выработка по дням'!E81:'выработка по дням'!$AH81))/1000/$B81/$AJ$2/24</f>
        <v>0.12365045915778793</v>
      </c>
      <c r="E81" s="17">
        <f>('выработка по дням'!$AW80+'выработка по дням'!$AW81+SUM('выработка по дням'!F80:'выработка по дням'!$AH80)-SUM('выработка по дням'!F81:'выработка по дням'!$AH81))/1000/$B81/$AJ$2/24</f>
        <v>0.12372378488077118</v>
      </c>
      <c r="F81" s="17">
        <f>('выработка по дням'!$AW80+'выработка по дням'!$AW81+SUM('выработка по дням'!G80:'выработка по дням'!$AH80)-SUM('выработка по дням'!G81:'выработка по дням'!$AH81))/1000/$B81/$AJ$2/24</f>
        <v>0.12373895230847286</v>
      </c>
      <c r="G81" s="17">
        <f>('выработка по дням'!$AW80+'выработка по дням'!$AW81+SUM('выработка по дням'!H80:'выработка по дням'!$AH80)-SUM('выработка по дням'!H81:'выработка по дням'!$AH81))/1000/$B81/$AJ$2/24</f>
        <v>0.12365456367326229</v>
      </c>
      <c r="H81" s="17">
        <f>('выработка по дням'!$AW80+'выработка по дням'!$AW81+SUM('выработка по дням'!I80:'выработка по дням'!$AH80)-SUM('выработка по дням'!I81:'выработка по дням'!$AH81))/1000/$B81/$AJ$2/24</f>
        <v>0.12352674023338407</v>
      </c>
      <c r="I81" s="17">
        <f>('выработка по дням'!$AW80+'выработка по дням'!$AW81+SUM('выработка по дням'!J80:'выработка по дням'!$AH80)-SUM('выработка по дням'!J81:'выработка по дням'!$AH81))/1000/$B81/$AJ$2/24</f>
        <v>0.12368852866565194</v>
      </c>
      <c r="J81" s="17">
        <f>('выработка по дням'!$AW80+'выработка по дням'!$AW81+SUM('выработка по дням'!K80:'выработка по дням'!$AH80)-SUM('выработка по дням'!K81:'выработка по дням'!$AH81))/1000/$B81/$AJ$2/24</f>
        <v>0.12394573820395738</v>
      </c>
      <c r="K81" s="17">
        <f>('выработка по дням'!$AW80+'выработка по дням'!$AW81+SUM('выработка по дням'!L80:'выработка по дням'!$AH80)-SUM('выработка по дням'!L81:'выработка по дням'!$AH81))/1000/$B81/$AJ$2/24</f>
        <v>0.12417714611872145</v>
      </c>
      <c r="L81" s="17">
        <f>('выработка по дням'!$AW80+'выработка по дням'!$AW81+SUM('выработка по дням'!M80:'выработка по дням'!$AH80)-SUM('выработка по дням'!M81:'выработка по дням'!$AH81))/1000/$B81/$AJ$2/24</f>
        <v>0.12406837645865043</v>
      </c>
      <c r="M81" s="17">
        <f>('выработка по дням'!$AW80+'выработка по дням'!$AW81+SUM('выработка по дням'!N80:'выработка по дням'!$AH80)-SUM('выработка по дням'!N81:'выработка по дням'!$AH81))/1000/$B81/$AJ$2/24</f>
        <v>0.12379804667681382</v>
      </c>
      <c r="N81" s="17">
        <f>('выработка по дням'!$AW80+'выработка по дням'!$AW81+SUM('выработка по дням'!O80:'выработка по дням'!$AH80)-SUM('выработка по дням'!O81:'выработка по дням'!$AH81))/1000/$B81/$AJ$2/24</f>
        <v>0.12395626331811264</v>
      </c>
      <c r="O81" s="17">
        <f>('выработка по дням'!$AW80+'выработка по дням'!$AW81+SUM('выработка по дням'!P80:'выработка по дням'!$AH80)-SUM('выработка по дням'!P81:'выработка по дням'!$AH81))/1000/$B81/$AJ$2/24</f>
        <v>0.12365107052257739</v>
      </c>
      <c r="P81" s="17">
        <f>('выработка по дням'!$AW80+'выработка по дням'!$AW81+SUM('выработка по дням'!Q80:'выработка по дням'!$AH80)-SUM('выработка по дням'!Q81:'выработка по дням'!$AH81))/1000/$B81/$AJ$2/24</f>
        <v>0.12336610350076103</v>
      </c>
      <c r="Q81" s="17">
        <f>('выработка по дням'!$AW80+'выработка по дням'!$AW81+SUM('выработка по дням'!R80:'выработка по дням'!$AH80)-SUM('выработка по дням'!R81:'выработка по дням'!$AH81))/1000/$B81/$AJ$2/24</f>
        <v>0.12326475139523084</v>
      </c>
      <c r="R81" s="17">
        <f>('выработка по дням'!$AW80+'выработка по дням'!$AW81+SUM('выработка по дням'!S80:'выработка по дням'!$AH80)-SUM('выработка по дням'!S81:'выработка по дням'!$AH81))/1000/$B81/$AJ$2/24</f>
        <v>0.12327260527650939</v>
      </c>
      <c r="S81" s="17">
        <f>('выработка по дням'!$AW80+'выработка по дням'!$AW81+SUM('выработка по дням'!T80:'выработка по дням'!$AH80)-SUM('выработка по дням'!T81:'выработка по дням'!$AH81))/1000/$B81/$AJ$2/24</f>
        <v>0.12325161593099948</v>
      </c>
      <c r="T81" s="17">
        <f>('выработка по дням'!$AW80+'выработка по дням'!$AW81+SUM('выработка по дням'!U80:'выработка по дням'!$AH80)-SUM('выработка по дням'!U81:'выработка по дням'!$AH81))/1000/$B81/$AJ$2/24</f>
        <v>0.12305393201420599</v>
      </c>
      <c r="U81" s="17">
        <f>('выработка по дням'!$AW80+'выработка по дням'!$AW81+SUM('выработка по дням'!V80:'выработка по дням'!$AH80)-SUM('выработка по дням'!V81:'выработка по дням'!$AH81))/1000/$B81/$AJ$2/24</f>
        <v>0.12259763825469305</v>
      </c>
      <c r="V81" s="17">
        <f>('выработка по дням'!$AW80+'выработка по дням'!$AW81+SUM('выработка по дням'!W80:'выработка по дням'!$AH80)-SUM('выработка по дням'!W81:'выработка по дням'!$AH81))/1000/$B81/$AJ$2/24</f>
        <v>0.12226564687975648</v>
      </c>
      <c r="W81" s="17">
        <f>('выработка по дням'!$AW80+'выработка по дням'!$AW81+SUM('выработка по дням'!X80:'выработка по дням'!$AH80)-SUM('выработка по дням'!X81:'выработка по дням'!$AH81))/1000/$B81/$AJ$2/24</f>
        <v>0.1224029426686961</v>
      </c>
      <c r="X81" s="17">
        <f>('выработка по дням'!$AW80+'выработка по дням'!$AW81+SUM('выработка по дням'!Y80:'выработка по дням'!$AH80)-SUM('выработка по дням'!Y81:'выработка по дням'!$AH81))/1000/$B81/$AJ$2/24</f>
        <v>0.12276274479959411</v>
      </c>
      <c r="Y81" s="17">
        <f>('выработка по дням'!$AW80+'выработка по дням'!$AW81+SUM('выработка по дням'!Z80:'выработка по дням'!$AH80)-SUM('выработка по дням'!Z81:'выработка по дням'!$AH81))/1000/$B81/$AJ$2/24</f>
        <v>0.12285924150177575</v>
      </c>
      <c r="Z81" s="17">
        <f>('выработка по дням'!$AW80+'выработка по дням'!$AW81+SUM('выработка по дням'!AA80:'выработка по дням'!$AH80)-SUM('выработка по дням'!AA81:'выработка по дням'!$AH81))/1000/$B81/$AJ$2/24</f>
        <v>0.12307598173515982</v>
      </c>
      <c r="AA81" s="17">
        <f>('выработка по дням'!$AW80+'выработка по дням'!$AW81+SUM('выработка по дням'!AB80:'выработка по дням'!$AH80)-SUM('выработка по дням'!AB81:'выработка по дням'!$AH81))/1000/$B81/$AJ$2/24</f>
        <v>0.12334164129883307</v>
      </c>
      <c r="AB81" s="17">
        <f>('выработка по дням'!$AW80+'выработка по дням'!$AW81+SUM('выработка по дням'!AC80:'выработка по дням'!$AH80)-SUM('выработка по дням'!AC81:'выработка по дням'!$AH81))/1000/$B81/$AJ$2/24</f>
        <v>0.12383193810248605</v>
      </c>
      <c r="AC81" s="17">
        <f>('выработка по дням'!$AW80+'выработка по дням'!$AW81+SUM('выработка по дням'!AD80:'выработка по дням'!$AH80)-SUM('выработка по дням'!AD81:'выработка по дням'!$AH81))/1000/$B81/$AJ$2/24</f>
        <v>0.12431928209030947</v>
      </c>
      <c r="AD81" s="17">
        <f>('выработка по дням'!$AW80+'выработка по дням'!$AW81+SUM('выработка по дням'!AE80:'выработка по дням'!$AH80)-SUM('выработка по дням'!AE81:'выработка по дням'!$AH81))/1000/$B81/$AJ$2/24</f>
        <v>0.12465147894469809</v>
      </c>
      <c r="AE81" s="17">
        <f>('выработка по дням'!$AW80+'выработка по дням'!$AW81+SUM('выработка по дням'!AF80:'выработка по дням'!$AH80)-SUM('выработка по дням'!AF81:'выработка по дням'!$AH81))/1000/$B81/$AJ$2/24</f>
        <v>0.12454532217148656</v>
      </c>
      <c r="AF81" s="17">
        <f>('выработка по дням'!$AW80+'выработка по дням'!$AW81+SUM('выработка по дням'!AG80:'выработка по дням'!$AH80)-SUM('выработка по дням'!AG81:'выработка по дням'!$AH81))/1000/$B81/$AJ$2/24</f>
        <v>0.12384686453576864</v>
      </c>
      <c r="AG81" s="29">
        <f>('выработка по дням'!$AW80+'выработка по дням'!$AW81+SUM('выработка по дням'!AH80:'выработка по дням'!$AH80)-SUM('выработка по дням'!AH81:'выработка по дням'!$AH81))/1000/$B81/$AJ$2/24</f>
        <v>0.12317763825469304</v>
      </c>
      <c r="AH81" s="18">
        <f>('выработка по дням'!$AW80+'выработка по дням'!$AW81)/1000/$B81/$AJ$2/24</f>
        <v>0.12344754946727549</v>
      </c>
    </row>
    <row r="82" spans="1:34" s="32" customFormat="1">
      <c r="A82" s="214" t="s">
        <v>385</v>
      </c>
      <c r="B82" s="131"/>
      <c r="C82" s="23"/>
      <c r="D82" s="23"/>
      <c r="E82" s="23"/>
      <c r="F82" s="23"/>
      <c r="G82" s="23"/>
      <c r="H82" s="23"/>
      <c r="I82" s="23"/>
      <c r="J82" s="23"/>
      <c r="K82" s="23"/>
      <c r="L82" s="23"/>
      <c r="M82" s="23"/>
      <c r="N82" s="23"/>
      <c r="O82" s="23"/>
      <c r="P82" s="23"/>
      <c r="Q82" s="24"/>
      <c r="R82" s="24"/>
      <c r="S82" s="24"/>
      <c r="T82" s="24"/>
      <c r="U82" s="24"/>
      <c r="V82" s="24"/>
      <c r="W82" s="24"/>
      <c r="X82" s="24"/>
      <c r="Y82" s="24"/>
      <c r="Z82" s="24"/>
      <c r="AA82" s="24"/>
      <c r="AB82" s="24"/>
      <c r="AC82" s="24"/>
      <c r="AD82" s="24"/>
      <c r="AE82" s="24"/>
      <c r="AF82" s="24"/>
      <c r="AG82" s="24"/>
      <c r="AH82" s="12"/>
    </row>
    <row r="83" spans="1:34" s="32" customFormat="1">
      <c r="A83" s="211"/>
      <c r="B83" s="132">
        <v>60</v>
      </c>
      <c r="C83" s="17">
        <f>('выработка по дням'!$AW82+'выработка по дням'!$AW83+SUM('выработка по дням'!D82:'выработка по дням'!$AH82)-SUM('выработка по дням'!D83:'выработка по дням'!$AH83))/1000/$B83/$AJ$2/24</f>
        <v>0.12620963660578388</v>
      </c>
      <c r="D83" s="17">
        <f>('выработка по дням'!$AW82+'выработка по дням'!$AW83+SUM('выработка по дням'!E82:'выработка по дням'!$AH82)-SUM('выработка по дням'!E83:'выработка по дням'!$AH83))/1000/$B83/$AJ$2/24</f>
        <v>0.12652133942161339</v>
      </c>
      <c r="E83" s="17">
        <f>('выработка по дням'!$AW82+'выработка по дням'!$AW83+SUM('выработка по дням'!F82:'выработка по дням'!$AH82)-SUM('выработка по дням'!F83:'выработка по дням'!$AH83))/1000/$B83/$AJ$2/24</f>
        <v>0.12699342846270928</v>
      </c>
      <c r="F83" s="17">
        <f>('выработка по дням'!$AW82+'выработка по дням'!$AW83+SUM('выработка по дням'!G82:'выработка по дням'!$AH82)-SUM('выработка по дням'!G83:'выработка по дням'!$AH83))/1000/$B83/$AJ$2/24</f>
        <v>0.1274353291476408</v>
      </c>
      <c r="G83" s="17">
        <f>('выработка по дням'!$AW82+'выработка по дням'!$AW83+SUM('выработка по дням'!H82:'выработка по дням'!$AH82)-SUM('выработка по дням'!H83:'выработка по дням'!$AH83))/1000/$B83/$AJ$2/24</f>
        <v>0.12743592846270926</v>
      </c>
      <c r="H83" s="17">
        <f>('выработка по дням'!$AW82+'выработка по дням'!$AW83+SUM('выработка по дням'!I82:'выработка по дням'!$AH82)-SUM('выработка по дням'!I83:'выработка по дням'!$AH83))/1000/$B83/$AJ$2/24</f>
        <v>0.12753576484018264</v>
      </c>
      <c r="I83" s="17">
        <f>('выработка по дням'!$AW82+'выработка по дням'!$AW83+SUM('выработка по дням'!J82:'выработка по дням'!$AH82)-SUM('выработка по дням'!J83:'выработка по дням'!$AH83))/1000/$B83/$AJ$2/24</f>
        <v>0.12801803082191782</v>
      </c>
      <c r="J83" s="17">
        <f>('выработка по дням'!$AW82+'выработка по дням'!$AW83+SUM('выработка по дням'!K82:'выработка по дням'!$AH82)-SUM('выработка по дням'!K83:'выработка по дням'!$AH83))/1000/$B83/$AJ$2/24</f>
        <v>0.12849507800608828</v>
      </c>
      <c r="K83" s="17">
        <f>('выработка по дням'!$AW82+'выработка по дням'!$AW83+SUM('выработка по дням'!L82:'выработка по дням'!$AH82)-SUM('выработка по дням'!L83:'выработка по дням'!$AH83))/1000/$B83/$AJ$2/24</f>
        <v>0.12903154109589041</v>
      </c>
      <c r="L83" s="17">
        <f>('выработка по дням'!$AW82+'выработка по дням'!$AW83+SUM('выработка по дням'!M82:'выработка по дням'!$AH82)-SUM('выработка по дням'!M83:'выработка по дням'!$AH83))/1000/$B83/$AJ$2/24</f>
        <v>0.12903460235920852</v>
      </c>
      <c r="M83" s="17">
        <f>('выработка по дням'!$AW82+'выработка по дням'!$AW83+SUM('выработка по дням'!N82:'выработка по дням'!$AH82)-SUM('выработка по дням'!N83:'выработка по дням'!$AH83))/1000/$B83/$AJ$2/24</f>
        <v>0.12888887747336381</v>
      </c>
      <c r="N83" s="17">
        <f>('выработка по дням'!$AW82+'выработка по дням'!$AW83+SUM('выработка по дням'!O82:'выработка по дням'!$AH82)-SUM('выработка по дням'!O83:'выработка по дням'!$AH83))/1000/$B83/$AJ$2/24</f>
        <v>0.12888913622526638</v>
      </c>
      <c r="O83" s="17">
        <f>('выработка по дням'!$AW82+'выработка по дням'!$AW83+SUM('выработка по дням'!P82:'выработка по дням'!$AH82)-SUM('выработка по дням'!P83:'выработка по дням'!$AH83))/1000/$B83/$AJ$2/24</f>
        <v>0.12855168759512939</v>
      </c>
      <c r="P83" s="17">
        <f>('выработка по дням'!$AW82+'выработка по дням'!$AW83+SUM('выработка по дням'!Q82:'выработка по дням'!$AH82)-SUM('выработка по дням'!Q83:'выработка по дням'!$AH83))/1000/$B83/$AJ$2/24</f>
        <v>0.1283288679604262</v>
      </c>
      <c r="Q83" s="17">
        <f>('выработка по дням'!$AW82+'выработка по дням'!$AW83+SUM('выработка по дням'!R82:'выработка по дням'!$AH82)-SUM('выработка по дням'!R83:'выработка по дням'!$AH83))/1000/$B83/$AJ$2/24</f>
        <v>0.12822260273972602</v>
      </c>
      <c r="R83" s="17">
        <f>('выработка по дням'!$AW82+'выработка по дням'!$AW83+SUM('выработка по дням'!S82:'выработка по дням'!$AH82)-SUM('выработка по дням'!S83:'выработка по дням'!$AH83))/1000/$B83/$AJ$2/24</f>
        <v>0.12820796423135464</v>
      </c>
      <c r="S83" s="17">
        <f>('выработка по дням'!$AW82+'выработка по дням'!$AW83+SUM('выработка по дням'!T82:'выработка по дням'!$AH82)-SUM('выработка по дням'!T83:'выработка по дням'!$AH83))/1000/$B83/$AJ$2/24</f>
        <v>0.12816205669710803</v>
      </c>
      <c r="T83" s="17">
        <f>('выработка по дням'!$AW82+'выработка по дням'!$AW83+SUM('выработка по дням'!U82:'выработка по дням'!$AH82)-SUM('выработка по дням'!U83:'выработка по дням'!$AH83))/1000/$B83/$AJ$2/24</f>
        <v>0.12826570205479451</v>
      </c>
      <c r="U83" s="17">
        <f>('выработка по дням'!$AW82+'выработка по дням'!$AW83+SUM('выработка по дням'!V82:'выработка по дням'!$AH82)-SUM('выработка по дням'!V83:'выработка по дням'!$AH83))/1000/$B83/$AJ$2/24</f>
        <v>0.1277910426179604</v>
      </c>
      <c r="V83" s="17">
        <f>('выработка по дням'!$AW82+'выработка по дням'!$AW83+SUM('выработка по дням'!W82:'выработка по дням'!$AH82)-SUM('выработка по дням'!W83:'выработка по дням'!$AH83))/1000/$B83/$AJ$2/24</f>
        <v>0.1277497298325723</v>
      </c>
      <c r="W83" s="17">
        <f>('выработка по дням'!$AW82+'выработка по дням'!$AW83+SUM('выработка по дням'!X82:'выработка по дням'!$AH82)-SUM('выработка по дням'!X83:'выработка по дням'!$AH83))/1000/$B83/$AJ$2/24</f>
        <v>0.1275767694063927</v>
      </c>
      <c r="X83" s="17">
        <f>('выработка по дням'!$AW82+'выработка по дням'!$AW83+SUM('выработка по дням'!Y82:'выработка по дням'!$AH82)-SUM('выработка по дням'!Y83:'выработка по дням'!$AH83))/1000/$B83/$AJ$2/24</f>
        <v>0.12791142884322679</v>
      </c>
      <c r="Y83" s="17">
        <f>('выработка по дням'!$AW82+'выработка по дням'!$AW83+SUM('выработка по дням'!Z82:'выработка по дням'!$AH82)-SUM('выработка по дням'!Z83:'выработка по дням'!$AH83))/1000/$B83/$AJ$2/24</f>
        <v>0.12804360350076102</v>
      </c>
      <c r="Z83" s="17">
        <f>('выработка по дням'!$AW82+'выработка по дням'!$AW83+SUM('выработка по дням'!AA82:'выработка по дням'!$AH82)-SUM('выработка по дням'!AA83:'выработка по дням'!$AH83))/1000/$B83/$AJ$2/24</f>
        <v>0.12838923515981734</v>
      </c>
      <c r="AA83" s="17">
        <f>('выработка по дням'!$AW82+'выработка по дням'!$AW83+SUM('выработка по дням'!AB82:'выработка по дням'!$AH82)-SUM('выработка по дням'!AB83:'выработка по дням'!$AH83))/1000/$B83/$AJ$2/24</f>
        <v>0.12829178843226788</v>
      </c>
      <c r="AB83" s="17">
        <f>('выработка по дням'!$AW82+'выработка по дням'!$AW83+SUM('выработка по дням'!AC82:'выработка по дням'!$AH82)-SUM('выработка по дням'!AC83:'выработка по дням'!$AH83))/1000/$B83/$AJ$2/24</f>
        <v>0.12880683789954336</v>
      </c>
      <c r="AC83" s="17">
        <f>('выработка по дням'!$AW82+'выработка по дням'!$AW83+SUM('выработка по дням'!AD82:'выработка по дням'!$AH82)-SUM('выработка по дням'!AD83:'выработка по дням'!$AH83))/1000/$B83/$AJ$2/24</f>
        <v>0.12931639079147642</v>
      </c>
      <c r="AD83" s="17">
        <f>('выработка по дням'!$AW82+'выработка по дням'!$AW83+SUM('выработка по дням'!AE82:'выработка по дням'!$AH82)-SUM('выработка по дням'!AE83:'выработка по дням'!$AH83))/1000/$B83/$AJ$2/24</f>
        <v>0.1297608009893455</v>
      </c>
      <c r="AE83" s="17">
        <f>('выработка по дням'!$AW82+'выработка по дням'!$AW83+SUM('выработка по дням'!AF82:'выработка по дням'!$AH82)-SUM('выработка по дням'!AF83:'выработка по дням'!$AH83))/1000/$B83/$AJ$2/24</f>
        <v>0.12956917047184172</v>
      </c>
      <c r="AF83" s="17">
        <f>('выработка по дням'!$AW82+'выработка по дням'!$AW83+SUM('выработка по дням'!AG82:'выработка по дням'!$AH82)-SUM('выработка по дням'!AG83:'выработка по дням'!$AH83))/1000/$B83/$AJ$2/24</f>
        <v>0.12893548325722984</v>
      </c>
      <c r="AG83" s="29">
        <f>('выработка по дням'!$AW82+'выработка по дням'!$AW83+SUM('выработка по дням'!AH82:'выработка по дням'!$AH82)-SUM('выработка по дням'!AH83:'выработка по дням'!$AH83))/1000/$B83/$AJ$2/24</f>
        <v>0.12835801940639269</v>
      </c>
      <c r="AH83" s="18">
        <f>('выработка по дням'!$AW82+'выработка по дням'!$AW83)/1000/$B83/$AJ$2/24</f>
        <v>0.12877693683409436</v>
      </c>
    </row>
    <row r="84" spans="1:34" s="32" customFormat="1">
      <c r="A84" s="210" t="s">
        <v>386</v>
      </c>
      <c r="B84" s="131"/>
      <c r="C84" s="23"/>
      <c r="D84" s="23"/>
      <c r="E84" s="23"/>
      <c r="F84" s="23"/>
      <c r="G84" s="23"/>
      <c r="H84" s="23"/>
      <c r="I84" s="23"/>
      <c r="J84" s="23"/>
      <c r="K84" s="23"/>
      <c r="L84" s="23"/>
      <c r="M84" s="23"/>
      <c r="N84" s="23"/>
      <c r="O84" s="23"/>
      <c r="P84" s="23"/>
      <c r="Q84" s="24"/>
      <c r="R84" s="24"/>
      <c r="S84" s="24"/>
      <c r="T84" s="24"/>
      <c r="U84" s="24"/>
      <c r="V84" s="24"/>
      <c r="W84" s="24"/>
      <c r="X84" s="24"/>
      <c r="Y84" s="24"/>
      <c r="Z84" s="24"/>
      <c r="AA84" s="24"/>
      <c r="AB84" s="24"/>
      <c r="AC84" s="24"/>
      <c r="AD84" s="24"/>
      <c r="AE84" s="24"/>
      <c r="AF84" s="24"/>
      <c r="AG84" s="24"/>
      <c r="AH84" s="12"/>
    </row>
    <row r="85" spans="1:34" s="32" customFormat="1">
      <c r="A85" s="211"/>
      <c r="B85" s="132">
        <v>10</v>
      </c>
      <c r="C85" s="17">
        <f>('выработка по дням'!$AW84+'выработка по дням'!$AW85+SUM('выработка по дням'!D84:'выработка по дням'!$AH84)-SUM('выработка по дням'!D85:'выработка по дням'!$AH85))/1000/$B85/$AJ$2/24</f>
        <v>0.14532192922374429</v>
      </c>
      <c r="D85" s="17">
        <f>('выработка по дням'!$AW84+'выработка по дням'!$AW85+SUM('выработка по дням'!E84:'выработка по дням'!$AH84)-SUM('выработка по дням'!E85:'выработка по дням'!$AH85))/1000/$B85/$AJ$2/24</f>
        <v>0.14539130136986303</v>
      </c>
      <c r="E85" s="17">
        <f>('выработка по дням'!$AW84+'выработка по дням'!$AW85+SUM('выработка по дням'!F84:'выработка по дням'!$AH84)-SUM('выработка по дням'!F85:'выработка по дням'!$AH85))/1000/$B85/$AJ$2/24</f>
        <v>0.14569182648401827</v>
      </c>
      <c r="F85" s="17">
        <f>('выработка по дням'!$AW84+'выработка по дням'!$AW85+SUM('выработка по дням'!G84:'выработка по дням'!$AH84)-SUM('выработка по дням'!G85:'выработка по дням'!$AH85))/1000/$B85/$AJ$2/24</f>
        <v>0.14576440639269406</v>
      </c>
      <c r="G85" s="17">
        <f>('выработка по дням'!$AW84+'выработка по дням'!$AW85+SUM('выработка по дням'!H84:'выработка по дням'!$AH84)-SUM('выработка по дням'!H85:'выработка по дням'!$AH85))/1000/$B85/$AJ$2/24</f>
        <v>0.1453520433789954</v>
      </c>
      <c r="H85" s="17">
        <f>('выработка по дням'!$AW84+'выработка по дням'!$AW85+SUM('выработка по дням'!I84:'выработка по дням'!$AH84)-SUM('выработка по дням'!I85:'выработка по дням'!$AH85))/1000/$B85/$AJ$2/24</f>
        <v>0.14517542237442921</v>
      </c>
      <c r="I85" s="17">
        <f>('выработка по дням'!$AW84+'выработка по дням'!$AW85+SUM('выработка по дням'!J84:'выработка по дням'!$AH84)-SUM('выработка по дням'!J85:'выработка по дням'!$AH85))/1000/$B85/$AJ$2/24</f>
        <v>0.1452455479452055</v>
      </c>
      <c r="J85" s="17">
        <f>('выработка по дням'!$AW84+'выработка по дням'!$AW85+SUM('выработка по дням'!K84:'выработка по дням'!$AH84)-SUM('выработка по дням'!K85:'выработка по дням'!$AH85))/1000/$B85/$AJ$2/24</f>
        <v>0.14558575342465754</v>
      </c>
      <c r="K85" s="17">
        <f>('выработка по дням'!$AW84+'выработка по дням'!$AW85+SUM('выработка по дням'!L84:'выработка по дням'!$AH84)-SUM('выработка по дням'!L85:'выработка по дням'!$AH85))/1000/$B85/$AJ$2/24</f>
        <v>0.14602875570776255</v>
      </c>
      <c r="L85" s="17">
        <f>('выработка по дням'!$AW84+'выработка по дням'!$AW85+SUM('выработка по дням'!M84:'выработка по дням'!$AH84)-SUM('выработка по дням'!M85:'выработка по дням'!$AH85))/1000/$B85/$AJ$2/24</f>
        <v>0.1458941894977169</v>
      </c>
      <c r="M85" s="17">
        <f>('выработка по дням'!$AW84+'выработка по дням'!$AW85+SUM('выработка по дням'!N84:'выработка по дням'!$AH84)-SUM('выработка по дням'!N85:'выработка по дням'!$AH85))/1000/$B85/$AJ$2/24</f>
        <v>0.14544640410958903</v>
      </c>
      <c r="N85" s="17">
        <f>('выработка по дням'!$AW84+'выработка по дням'!$AW85+SUM('выработка по дням'!O84:'выработка по дням'!$AH84)-SUM('выработка по дням'!O85:'выработка по дням'!$AH85))/1000/$B85/$AJ$2/24</f>
        <v>0.14511473744292236</v>
      </c>
      <c r="O85" s="17">
        <f>('выработка по дням'!$AW84+'выработка по дням'!$AW85+SUM('выработка по дням'!P84:'выработка по дням'!$AH84)-SUM('выработка по дням'!P85:'выработка по дням'!$AH85))/1000/$B85/$AJ$2/24</f>
        <v>0.14540002283105022</v>
      </c>
      <c r="P85" s="17">
        <f>('выработка по дням'!$AW84+'выработка по дням'!$AW85+SUM('выработка по дням'!Q84:'выработка по дням'!$AH84)-SUM('выработка по дням'!Q85:'выработка по дням'!$AH85))/1000/$B85/$AJ$2/24</f>
        <v>0.14496660958904109</v>
      </c>
      <c r="Q85" s="17">
        <f>('выработка по дням'!$AW84+'выработка по дням'!$AW85+SUM('выработка по дням'!R84:'выработка по дням'!$AH84)-SUM('выработка по дням'!R85:'выработка по дням'!$AH85))/1000/$B85/$AJ$2/24</f>
        <v>0.14493276255707763</v>
      </c>
      <c r="R85" s="17">
        <f>('выработка по дням'!$AW84+'выработка по дням'!$AW85+SUM('выработка по дням'!S84:'выработка по дням'!$AH84)-SUM('выработка по дням'!S85:'выработка по дням'!$AH85))/1000/$B85/$AJ$2/24</f>
        <v>0.14483544520547945</v>
      </c>
      <c r="S85" s="17">
        <f>('выработка по дням'!$AW84+'выработка по дням'!$AW85+SUM('выработка по дням'!T84:'выработка по дням'!$AH84)-SUM('выработка по дням'!T85:'выработка по дням'!$AH85))/1000/$B85/$AJ$2/24</f>
        <v>0.14450414383561641</v>
      </c>
      <c r="T85" s="17">
        <f>('выработка по дням'!$AW84+'выработка по дням'!$AW85+SUM('выработка по дням'!U84:'выработка по дням'!$AH84)-SUM('выработка по дням'!U85:'выработка по дням'!$AH85))/1000/$B85/$AJ$2/24</f>
        <v>0.14380966894977168</v>
      </c>
      <c r="U85" s="17">
        <f>('выработка по дням'!$AW84+'выработка по дням'!$AW85+SUM('выработка по дням'!V84:'выработка по дням'!$AH84)-SUM('выработка по дням'!V85:'выработка по дням'!$AH85))/1000/$B85/$AJ$2/24</f>
        <v>0.14326940639269406</v>
      </c>
      <c r="V85" s="17">
        <f>('выработка по дням'!$AW84+'выработка по дням'!$AW85+SUM('выработка по дням'!W84:'выработка по дням'!$AH84)-SUM('выработка по дням'!W85:'выработка по дням'!$AH85))/1000/$B85/$AJ$2/24</f>
        <v>0.14311898401826481</v>
      </c>
      <c r="W85" s="17">
        <f>('выработка по дням'!$AW84+'выработка по дням'!$AW85+SUM('выработка по дням'!X84:'выработка по дням'!$AH84)-SUM('выработка по дням'!X85:'выработка по дням'!$AH85))/1000/$B85/$AJ$2/24</f>
        <v>0.14334351598173517</v>
      </c>
      <c r="X85" s="17">
        <f>('выработка по дням'!$AW84+'выработка по дням'!$AW85+SUM('выработка по дням'!Y84:'выработка по дням'!$AH84)-SUM('выработка по дням'!Y85:'выработка по дням'!$AH85))/1000/$B85/$AJ$2/24</f>
        <v>0.14389286529680365</v>
      </c>
      <c r="Y85" s="17">
        <f>('выработка по дням'!$AW84+'выработка по дням'!$AW85+SUM('выработка по дням'!Z84:'выработка по дням'!$AH84)-SUM('выработка по дням'!Z85:'выработка по дням'!$AH85))/1000/$B85/$AJ$2/24</f>
        <v>0.14409025114155252</v>
      </c>
      <c r="Z85" s="17">
        <f>('выработка по дням'!$AW84+'выработка по дням'!$AW85+SUM('выработка по дням'!AA84:'выработка по дням'!$AH84)-SUM('выработка по дням'!AA85:'выработка по дням'!$AH85))/1000/$B85/$AJ$2/24</f>
        <v>0.14423672374429222</v>
      </c>
      <c r="AA85" s="17">
        <f>('выработка по дням'!$AW84+'выработка по дням'!$AW85+SUM('выработка по дням'!AB84:'выработка по дням'!$AH84)-SUM('выработка по дням'!AB85:'выработка по дням'!$AH85))/1000/$B85/$AJ$2/24</f>
        <v>0.14467081050228311</v>
      </c>
      <c r="AB85" s="17">
        <f>('выработка по дням'!$AW84+'выработка по дням'!$AW85+SUM('выработка по дням'!AC84:'выработка по дням'!$AH84)-SUM('выработка по дням'!AC85:'выработка по дням'!$AH85))/1000/$B85/$AJ$2/24</f>
        <v>0.14498044520547945</v>
      </c>
      <c r="AC85" s="17">
        <f>('выработка по дням'!$AW84+'выработка по дням'!$AW85+SUM('выработка по дням'!AD84:'выработка по дням'!$AH84)-SUM('выработка по дням'!AD85:'выработка по дням'!$AH85))/1000/$B85/$AJ$2/24</f>
        <v>0.14527739726027397</v>
      </c>
      <c r="AD85" s="17">
        <f>('выработка по дням'!$AW84+'выработка по дням'!$AW85+SUM('выработка по дням'!AE84:'выработка по дням'!$AH84)-SUM('выработка по дням'!AE85:'выработка по дням'!$AH85))/1000/$B85/$AJ$2/24</f>
        <v>0.14568015981735161</v>
      </c>
      <c r="AE85" s="17">
        <f>('выработка по дням'!$AW84+'выработка по дням'!$AW85+SUM('выработка по дням'!AF84:'выработка по дням'!$AH84)-SUM('выработка по дням'!AF85:'выработка по дням'!$AH85))/1000/$B85/$AJ$2/24</f>
        <v>0.14528174657534249</v>
      </c>
      <c r="AF85" s="17">
        <f>('выработка по дням'!$AW84+'выработка по дням'!$AW85+SUM('выработка по дням'!AG84:'выработка по дням'!$AH84)-SUM('выработка по дням'!AG85:'выработка по дням'!$AH85))/1000/$B85/$AJ$2/24</f>
        <v>0.14465607305936071</v>
      </c>
      <c r="AG85" s="29">
        <f>('выработка по дням'!$AW84+'выработка по дням'!$AW85+SUM('выработка по дням'!AH84:'выработка по дням'!$AH84)-SUM('выработка по дням'!AH85:'выработка по дням'!$AH85))/1000/$B85/$AJ$2/24</f>
        <v>0.14420068493150684</v>
      </c>
      <c r="AH85" s="18">
        <f>('выработка по дням'!$AW84+'выработка по дням'!$AW85)/1000/$B85/$AJ$2/24</f>
        <v>0.14467960045662101</v>
      </c>
    </row>
    <row r="86" spans="1:34" s="32" customFormat="1">
      <c r="A86" s="212" t="s">
        <v>387</v>
      </c>
      <c r="B86" s="131"/>
      <c r="C86" s="23"/>
      <c r="D86" s="23"/>
      <c r="E86" s="23"/>
      <c r="F86" s="23"/>
      <c r="G86" s="23"/>
      <c r="H86" s="23"/>
      <c r="I86" s="23"/>
      <c r="J86" s="23"/>
      <c r="K86" s="23"/>
      <c r="L86" s="23"/>
      <c r="M86" s="23"/>
      <c r="N86" s="23"/>
      <c r="O86" s="23"/>
      <c r="P86" s="23"/>
      <c r="Q86" s="24"/>
      <c r="R86" s="24"/>
      <c r="S86" s="24"/>
      <c r="T86" s="24"/>
      <c r="U86" s="24"/>
      <c r="V86" s="24"/>
      <c r="W86" s="24"/>
      <c r="X86" s="24"/>
      <c r="Y86" s="24"/>
      <c r="Z86" s="24"/>
      <c r="AA86" s="24"/>
      <c r="AB86" s="24"/>
      <c r="AC86" s="24"/>
      <c r="AD86" s="24"/>
      <c r="AE86" s="24"/>
      <c r="AF86" s="24"/>
      <c r="AG86" s="24"/>
      <c r="AH86" s="12"/>
    </row>
    <row r="87" spans="1:34" s="32" customFormat="1">
      <c r="A87" s="213"/>
      <c r="B87" s="132">
        <v>5</v>
      </c>
      <c r="C87" s="17">
        <f>('выработка по дням'!$AW86+'выработка по дням'!$AW87+SUM('выработка по дням'!D86:'выработка по дням'!$AH86)-SUM('выработка по дням'!D87:'выработка по дням'!$AH87))/1000/$B87/$AJ$2/24</f>
        <v>0.14063000000000001</v>
      </c>
      <c r="D87" s="17">
        <f>('выработка по дням'!$AW86+'выработка по дням'!$AW87+SUM('выработка по дням'!E86:'выработка по дням'!$AH86)-SUM('выработка по дням'!E87:'выработка по дням'!$AH87))/1000/$B87/$AJ$2/24</f>
        <v>0.14106543378995437</v>
      </c>
      <c r="E87" s="17">
        <f>('выработка по дням'!$AW86+'выработка по дням'!$AW87+SUM('выработка по дням'!F86:'выработка по дням'!$AH86)-SUM('выработка по дням'!F87:'выработка по дням'!$AH87))/1000/$B87/$AJ$2/24</f>
        <v>0.14146990867579909</v>
      </c>
      <c r="F87" s="17">
        <f>('выработка по дням'!$AW86+'выработка по дням'!$AW87+SUM('выработка по дням'!G86:'выработка по дням'!$AH86)-SUM('выработка по дням'!G87:'выработка по дням'!$AH87))/1000/$B87/$AJ$2/24</f>
        <v>0.14127744292237443</v>
      </c>
      <c r="G87" s="17">
        <f>('выработка по дням'!$AW86+'выработка по дням'!$AW87+SUM('выработка по дням'!H86:'выработка по дням'!$AH86)-SUM('выработка по дням'!H87:'выработка по дням'!$AH87))/1000/$B87/$AJ$2/24</f>
        <v>0.14131993150684932</v>
      </c>
      <c r="H87" s="17">
        <f>('выработка по дням'!$AW86+'выработка по дням'!$AW87+SUM('выработка по дням'!I86:'выработка по дням'!$AH86)-SUM('выработка по дням'!I87:'выработка по дням'!$AH87))/1000/$B87/$AJ$2/24</f>
        <v>0.1416666210045662</v>
      </c>
      <c r="I87" s="17">
        <f>('выработка по дням'!$AW86+'выработка по дням'!$AW87+SUM('выработка по дням'!J86:'выработка по дням'!$AH86)-SUM('выработка по дням'!J87:'выработка по дням'!$AH87))/1000/$B87/$AJ$2/24</f>
        <v>0.14227175799086758</v>
      </c>
      <c r="J87" s="17">
        <f>('выработка по дням'!$AW86+'выработка по дням'!$AW87+SUM('выработка по дням'!K86:'выработка по дням'!$AH86)-SUM('выработка по дням'!K87:'выработка по дням'!$AH87))/1000/$B87/$AJ$2/24</f>
        <v>0.1425404109589041</v>
      </c>
      <c r="K87" s="17">
        <f>('выработка по дням'!$AW86+'выработка по дням'!$AW87+SUM('выработка по дням'!L86:'выработка по дням'!$AH86)-SUM('выработка по дням'!L87:'выработка по дням'!$AH87))/1000/$B87/$AJ$2/24</f>
        <v>0.14211146118721463</v>
      </c>
      <c r="L87" s="17">
        <f>('выработка по дням'!$AW86+'выработка по дням'!$AW87+SUM('выработка по дням'!M86:'выработка по дням'!$AH86)-SUM('выработка по дням'!M87:'выработка по дням'!$AH87))/1000/$B87/$AJ$2/24</f>
        <v>0.14226052511415527</v>
      </c>
      <c r="M87" s="17">
        <f>('выработка по дням'!$AW86+'выработка по дням'!$AW87+SUM('выработка по дням'!N86:'выработка по дням'!$AH86)-SUM('выработка по дням'!N87:'выработка по дням'!$AH87))/1000/$B87/$AJ$2/24</f>
        <v>0.14278968036529679</v>
      </c>
      <c r="N87" s="17">
        <f>('выработка по дням'!$AW86+'выработка по дням'!$AW87+SUM('выработка по дням'!O86:'выработка по дням'!$AH86)-SUM('выработка по дням'!O87:'выработка по дням'!$AH87))/1000/$B87/$AJ$2/24</f>
        <v>0.1428879680365297</v>
      </c>
      <c r="O87" s="17">
        <f>('выработка по дням'!$AW86+'выработка по дням'!$AW87+SUM('выработка по дням'!P86:'выработка по дням'!$AH86)-SUM('выработка по дням'!P87:'выработка по дням'!$AH87))/1000/$B87/$AJ$2/24</f>
        <v>0.14259470319634704</v>
      </c>
      <c r="P87" s="17">
        <f>('выработка по дням'!$AW86+'выработка по дням'!$AW87+SUM('выработка по дням'!Q86:'выработка по дням'!$AH86)-SUM('выработка по дням'!Q87:'выработка по дням'!$AH87))/1000/$B87/$AJ$2/24</f>
        <v>0.14250335616438356</v>
      </c>
      <c r="Q87" s="17">
        <f>('выработка по дням'!$AW86+'выработка по дням'!$AW87+SUM('выработка по дням'!R86:'выработка по дням'!$AH86)-SUM('выработка по дням'!R87:'выработка по дням'!$AH87))/1000/$B87/$AJ$2/24</f>
        <v>0.14228502283105024</v>
      </c>
      <c r="R87" s="17">
        <f>('выработка по дням'!$AW86+'выработка по дням'!$AW87+SUM('выработка по дням'!S86:'выработка по дням'!$AH86)-SUM('выработка по дням'!S87:'выработка по дням'!$AH87))/1000/$B87/$AJ$2/24</f>
        <v>0.14224938356164385</v>
      </c>
      <c r="S87" s="17">
        <f>('выработка по дням'!$AW86+'выработка по дням'!$AW87+SUM('выработка по дням'!T86:'выработка по дням'!$AH86)-SUM('выработка по дням'!T87:'выработка по дням'!$AH87))/1000/$B87/$AJ$2/24</f>
        <v>0.14231378995433788</v>
      </c>
      <c r="T87" s="17">
        <f>('выработка по дням'!$AW86+'выработка по дням'!$AW87+SUM('выработка по дням'!U86:'выработка по дням'!$AH86)-SUM('выработка по дням'!U87:'выработка по дням'!$AH87))/1000/$B87/$AJ$2/24</f>
        <v>0.14224789954337899</v>
      </c>
      <c r="U87" s="17">
        <f>('выработка по дням'!$AW86+'выработка по дням'!$AW87+SUM('выработка по дням'!V86:'выработка по дням'!$AH86)-SUM('выработка по дням'!V87:'выработка по дням'!$AH87))/1000/$B87/$AJ$2/24</f>
        <v>0.14201</v>
      </c>
      <c r="V87" s="17">
        <f>('выработка по дням'!$AW86+'выработка по дням'!$AW87+SUM('выработка по дням'!W86:'выработка по дням'!$AH86)-SUM('выработка по дням'!W87:'выработка по дням'!$AH87))/1000/$B87/$AJ$2/24</f>
        <v>0.141825502283105</v>
      </c>
      <c r="W87" s="17">
        <f>('выработка по дням'!$AW86+'выработка по дням'!$AW87+SUM('выработка по дням'!X86:'выработка по дням'!$AH86)-SUM('выработка по дням'!X87:'выработка по дням'!$AH87))/1000/$B87/$AJ$2/24</f>
        <v>0.14199312785388127</v>
      </c>
      <c r="X87" s="17">
        <f>('выработка по дням'!$AW86+'выработка по дням'!$AW87+SUM('выработка по дням'!Y86:'выработка по дням'!$AH86)-SUM('выработка по дням'!Y87:'выработка по дням'!$AH87))/1000/$B87/$AJ$2/24</f>
        <v>0.1422703424657534</v>
      </c>
      <c r="Y87" s="17">
        <f>('выработка по дням'!$AW86+'выработка по дням'!$AW87+SUM('выработка по дням'!Z86:'выработка по дням'!$AH86)-SUM('выработка по дням'!Z87:'выработка по дням'!$AH87))/1000/$B87/$AJ$2/24</f>
        <v>0.14239136986301371</v>
      </c>
      <c r="Z87" s="17">
        <f>('выработка по дням'!$AW86+'выработка по дням'!$AW87+SUM('выработка по дням'!AA86:'выработка по дням'!$AH86)-SUM('выработка по дням'!AA87:'выработка по дням'!$AH87))/1000/$B87/$AJ$2/24</f>
        <v>0.14288484018264841</v>
      </c>
      <c r="AA87" s="17">
        <f>('выработка по дням'!$AW86+'выработка по дням'!$AW87+SUM('выработка по дням'!AB86:'выработка по дням'!$AH86)-SUM('выработка по дням'!AB87:'выработка по дням'!$AH87))/1000/$B87/$AJ$2/24</f>
        <v>0.1431609589041096</v>
      </c>
      <c r="AB87" s="17">
        <f>('выработка по дням'!$AW86+'выработка по дням'!$AW87+SUM('выработка по дням'!AC86:'выработка по дням'!$AH86)-SUM('выработка по дням'!AC87:'выработка по дням'!$AH87))/1000/$B87/$AJ$2/24</f>
        <v>0.14365561643835614</v>
      </c>
      <c r="AC87" s="17">
        <f>('выработка по дням'!$AW86+'выработка по дням'!$AW87+SUM('выработка по дням'!AD86:'выработка по дням'!$AH86)-SUM('выработка по дням'!AD87:'выработка по дням'!$AH87))/1000/$B87/$AJ$2/24</f>
        <v>0.1440193607305936</v>
      </c>
      <c r="AD87" s="17">
        <f>('выработка по дням'!$AW86+'выработка по дням'!$AW87+SUM('выработка по дням'!AE86:'выработка по дням'!$AH86)-SUM('выработка по дням'!AE87:'выработка по дням'!$AH87))/1000/$B87/$AJ$2/24</f>
        <v>0.14411817351598175</v>
      </c>
      <c r="AE87" s="17">
        <f>('выработка по дням'!$AW86+'выработка по дням'!$AW87+SUM('выработка по дням'!AF86:'выработка по дням'!$AH86)-SUM('выработка по дням'!AF87:'выработка по дням'!$AH87))/1000/$B87/$AJ$2/24</f>
        <v>0.1438795205479452</v>
      </c>
      <c r="AF87" s="17">
        <f>('выработка по дням'!$AW86+'выработка по дням'!$AW87+SUM('выработка по дням'!AG86:'выработка по дням'!$AH86)-SUM('выработка по дням'!AG87:'выработка по дням'!$AH87))/1000/$B87/$AJ$2/24</f>
        <v>0.14336899543378995</v>
      </c>
      <c r="AG87" s="29">
        <f>('выработка по дням'!$AW86+'выработка по дням'!$AW87+SUM('выработка по дням'!AH86:'выработка по дням'!$AH86)-SUM('выработка по дням'!AH87:'выработка по дням'!$AH87))/1000/$B87/$AJ$2/24</f>
        <v>0.14292207762557077</v>
      </c>
      <c r="AH87" s="18">
        <f>('выработка по дням'!$AW86+'выработка по дням'!$AW87)/1000/$B87/$AJ$2/24</f>
        <v>0.14318205479452054</v>
      </c>
    </row>
    <row r="88" spans="1:34" s="32" customFormat="1">
      <c r="A88" s="212" t="s">
        <v>388</v>
      </c>
      <c r="B88" s="131"/>
      <c r="C88" s="23"/>
      <c r="D88" s="23"/>
      <c r="E88" s="23"/>
      <c r="F88" s="23"/>
      <c r="G88" s="23"/>
      <c r="H88" s="23"/>
      <c r="I88" s="23"/>
      <c r="J88" s="23"/>
      <c r="K88" s="23"/>
      <c r="L88" s="23"/>
      <c r="M88" s="23"/>
      <c r="N88" s="23"/>
      <c r="O88" s="23"/>
      <c r="P88" s="23"/>
      <c r="Q88" s="24"/>
      <c r="R88" s="24"/>
      <c r="S88" s="24"/>
      <c r="T88" s="24"/>
      <c r="U88" s="24"/>
      <c r="V88" s="24"/>
      <c r="W88" s="24"/>
      <c r="X88" s="24"/>
      <c r="Y88" s="24"/>
      <c r="Z88" s="24"/>
      <c r="AA88" s="24"/>
      <c r="AB88" s="24"/>
      <c r="AC88" s="24"/>
      <c r="AD88" s="24"/>
      <c r="AE88" s="24"/>
      <c r="AF88" s="24"/>
      <c r="AG88" s="24"/>
      <c r="AH88" s="12"/>
    </row>
    <row r="89" spans="1:34" s="32" customFormat="1">
      <c r="A89" s="213"/>
      <c r="B89" s="132">
        <v>10</v>
      </c>
      <c r="C89" s="17">
        <f>('выработка по дням'!$AW88+'выработка по дням'!$AW89+SUM('выработка по дням'!D88:'выработка по дням'!$AH88)-SUM('выработка по дням'!D89:'выработка по дням'!$AH89))/1000/$B89/$AJ$2/24</f>
        <v>0.14974809360730593</v>
      </c>
      <c r="D89" s="17">
        <f>('выработка по дням'!$AW88+'выработка по дням'!$AW89+SUM('выработка по дням'!E88:'выработка по дням'!$AH88)-SUM('выработка по дням'!E89:'выработка по дням'!$AH89))/1000/$B89/$AJ$2/24</f>
        <v>0.1501833789954338</v>
      </c>
      <c r="E89" s="17">
        <f>('выработка по дням'!$AW88+'выработка по дням'!$AW89+SUM('выработка по дням'!F88:'выработка по дням'!$AH88)-SUM('выработка по дням'!F89:'выработка по дням'!$AH89))/1000/$B89/$AJ$2/24</f>
        <v>0.15058010273972602</v>
      </c>
      <c r="F89" s="17">
        <f>('выработка по дням'!$AW88+'выработка по дням'!$AW89+SUM('выработка по дням'!G88:'выработка по дням'!$AH88)-SUM('выработка по дням'!G89:'выработка по дням'!$AH89))/1000/$B89/$AJ$2/24</f>
        <v>0.15037528538812786</v>
      </c>
      <c r="G89" s="17">
        <f>('выработка по дням'!$AW88+'выработка по дням'!$AW89+SUM('выработка по дням'!H88:'выработка по дням'!$AH88)-SUM('выработка по дням'!H89:'выработка по дням'!$AH89))/1000/$B89/$AJ$2/24</f>
        <v>0.15043923515981736</v>
      </c>
      <c r="H89" s="17">
        <f>('выработка по дням'!$AW88+'выработка по дням'!$AW89+SUM('выработка по дням'!I88:'выработка по дням'!$AH88)-SUM('выработка по дням'!I89:'выработка по дням'!$AH89))/1000/$B89/$AJ$2/24</f>
        <v>0.15081479452054794</v>
      </c>
      <c r="I89" s="17">
        <f>('выработка по дням'!$AW88+'выработка по дням'!$AW89+SUM('выработка по дням'!J88:'выработка по дням'!$AH88)-SUM('выработка по дням'!J89:'выработка по дням'!$AH89))/1000/$B89/$AJ$2/24</f>
        <v>0.15141327625570777</v>
      </c>
      <c r="J89" s="17">
        <f>('выработка по дням'!$AW88+'выработка по дням'!$AW89+SUM('выработка по дням'!K88:'выработка по дням'!$AH88)-SUM('выработка по дням'!K89:'выработка по дням'!$AH89))/1000/$B89/$AJ$2/24</f>
        <v>0.1516753082191781</v>
      </c>
      <c r="K89" s="17">
        <f>('выработка по дням'!$AW88+'выработка по дням'!$AW89+SUM('выработка по дням'!L88:'выработка по дням'!$AH88)-SUM('выработка по дням'!L89:'выработка по дням'!$AH89))/1000/$B89/$AJ$2/24</f>
        <v>0.15122713470319635</v>
      </c>
      <c r="L89" s="17">
        <f>('выработка по дням'!$AW88+'выработка по дням'!$AW89+SUM('выработка по дням'!M88:'выработка по дням'!$AH88)-SUM('выработка по дням'!M89:'выработка по дням'!$AH89))/1000/$B89/$AJ$2/24</f>
        <v>0.15137020547945207</v>
      </c>
      <c r="M89" s="17">
        <f>('выработка по дням'!$AW88+'выработка по дням'!$AW89+SUM('выработка по дням'!N88:'выработка по дням'!$AH88)-SUM('выработка по дням'!N89:'выработка по дням'!$AH89))/1000/$B89/$AJ$2/24</f>
        <v>0.15189702054794521</v>
      </c>
      <c r="N89" s="17">
        <f>('выработка по дням'!$AW88+'выработка по дням'!$AW89+SUM('выработка по дням'!O88:'выработка по дням'!$AH88)-SUM('выработка по дням'!O89:'выработка по дням'!$AH89))/1000/$B89/$AJ$2/24</f>
        <v>0.1519681506849315</v>
      </c>
      <c r="O89" s="17">
        <f>('выработка по дням'!$AW88+'выработка по дням'!$AW89+SUM('выработка по дням'!P88:'выработка по дням'!$AH88)-SUM('выработка по дням'!P89:'выработка по дням'!$AH89))/1000/$B89/$AJ$2/24</f>
        <v>0.15165488584474887</v>
      </c>
      <c r="P89" s="17">
        <f>('выработка по дням'!$AW88+'выработка по дням'!$AW89+SUM('выработка по дням'!Q88:'выработка по дням'!$AH88)-SUM('выработка по дням'!Q89:'выработка по дням'!$AH89))/1000/$B89/$AJ$2/24</f>
        <v>0.15154446347031966</v>
      </c>
      <c r="Q89" s="17">
        <f>('выработка по дням'!$AW88+'выработка по дням'!$AW89+SUM('выработка по дням'!R88:'выработка по дням'!$AH88)-SUM('выработка по дням'!R89:'выработка по дням'!$AH89))/1000/$B89/$AJ$2/24</f>
        <v>0.15130383561643837</v>
      </c>
      <c r="R89" s="17">
        <f>('выработка по дням'!$AW88+'выработка по дням'!$AW89+SUM('выработка по дням'!S88:'выработка по дням'!$AH88)-SUM('выработка по дням'!S89:'выработка по дням'!$AH89))/1000/$B89/$AJ$2/24</f>
        <v>0.15126051369863017</v>
      </c>
      <c r="S89" s="17">
        <f>('выработка по дням'!$AW88+'выработка по дням'!$AW89+SUM('выработка по дням'!T88:'выработка по дням'!$AH88)-SUM('выработка по дням'!T89:'выработка по дням'!$AH89))/1000/$B89/$AJ$2/24</f>
        <v>0.15132494292237444</v>
      </c>
      <c r="T89" s="17">
        <f>('выработка по дням'!$AW88+'выработка по дням'!$AW89+SUM('выработка по дням'!U88:'выработка по дням'!$AH88)-SUM('выработка по дням'!U89:'выработка по дням'!$AH89))/1000/$B89/$AJ$2/24</f>
        <v>0.15123531963470319</v>
      </c>
      <c r="U89" s="17">
        <f>('выработка по дням'!$AW88+'выработка по дням'!$AW89+SUM('выработка по дням'!V88:'выработка по дням'!$AH88)-SUM('выработка по дням'!V89:'выработка по дням'!$AH89))/1000/$B89/$AJ$2/24</f>
        <v>0.15097756849315067</v>
      </c>
      <c r="V89" s="17">
        <f>('выработка по дням'!$AW88+'выработка по дням'!$AW89+SUM('выработка по дням'!W88:'выработка по дням'!$AH88)-SUM('выработка по дням'!W89:'выработка по дням'!$AH89))/1000/$B89/$AJ$2/24</f>
        <v>0.15079882420091326</v>
      </c>
      <c r="W89" s="17">
        <f>('выработка по дням'!$AW88+'выработка по дням'!$AW89+SUM('выработка по дням'!X88:'выработка по дням'!$AH88)-SUM('выработка по дням'!X89:'выработка по дням'!$AH89))/1000/$B89/$AJ$2/24</f>
        <v>0.15095513698630136</v>
      </c>
      <c r="X89" s="17">
        <f>('выработка по дням'!$AW88+'выработка по дням'!$AW89+SUM('выработка по дням'!Y88:'выработка по дням'!$AH88)-SUM('выработка по дням'!Y89:'выработка по дням'!$AH89))/1000/$B89/$AJ$2/24</f>
        <v>0.1512107077625571</v>
      </c>
      <c r="Y89" s="17">
        <f>('выработка по дням'!$AW88+'выработка по дням'!$AW89+SUM('выработка по дням'!Z88:'выработка по дням'!$AH88)-SUM('выработка по дням'!Z89:'выработка по дням'!$AH89))/1000/$B89/$AJ$2/24</f>
        <v>0.15131918949771689</v>
      </c>
      <c r="Z89" s="17">
        <f>('выработка по дням'!$AW88+'выработка по дням'!$AW89+SUM('выработка по дням'!AA88:'выработка по дням'!$AH88)-SUM('выработка по дням'!AA89:'выработка по дням'!$AH89))/1000/$B89/$AJ$2/24</f>
        <v>0.15180495433789956</v>
      </c>
      <c r="AA89" s="17">
        <f>('выработка по дням'!$AW88+'выработка по дням'!$AW89+SUM('выработка по дням'!AB88:'выработка по дням'!$AH88)-SUM('выработка по дням'!AB89:'выработка по дням'!$AH89))/1000/$B89/$AJ$2/24</f>
        <v>0.15207166666666666</v>
      </c>
      <c r="AB89" s="17">
        <f>('выработка по дням'!$AW88+'выработка по дням'!$AW89+SUM('выработка по дням'!AC88:'выработка по дням'!$AH88)-SUM('выработка по дням'!AC89:'выработка по дням'!$AH89))/1000/$B89/$AJ$2/24</f>
        <v>0.1525678196347032</v>
      </c>
      <c r="AC89" s="17">
        <f>('выработка по дням'!$AW88+'выработка по дням'!$AW89+SUM('выработка по дням'!AD88:'выработка по дням'!$AH88)-SUM('выработка по дням'!AD89:'выработка по дням'!$AH89))/1000/$B89/$AJ$2/24</f>
        <v>0.15270504566210044</v>
      </c>
      <c r="AD89" s="17">
        <f>('выработка по дням'!$AW88+'выработка по дням'!$AW89+SUM('выработка по дням'!AE88:'выработка по дням'!$AH88)-SUM('выработка по дням'!AE89:'выработка по дням'!$AH89))/1000/$B89/$AJ$2/24</f>
        <v>0.15279973744292236</v>
      </c>
      <c r="AE89" s="17">
        <f>('выработка по дням'!$AW88+'выработка по дням'!$AW89+SUM('выработка по дням'!AF88:'выработка по дням'!$AH88)-SUM('выработка по дням'!AF89:'выработка по дням'!$AH89))/1000/$B89/$AJ$2/24</f>
        <v>0.1525801598173516</v>
      </c>
      <c r="AF89" s="17">
        <f>('выработка по дням'!$AW88+'выработка по дням'!$AW89+SUM('выработка по дням'!AG88:'выработка по дням'!$AH88)-SUM('выработка по дням'!AG89:'выработка по дням'!$AH89))/1000/$B89/$AJ$2/24</f>
        <v>0.15204973744292236</v>
      </c>
      <c r="AG89" s="29">
        <f>('выработка по дням'!$AW88+'выработка по дням'!$AW89+SUM('выработка по дням'!AH88:'выработка по дням'!$AH88)-SUM('выработка по дням'!AH89:'выработка по дням'!$AH89))/1000/$B89/$AJ$2/24</f>
        <v>0.15158369863013699</v>
      </c>
      <c r="AH89" s="18">
        <f>('выработка по дням'!$AW88+'выработка по дням'!$AW89)/1000/$B89/$AJ$2/24</f>
        <v>0.15179484018264841</v>
      </c>
    </row>
    <row r="90" spans="1:34" s="32" customFormat="1">
      <c r="A90" s="212" t="s">
        <v>389</v>
      </c>
      <c r="B90" s="131"/>
      <c r="C90" s="23"/>
      <c r="D90" s="23"/>
      <c r="E90" s="23"/>
      <c r="F90" s="23"/>
      <c r="G90" s="23"/>
      <c r="H90" s="23"/>
      <c r="I90" s="23"/>
      <c r="J90" s="23"/>
      <c r="K90" s="23"/>
      <c r="L90" s="23"/>
      <c r="M90" s="23"/>
      <c r="N90" s="23"/>
      <c r="O90" s="23"/>
      <c r="P90" s="23"/>
      <c r="Q90" s="24"/>
      <c r="R90" s="24"/>
      <c r="S90" s="24"/>
      <c r="T90" s="24"/>
      <c r="U90" s="24"/>
      <c r="V90" s="24"/>
      <c r="W90" s="24"/>
      <c r="X90" s="24"/>
      <c r="Y90" s="24"/>
      <c r="Z90" s="24"/>
      <c r="AA90" s="24"/>
      <c r="AB90" s="24"/>
      <c r="AC90" s="24"/>
      <c r="AD90" s="24"/>
      <c r="AE90" s="24"/>
      <c r="AF90" s="24"/>
      <c r="AG90" s="24"/>
      <c r="AH90" s="12"/>
    </row>
    <row r="91" spans="1:34" s="32" customFormat="1">
      <c r="A91" s="213"/>
      <c r="B91" s="132">
        <v>5</v>
      </c>
      <c r="C91" s="17">
        <f>('выработка по дням'!$AW90+'выработка по дням'!$AW91+SUM('выработка по дням'!D90:'выработка по дням'!$AH90)-SUM('выработка по дням'!D91:'выработка по дням'!$AH91))/1000/$B91/$AJ$2/24</f>
        <v>0.14283710045662101</v>
      </c>
      <c r="D91" s="17">
        <f>('выработка по дням'!$AW90+'выработка по дням'!$AW91+SUM('выработка по дням'!E90:'выработка по дням'!$AH90)-SUM('выработка по дням'!E91:'выработка по дням'!$AH91))/1000/$B91/$AJ$2/24</f>
        <v>0.14310052511415525</v>
      </c>
      <c r="E91" s="17">
        <f>('выработка по дням'!$AW90+'выработка по дням'!$AW91+SUM('выработка по дням'!F90:'выработка по дням'!$AH90)-SUM('выработка по дням'!F91:'выработка по дням'!$AH91))/1000/$B91/$AJ$2/24</f>
        <v>0.14347863013698628</v>
      </c>
      <c r="F91" s="17">
        <f>('выработка по дням'!$AW90+'выработка по дням'!$AW91+SUM('выработка по дням'!G90:'выработка по дням'!$AH90)-SUM('выработка по дням'!G91:'выработка по дням'!$AH91))/1000/$B91/$AJ$2/24</f>
        <v>0.14367737442922376</v>
      </c>
      <c r="G91" s="17">
        <f>('выработка по дням'!$AW90+'выработка по дням'!$AW91+SUM('выработка по дням'!H90:'выработка по дням'!$AH90)-SUM('выработка по дням'!H91:'выработка по дням'!$AH91))/1000/$B91/$AJ$2/24</f>
        <v>0.14337586757990869</v>
      </c>
      <c r="H91" s="17">
        <f>('выработка по дням'!$AW90+'выработка по дням'!$AW91+SUM('выработка по дням'!I90:'выработка по дням'!$AH90)-SUM('выработка по дням'!I91:'выработка по дням'!$AH91))/1000/$B91/$AJ$2/24</f>
        <v>0.14332812785388127</v>
      </c>
      <c r="I91" s="17">
        <f>('выработка по дням'!$AW90+'выработка по дням'!$AW91+SUM('выработка по дням'!J90:'выработка по дням'!$AH90)-SUM('выработка по дням'!J91:'выработка по дням'!$AH91))/1000/$B91/$AJ$2/24</f>
        <v>0.14363472602739727</v>
      </c>
      <c r="J91" s="17">
        <f>('выработка по дням'!$AW90+'выработка по дням'!$AW91+SUM('выработка по дням'!K90:'выработка по дням'!$AH90)-SUM('выработка по дням'!K91:'выработка по дням'!$AH91))/1000/$B91/$AJ$2/24</f>
        <v>0.14409563926940641</v>
      </c>
      <c r="K91" s="17">
        <f>('выработка по дням'!$AW90+'выработка по дням'!$AW91+SUM('выработка по дням'!L90:'выработка по дням'!$AH90)-SUM('выработка по дням'!L91:'выработка по дням'!$AH91))/1000/$B91/$AJ$2/24</f>
        <v>0.14442228310502284</v>
      </c>
      <c r="L91" s="17">
        <f>('выработка по дням'!$AW90+'выработка по дням'!$AW91+SUM('выработка по дням'!M90:'выработка по дням'!$AH90)-SUM('выработка по дням'!M91:'выработка по дням'!$AH91))/1000/$B91/$AJ$2/24</f>
        <v>0.14430659817351599</v>
      </c>
      <c r="M91" s="17">
        <f>('выработка по дням'!$AW90+'выработка по дням'!$AW91+SUM('выработка по дням'!N90:'выработка по дням'!$AH90)-SUM('выработка по дням'!N91:'выработка по дням'!$AH91))/1000/$B91/$AJ$2/24</f>
        <v>0.14397636986301368</v>
      </c>
      <c r="N91" s="17">
        <f>('выработка по дням'!$AW90+'выработка по дням'!$AW91+SUM('выработка по дням'!O90:'выработка по дням'!$AH90)-SUM('выработка по дням'!O91:'выработка по дням'!$AH91))/1000/$B91/$AJ$2/24</f>
        <v>0.14387018264840182</v>
      </c>
      <c r="O91" s="17">
        <f>('выработка по дням'!$AW90+'выработка по дням'!$AW91+SUM('выработка по дням'!P90:'выработка по дням'!$AH90)-SUM('выработка по дням'!P91:'выработка по дням'!$AH91))/1000/$B91/$AJ$2/24</f>
        <v>0.14340924657534246</v>
      </c>
      <c r="P91" s="17">
        <f>('выработка по дням'!$AW90+'выработка по дням'!$AW91+SUM('выработка по дням'!Q90:'выработка по дням'!$AH90)-SUM('выработка по дням'!Q91:'выработка по дням'!$AH91))/1000/$B91/$AJ$2/24</f>
        <v>0.14302831050228312</v>
      </c>
      <c r="Q91" s="17">
        <f>('выработка по дням'!$AW90+'выработка по дням'!$AW91+SUM('выработка по дням'!R90:'выработка по дням'!$AH90)-SUM('выработка по дням'!R91:'выработка по дням'!$AH91))/1000/$B91/$AJ$2/24</f>
        <v>0.14286454337899543</v>
      </c>
      <c r="R91" s="17">
        <f>('выработка по дням'!$AW90+'выработка по дням'!$AW91+SUM('выработка по дням'!S90:'выработка по дням'!$AH90)-SUM('выработка по дням'!S91:'выработка по дням'!$AH91))/1000/$B91/$AJ$2/24</f>
        <v>0.14281812785388129</v>
      </c>
      <c r="S91" s="17">
        <f>('выработка по дням'!$AW90+'выработка по дням'!$AW91+SUM('выработка по дням'!T90:'выработка по дням'!$AH90)-SUM('выработка по дням'!T91:'выработка по дням'!$AH91))/1000/$B91/$AJ$2/24</f>
        <v>0.14275150684931506</v>
      </c>
      <c r="T91" s="17">
        <f>('выработка по дням'!$AW90+'выработка по дням'!$AW91+SUM('выработка по дням'!U90:'выработка по дням'!$AH90)-SUM('выработка по дням'!U91:'выработка по дням'!$AH91))/1000/$B91/$AJ$2/24</f>
        <v>0.14241748858447492</v>
      </c>
      <c r="U91" s="17">
        <f>('выработка по дням'!$AW90+'выработка по дням'!$AW91+SUM('выработка по дням'!V90:'выработка по дням'!$AH90)-SUM('выработка по дням'!V91:'выработка по дням'!$AH91))/1000/$B91/$AJ$2/24</f>
        <v>0.14188312785388127</v>
      </c>
      <c r="V91" s="17">
        <f>('выработка по дням'!$AW90+'выработка по дням'!$AW91+SUM('выработка по дням'!W90:'выработка по дням'!$AH90)-SUM('выработка по дням'!W91:'выработка по дням'!$AH91))/1000/$B91/$AJ$2/24</f>
        <v>0.14158675799086759</v>
      </c>
      <c r="W91" s="17">
        <f>('выработка по дням'!$AW90+'выработка по дням'!$AW91+SUM('выработка по дням'!X90:'выработка по дням'!$AH90)-SUM('выработка по дням'!X91:'выработка по дням'!$AH91))/1000/$B91/$AJ$2/24</f>
        <v>0.14170561643835616</v>
      </c>
      <c r="X91" s="17">
        <f>('выработка по дням'!$AW90+'выработка по дням'!$AW91+SUM('выработка по дням'!Y90:'выработка по дням'!$AH90)-SUM('выработка по дням'!Y91:'выработка по дням'!$AH91))/1000/$B91/$AJ$2/24</f>
        <v>0.14172826484018267</v>
      </c>
      <c r="Y91" s="17">
        <f>('выработка по дням'!$AW90+'выработка по дням'!$AW91+SUM('выработка по дням'!Z90:'выработка по дням'!$AH90)-SUM('выработка по дням'!Z91:'выработка по дням'!$AH91))/1000/$B91/$AJ$2/24</f>
        <v>0.14176271689497719</v>
      </c>
      <c r="Z91" s="17">
        <f>('выработка по дням'!$AW90+'выработка по дням'!$AW91+SUM('выработка по дням'!AA90:'выработка по дням'!$AH90)-SUM('выработка по дням'!AA91:'выработка по дням'!$AH91))/1000/$B91/$AJ$2/24</f>
        <v>0.14189837899543381</v>
      </c>
      <c r="AA91" s="17">
        <f>('выработка по дням'!$AW90+'выработка по дням'!$AW91+SUM('выработка по дням'!AB90:'выработка по дням'!$AH90)-SUM('выработка по дням'!AB91:'выработка по дням'!$AH91))/1000/$B91/$AJ$2/24</f>
        <v>0.1422656164383562</v>
      </c>
      <c r="AB91" s="17">
        <f>('выработка по дням'!$AW90+'выработка по дням'!$AW91+SUM('выработка по дням'!AC90:'выработка по дням'!$AH90)-SUM('выработка по дням'!AC91:'выработка по дням'!$AH91))/1000/$B91/$AJ$2/24</f>
        <v>0.14274449771689499</v>
      </c>
      <c r="AC91" s="17">
        <f>('выработка по дням'!$AW90+'выработка по дням'!$AW91+SUM('выработка по дням'!AD90:'выработка по дням'!$AH90)-SUM('выработка по дням'!AD91:'выработка по дням'!$AH91))/1000/$B91/$AJ$2/24</f>
        <v>0.14319248858447489</v>
      </c>
      <c r="AD91" s="17">
        <f>('выработка по дням'!$AW90+'выработка по дням'!$AW91+SUM('выработка по дням'!AE90:'выработка по дням'!$AH90)-SUM('выработка по дням'!AE91:'выработка по дням'!$AH91))/1000/$B91/$AJ$2/24</f>
        <v>0.14346981735159817</v>
      </c>
      <c r="AE91" s="17">
        <f>('выработка по дням'!$AW90+'выработка по дням'!$AW91+SUM('выработка по дням'!AF90:'выработка по дням'!$AH90)-SUM('выработка по дням'!AF91:'выработка по дням'!$AH91))/1000/$B91/$AJ$2/24</f>
        <v>0.14343888127853879</v>
      </c>
      <c r="AF91" s="17">
        <f>('выработка по дням'!$AW90+'выработка по дням'!$AW91+SUM('выработка по дням'!AG90:'выработка по дням'!$AH90)-SUM('выработка по дням'!AG91:'выработка по дням'!$AH91))/1000/$B91/$AJ$2/24</f>
        <v>0.14280232876712329</v>
      </c>
      <c r="AG91" s="29">
        <f>('выработка по дням'!$AW90+'выработка по дням'!$AW91+SUM('выработка по дням'!AH90:'выработка по дням'!$AH90)-SUM('выработка по дням'!AH91:'выработка по дням'!$AH91))/1000/$B91/$AJ$2/24</f>
        <v>0.14225570776255708</v>
      </c>
      <c r="AH91" s="18">
        <f>('выработка по дням'!$AW90+'выработка по дням'!$AW91)/1000/$B91/$AJ$2/24</f>
        <v>0.14261127853881278</v>
      </c>
    </row>
    <row r="92" spans="1:34" s="32" customFormat="1" hidden="1">
      <c r="A92" s="210" t="s">
        <v>540</v>
      </c>
      <c r="B92" s="131"/>
      <c r="C92" s="23"/>
      <c r="D92" s="23"/>
      <c r="E92" s="23"/>
      <c r="F92" s="23"/>
      <c r="G92" s="23"/>
      <c r="H92" s="23"/>
      <c r="I92" s="23"/>
      <c r="J92" s="23"/>
      <c r="K92" s="23"/>
      <c r="L92" s="23"/>
      <c r="M92" s="23"/>
      <c r="N92" s="23"/>
      <c r="O92" s="23"/>
      <c r="P92" s="23"/>
      <c r="Q92" s="24"/>
      <c r="R92" s="24"/>
      <c r="S92" s="24"/>
      <c r="T92" s="24"/>
      <c r="U92" s="24"/>
      <c r="V92" s="24"/>
      <c r="W92" s="24"/>
      <c r="X92" s="24"/>
      <c r="Y92" s="24"/>
      <c r="Z92" s="24"/>
      <c r="AA92" s="24"/>
      <c r="AB92" s="24"/>
      <c r="AC92" s="24"/>
      <c r="AD92" s="24"/>
      <c r="AE92" s="24"/>
      <c r="AF92" s="24"/>
      <c r="AG92" s="24"/>
      <c r="AH92" s="12"/>
    </row>
    <row r="93" spans="1:34" s="32" customFormat="1" hidden="1">
      <c r="A93" s="211"/>
      <c r="B93" s="132">
        <v>15</v>
      </c>
      <c r="C93" s="17" t="e">
        <f>('выработка по дням'!$AW92+'выработка по дням'!$AW93+SUM('выработка по дням'!D92:'выработка по дням'!$AH92)-SUM('выработка по дням'!D93:'выработка по дням'!$AH93))/1000/$B93/$AJ$2/24</f>
        <v>#VALUE!</v>
      </c>
      <c r="D93" s="17" t="e">
        <f>('выработка по дням'!$AW92+'выработка по дням'!$AW93+SUM('выработка по дням'!E92:'выработка по дням'!$AH92)-SUM('выработка по дням'!E93:'выработка по дням'!$AH93))/1000/$B93/$AJ$2/24</f>
        <v>#VALUE!</v>
      </c>
      <c r="E93" s="17" t="e">
        <f>('выработка по дням'!$AW92+'выработка по дням'!$AW93+SUM('выработка по дням'!F92:'выработка по дням'!$AH92)-SUM('выработка по дням'!F93:'выработка по дням'!$AH93))/1000/$B93/$AJ$2/24</f>
        <v>#VALUE!</v>
      </c>
      <c r="F93" s="17" t="e">
        <f>('выработка по дням'!$AW92+'выработка по дням'!$AW93+SUM('выработка по дням'!G92:'выработка по дням'!$AH92)-SUM('выработка по дням'!G93:'выработка по дням'!$AH93))/1000/$B93/$AJ$2/24</f>
        <v>#VALUE!</v>
      </c>
      <c r="G93" s="17" t="e">
        <f>('выработка по дням'!$AW92+'выработка по дням'!$AW93+SUM('выработка по дням'!H92:'выработка по дням'!$AH92)-SUM('выработка по дням'!H93:'выработка по дням'!$AH93))/1000/$B93/$AJ$2/24</f>
        <v>#VALUE!</v>
      </c>
      <c r="H93" s="17" t="e">
        <f>('выработка по дням'!$AW92+'выработка по дням'!$AW93+SUM('выработка по дням'!I92:'выработка по дням'!$AH92)-SUM('выработка по дням'!I93:'выработка по дням'!$AH93))/1000/$B93/$AJ$2/24</f>
        <v>#VALUE!</v>
      </c>
      <c r="I93" s="17" t="e">
        <f>('выработка по дням'!$AW92+'выработка по дням'!$AW93+SUM('выработка по дням'!J92:'выработка по дням'!$AH92)-SUM('выработка по дням'!J93:'выработка по дням'!$AH93))/1000/$B93/$AJ$2/24</f>
        <v>#VALUE!</v>
      </c>
      <c r="J93" s="17" t="e">
        <f>('выработка по дням'!$AW92+'выработка по дням'!$AW93+SUM('выработка по дням'!K92:'выработка по дням'!$AH92)-SUM('выработка по дням'!K93:'выработка по дням'!$AH93))/1000/$B93/$AJ$2/24</f>
        <v>#VALUE!</v>
      </c>
      <c r="K93" s="17" t="e">
        <f>('выработка по дням'!$AW92+'выработка по дням'!$AW93+SUM('выработка по дням'!L92:'выработка по дням'!$AH92)-SUM('выработка по дням'!L93:'выработка по дням'!$AH93))/1000/$B93/$AJ$2/24</f>
        <v>#VALUE!</v>
      </c>
      <c r="L93" s="17" t="e">
        <f>('выработка по дням'!$AW92+'выработка по дням'!$AW93+SUM('выработка по дням'!M92:'выработка по дням'!$AH92)-SUM('выработка по дням'!M93:'выработка по дням'!$AH93))/1000/$B93/$AJ$2/24</f>
        <v>#VALUE!</v>
      </c>
      <c r="M93" s="17" t="e">
        <f>('выработка по дням'!$AW92+'выработка по дням'!$AW93+SUM('выработка по дням'!N92:'выработка по дням'!$AH92)-SUM('выработка по дням'!N93:'выработка по дням'!$AH93))/1000/$B93/$AJ$2/24</f>
        <v>#VALUE!</v>
      </c>
      <c r="N93" s="17" t="e">
        <f>('выработка по дням'!$AW92+'выработка по дням'!$AW93+SUM('выработка по дням'!O92:'выработка по дням'!$AH92)-SUM('выработка по дням'!O93:'выработка по дням'!$AH93))/1000/$B93/$AJ$2/24</f>
        <v>#VALUE!</v>
      </c>
      <c r="O93" s="17" t="e">
        <f>('выработка по дням'!$AW92+'выработка по дням'!$AW93+SUM('выработка по дням'!P92:'выработка по дням'!$AH92)-SUM('выработка по дням'!P93:'выработка по дням'!$AH93))/1000/$B93/$AJ$2/24</f>
        <v>#VALUE!</v>
      </c>
      <c r="P93" s="17" t="e">
        <f>('выработка по дням'!$AW92+'выработка по дням'!$AW93+SUM('выработка по дням'!Q92:'выработка по дням'!$AH92)-SUM('выработка по дням'!Q93:'выработка по дням'!$AH93))/1000/$B93/$AJ$2/24</f>
        <v>#VALUE!</v>
      </c>
      <c r="Q93" s="17" t="e">
        <f>('выработка по дням'!$AW92+'выработка по дням'!$AW93+SUM('выработка по дням'!R92:'выработка по дням'!$AH92)-SUM('выработка по дням'!R93:'выработка по дням'!$AH93))/1000/$B93/$AJ$2/24</f>
        <v>#VALUE!</v>
      </c>
      <c r="R93" s="17" t="e">
        <f>('выработка по дням'!$AW92+'выработка по дням'!$AW93+SUM('выработка по дням'!S92:'выработка по дням'!$AH92)-SUM('выработка по дням'!S93:'выработка по дням'!$AH93))/1000/$B93/$AJ$2/24</f>
        <v>#VALUE!</v>
      </c>
      <c r="S93" s="17" t="e">
        <f>('выработка по дням'!$AW92+'выработка по дням'!$AW93+SUM('выработка по дням'!T92:'выработка по дням'!$AH92)-SUM('выработка по дням'!T93:'выработка по дням'!$AH93))/1000/$B93/$AJ$2/24</f>
        <v>#VALUE!</v>
      </c>
      <c r="T93" s="17" t="e">
        <f>('выработка по дням'!$AW92+'выработка по дням'!$AW93+SUM('выработка по дням'!U92:'выработка по дням'!$AH92)-SUM('выработка по дням'!U93:'выработка по дням'!$AH93))/1000/$B93/$AJ$2/24</f>
        <v>#VALUE!</v>
      </c>
      <c r="U93" s="17" t="e">
        <f>('выработка по дням'!$AW92+'выработка по дням'!$AW93+SUM('выработка по дням'!V92:'выработка по дням'!$AH92)-SUM('выработка по дням'!V93:'выработка по дням'!$AH93))/1000/$B93/$AJ$2/24</f>
        <v>#VALUE!</v>
      </c>
      <c r="V93" s="17" t="e">
        <f>('выработка по дням'!$AW92+'выработка по дням'!$AW93+SUM('выработка по дням'!W92:'выработка по дням'!$AH92)-SUM('выработка по дням'!W93:'выработка по дням'!$AH93))/1000/$B93/$AJ$2/24</f>
        <v>#VALUE!</v>
      </c>
      <c r="W93" s="17" t="e">
        <f>('выработка по дням'!$AW92+'выработка по дням'!$AW93+SUM('выработка по дням'!X92:'выработка по дням'!$AH92)-SUM('выработка по дням'!X93:'выработка по дням'!$AH93))/1000/$B93/$AJ$2/24</f>
        <v>#VALUE!</v>
      </c>
      <c r="X93" s="17" t="e">
        <f>('выработка по дням'!$AW92+'выработка по дням'!$AW93+SUM('выработка по дням'!Y92:'выработка по дням'!$AH92)-SUM('выработка по дням'!Y93:'выработка по дням'!$AH93))/1000/$B93/$AJ$2/24</f>
        <v>#VALUE!</v>
      </c>
      <c r="Y93" s="17" t="e">
        <f>('выработка по дням'!$AW92+'выработка по дням'!$AW93+SUM('выработка по дням'!Z92:'выработка по дням'!$AH92)-SUM('выработка по дням'!Z93:'выработка по дням'!$AH93))/1000/$B93/$AJ$2/24</f>
        <v>#VALUE!</v>
      </c>
      <c r="Z93" s="17" t="e">
        <f>('выработка по дням'!$AW92+'выработка по дням'!$AW93+SUM('выработка по дням'!AA92:'выработка по дням'!$AH92)-SUM('выработка по дням'!AA93:'выработка по дням'!$AH93))/1000/$B93/$AJ$2/24</f>
        <v>#VALUE!</v>
      </c>
      <c r="AA93" s="17" t="e">
        <f>('выработка по дням'!$AW92+'выработка по дням'!$AW93+SUM('выработка по дням'!AB92:'выработка по дням'!$AH92)-SUM('выработка по дням'!AB93:'выработка по дням'!$AH93))/1000/$B93/$AJ$2/24</f>
        <v>#VALUE!</v>
      </c>
      <c r="AB93" s="17" t="e">
        <f>('выработка по дням'!$AW92+'выработка по дням'!$AW93+SUM('выработка по дням'!AC92:'выработка по дням'!$AH92)-SUM('выработка по дням'!AC93:'выработка по дням'!$AH93))/1000/$B93/$AJ$2/24</f>
        <v>#VALUE!</v>
      </c>
      <c r="AC93" s="17" t="e">
        <f>('выработка по дням'!$AW92+'выработка по дням'!$AW93+SUM('выработка по дням'!AD92:'выработка по дням'!$AH92)-SUM('выработка по дням'!AD93:'выработка по дням'!$AH93))/1000/$B93/$AJ$2/24</f>
        <v>#VALUE!</v>
      </c>
      <c r="AD93" s="17" t="e">
        <f>('выработка по дням'!$AW92+'выработка по дням'!$AW93+SUM('выработка по дням'!AE92:'выработка по дням'!$AH92)-SUM('выработка по дням'!AE93:'выработка по дням'!$AH93))/1000/$B93/$AJ$2/24</f>
        <v>#VALUE!</v>
      </c>
      <c r="AE93" s="17" t="e">
        <f>('выработка по дням'!$AW92+'выработка по дням'!$AW93+SUM('выработка по дням'!AF92:'выработка по дням'!$AH92)-SUM('выработка по дням'!AF93:'выработка по дням'!$AH93))/1000/$B93/$AJ$2/24</f>
        <v>#VALUE!</v>
      </c>
      <c r="AF93" s="17" t="e">
        <f>('выработка по дням'!$AW92+'выработка по дням'!$AW93+SUM('выработка по дням'!AG92:'выработка по дням'!$AH92)-SUM('выработка по дням'!AG93:'выработка по дням'!$AH93))/1000/$B93/$AJ$2/24</f>
        <v>#VALUE!</v>
      </c>
      <c r="AG93" s="29" t="e">
        <f>('выработка по дням'!$AW92+'выработка по дням'!$AW93+SUM('выработка по дням'!AH92:'выработка по дням'!$AH92)-SUM('выработка по дням'!AH93:'выработка по дням'!$AH93))/1000/$B93/$AJ$2/24</f>
        <v>#VALUE!</v>
      </c>
      <c r="AH93" s="18" t="e">
        <f>('выработка по дням'!$AW92+'выработка по дням'!$AW93)/1000/$B93/$AJ$2/24</f>
        <v>#VALUE!</v>
      </c>
    </row>
    <row r="94" spans="1:34" s="32" customFormat="1">
      <c r="A94" s="210" t="s">
        <v>390</v>
      </c>
      <c r="B94" s="131"/>
      <c r="C94" s="23"/>
      <c r="D94" s="23"/>
      <c r="E94" s="23"/>
      <c r="F94" s="23"/>
      <c r="G94" s="23"/>
      <c r="H94" s="23"/>
      <c r="I94" s="23"/>
      <c r="J94" s="23"/>
      <c r="K94" s="23"/>
      <c r="L94" s="23"/>
      <c r="M94" s="23"/>
      <c r="N94" s="23"/>
      <c r="O94" s="23"/>
      <c r="P94" s="23"/>
      <c r="Q94" s="24"/>
      <c r="R94" s="24"/>
      <c r="S94" s="24"/>
      <c r="T94" s="24"/>
      <c r="U94" s="24"/>
      <c r="V94" s="24"/>
      <c r="W94" s="24"/>
      <c r="X94" s="24"/>
      <c r="Y94" s="24"/>
      <c r="Z94" s="24"/>
      <c r="AA94" s="24"/>
      <c r="AB94" s="24"/>
      <c r="AC94" s="24"/>
      <c r="AD94" s="24"/>
      <c r="AE94" s="24"/>
      <c r="AF94" s="24"/>
      <c r="AG94" s="24"/>
      <c r="AH94" s="12"/>
    </row>
    <row r="95" spans="1:34" s="32" customFormat="1">
      <c r="A95" s="211"/>
      <c r="B95" s="132">
        <v>10</v>
      </c>
      <c r="C95" s="17">
        <f>('выработка по дням'!$AW94+SUM('выработка по дням'!D94:'выработка по дням'!$AH94)-SUM('выработка по дням'!D95:'выработка по дням'!$AH95))/1000/$B95/$AJ$2/24</f>
        <v>0.14428542237442923</v>
      </c>
      <c r="D95" s="17">
        <f>('выработка по дням'!$AW94+SUM('выработка по дням'!E94:'выработка по дням'!$AH94)-SUM('выработка по дням'!E95:'выработка по дням'!$AH95))/1000/$B95/$AJ$2/24</f>
        <v>0.14428372146118723</v>
      </c>
      <c r="E95" s="17">
        <f>('выработка по дням'!$AW94+SUM('выработка по дням'!F94:'выработка по дням'!$AH94)-SUM('выработка по дням'!F95:'выработка по дням'!$AH95))/1000/$B95/$AJ$2/24</f>
        <v>0.1443393378995434</v>
      </c>
      <c r="F95" s="17">
        <f>('выработка по дням'!$AW94+SUM('выработка по дням'!G94:'выработка по дням'!$AH94)-SUM('выработка по дням'!G95:'выработка по дням'!$AH95))/1000/$B95/$AJ$2/24</f>
        <v>0.14438211187214611</v>
      </c>
      <c r="G95" s="17">
        <f>('выработка по дням'!$AW94+SUM('выработка по дням'!H94:'выработка по дням'!$AH94)-SUM('выработка по дням'!H95:'выработка по дням'!$AH95))/1000/$B95/$AJ$2/24</f>
        <v>0.14441916666666668</v>
      </c>
      <c r="H95" s="17">
        <f>('выработка по дням'!$AW94+SUM('выработка по дням'!I94:'выработка по дням'!$AH94)-SUM('выработка по дням'!I95:'выработка по дням'!$AH95))/1000/$B95/$AJ$2/24</f>
        <v>0.14431825342465754</v>
      </c>
      <c r="I95" s="17">
        <f>('выработка по дням'!$AW94+SUM('выработка по дням'!J94:'выработка по дням'!$AH94)-SUM('выработка по дням'!J95:'выработка по дням'!$AH95))/1000/$B95/$AJ$2/24</f>
        <v>0.14445928082191781</v>
      </c>
      <c r="J95" s="17">
        <f>('выработка по дням'!$AW94+SUM('выработка по дням'!K94:'выработка по дням'!$AH94)-SUM('выработка по дням'!K95:'выработка по дням'!$AH95))/1000/$B95/$AJ$2/24</f>
        <v>0.14476215753424659</v>
      </c>
      <c r="K95" s="17">
        <f>('выработка по дням'!$AW94+SUM('выработка по дням'!L94:'выработка по дням'!$AH94)-SUM('выработка по дням'!L95:'выработка по дням'!$AH95))/1000/$B95/$AJ$2/24</f>
        <v>0.14526378995433789</v>
      </c>
      <c r="L95" s="17">
        <f>('выработка по дням'!$AW94+SUM('выработка по дням'!M94:'выработка по дням'!$AH94)-SUM('выработка по дням'!M95:'выработка по дням'!$AH95))/1000/$B95/$AJ$2/24</f>
        <v>0.14521386986301368</v>
      </c>
      <c r="M95" s="17">
        <f>('выработка по дням'!$AW94+SUM('выработка по дням'!N94:'выработка по дням'!$AH94)-SUM('выработка по дням'!N95:'выработка по дням'!$AH95))/1000/$B95/$AJ$2/24</f>
        <v>0.1450851712328767</v>
      </c>
      <c r="N95" s="17">
        <f>('выработка по дням'!$AW94+SUM('выработка по дням'!O94:'выработка по дням'!$AH94)-SUM('выработка по дням'!O95:'выработка по дням'!$AH95))/1000/$B95/$AJ$2/24</f>
        <v>0.14552222602739726</v>
      </c>
      <c r="O95" s="17">
        <f>('выработка по дням'!$AW94+SUM('выработка по дням'!P94:'выработка по дням'!$AH94)-SUM('выработка по дням'!P95:'выработка по дням'!$AH95))/1000/$B95/$AJ$2/24</f>
        <v>0.14529234018264839</v>
      </c>
      <c r="P95" s="17">
        <f>('выработка по дням'!$AW94+SUM('выработка по дням'!Q94:'выработка по дням'!$AH94)-SUM('выработка по дням'!Q95:'выработка по дням'!$AH95))/1000/$B95/$AJ$2/24</f>
        <v>0.14503434931506851</v>
      </c>
      <c r="Q95" s="17">
        <f>('выработка по дням'!$AW94+SUM('выработка по дням'!R94:'выработка по дням'!$AH94)-SUM('выработка по дням'!R95:'выработка по дням'!$AH95))/1000/$B95/$AJ$2/24</f>
        <v>0.14498523972602739</v>
      </c>
      <c r="R95" s="17">
        <f>('выработка по дням'!$AW94+SUM('выработка по дням'!S94:'выработка по дням'!$AH94)-SUM('выработка по дням'!S95:'выработка по дням'!$AH95))/1000/$B95/$AJ$2/24</f>
        <v>0.1450200799086758</v>
      </c>
      <c r="S95" s="17">
        <f>('выработка по дням'!$AW94+SUM('выработка по дням'!T94:'выработка по дням'!$AH94)-SUM('выработка по дням'!T95:'выработка по дням'!$AH95))/1000/$B95/$AJ$2/24</f>
        <v>0.14500019406392695</v>
      </c>
      <c r="T95" s="17">
        <f>('выработка по дням'!$AW94+SUM('выработка по дням'!U94:'выработка по дням'!$AH94)-SUM('выработка по дням'!U95:'выработка по дням'!$AH95))/1000/$B95/$AJ$2/24</f>
        <v>0.14501921232876713</v>
      </c>
      <c r="U95" s="17">
        <f>('выработка по дням'!$AW94+SUM('выработка по дням'!V94:'выработка по дням'!$AH94)-SUM('выработка по дням'!V95:'выработка по дням'!$AH95))/1000/$B95/$AJ$2/24</f>
        <v>0.1446416095890411</v>
      </c>
      <c r="V95" s="17">
        <f>('выработка по дням'!$AW94+SUM('выработка по дням'!W94:'выработка по дням'!$AH94)-SUM('выработка по дням'!W95:'выработка по дням'!$AH95))/1000/$B95/$AJ$2/24</f>
        <v>0.14459436073059362</v>
      </c>
      <c r="W95" s="17">
        <f>('выработка по дням'!$AW94+SUM('выработка по дням'!X94:'выработка по дням'!$AH94)-SUM('выработка по дням'!X95:'выработка по дням'!$AH95))/1000/$B95/$AJ$2/24</f>
        <v>0.14447631278538811</v>
      </c>
      <c r="X95" s="17">
        <f>('выработка по дням'!$AW94+SUM('выработка по дням'!Y94:'выработка по дням'!$AH94)-SUM('выработка по дням'!Y95:'выработка по дням'!$AH95))/1000/$B95/$AJ$2/24</f>
        <v>0.14465445205479452</v>
      </c>
      <c r="Y95" s="17">
        <f>('выработка по дням'!$AW94+SUM('выработка по дням'!Z94:'выработка по дням'!$AH94)-SUM('выработка по дням'!Z95:'выработка по дням'!$AH95))/1000/$B95/$AJ$2/24</f>
        <v>0.14472536529680363</v>
      </c>
      <c r="Z95" s="17">
        <f>('выработка по дням'!$AW94+SUM('выработка по дням'!AA94:'выработка по дням'!$AH94)-SUM('выработка по дням'!AA95:'выработка по дням'!$AH95))/1000/$B95/$AJ$2/24</f>
        <v>0.14499345890410956</v>
      </c>
      <c r="AA95" s="17">
        <f>('выработка по дням'!$AW94+SUM('выработка по дням'!AB94:'выработка по дням'!$AH94)-SUM('выработка по дням'!AB95:'выработка по дням'!$AH95))/1000/$B95/$AJ$2/24</f>
        <v>0.14500210045662101</v>
      </c>
      <c r="AB95" s="17">
        <f>('выработка по дням'!$AW94+SUM('выработка по дням'!AC94:'выработка по дням'!$AH94)-SUM('выработка по дням'!AC95:'выработка по дням'!$AH95))/1000/$B95/$AJ$2/24</f>
        <v>0.14537342465753425</v>
      </c>
      <c r="AC95" s="17">
        <f>('выработка по дням'!$AW94+SUM('выработка по дням'!AD94:'выработка по дням'!$AH94)-SUM('выработка по дням'!AD95:'выработка по дням'!$AH95))/1000/$B95/$AJ$2/24</f>
        <v>0.14589615296803654</v>
      </c>
      <c r="AD95" s="17">
        <f>('выработка по дням'!$AW94+SUM('выработка по дням'!AE94:'выработка по дням'!$AH94)-SUM('выработка по дням'!AE95:'выработка по дням'!$AH95))/1000/$B95/$AJ$2/24</f>
        <v>0.14634994292237444</v>
      </c>
      <c r="AE95" s="17">
        <f>('выработка по дням'!$AW94+SUM('выработка по дням'!AF94:'выработка по дням'!$AH94)-SUM('выработка по дням'!AF95:'выработка по дням'!$AH95))/1000/$B95/$AJ$2/24</f>
        <v>0.14615246575342464</v>
      </c>
      <c r="AF95" s="17">
        <f>('выработка по дням'!$AW94+SUM('выработка по дням'!AG94:'выработка по дням'!$AH94)-SUM('выработка по дням'!AG95:'выработка по дням'!$AH95))/1000/$B95/$AJ$2/24</f>
        <v>0.14556526255707761</v>
      </c>
      <c r="AG95" s="17">
        <f>('выработка по дням'!$AW94+SUM('выработка по дням'!AH94:'выработка по дням'!$AH94)-SUM('выработка по дням'!AH95:'выработка по дням'!$AH95))/1000/$B95/$AJ$2/24</f>
        <v>0.14508728310502284</v>
      </c>
      <c r="AH95" s="18">
        <f>('выработка по дням'!$AW94)/1000/$B95/$AJ$2/24</f>
        <v>0.14557367579908675</v>
      </c>
    </row>
    <row r="96" spans="1:34" s="32" customFormat="1">
      <c r="A96" s="212" t="s">
        <v>391</v>
      </c>
      <c r="B96" s="131"/>
      <c r="C96" s="23"/>
      <c r="D96" s="23"/>
      <c r="E96" s="23"/>
      <c r="F96" s="23"/>
      <c r="G96" s="23"/>
      <c r="H96" s="23"/>
      <c r="I96" s="23"/>
      <c r="J96" s="23"/>
      <c r="K96" s="23"/>
      <c r="L96" s="23"/>
      <c r="M96" s="23"/>
      <c r="N96" s="23"/>
      <c r="O96" s="23"/>
      <c r="P96" s="23"/>
      <c r="Q96" s="24"/>
      <c r="R96" s="24"/>
      <c r="S96" s="24"/>
      <c r="T96" s="24"/>
      <c r="U96" s="24"/>
      <c r="V96" s="24"/>
      <c r="W96" s="24"/>
      <c r="X96" s="24"/>
      <c r="Y96" s="24"/>
      <c r="Z96" s="24"/>
      <c r="AA96" s="24"/>
      <c r="AB96" s="24"/>
      <c r="AC96" s="24"/>
      <c r="AD96" s="24"/>
      <c r="AE96" s="24"/>
      <c r="AF96" s="24"/>
      <c r="AG96" s="24"/>
      <c r="AH96" s="12"/>
    </row>
    <row r="97" spans="1:34" s="32" customFormat="1">
      <c r="A97" s="213"/>
      <c r="B97" s="132">
        <v>15</v>
      </c>
      <c r="C97" s="17">
        <f>('выработка по дням'!$AW96+'выработка по дням'!$AW97+SUM('выработка по дням'!D96:'выработка по дням'!$AH96)-SUM('выработка по дням'!D97:'выработка по дням'!$AH97))/1000/$B97/$AJ$2/24</f>
        <v>0.13303041856925418</v>
      </c>
      <c r="D97" s="17">
        <f>('выработка по дням'!$AW96+'выработка по дням'!$AW97+SUM('выработка по дням'!E96:'выработка по дням'!$AH96)-SUM('выработка по дням'!E97:'выработка по дням'!$AH97))/1000/$B97/$AJ$2/24</f>
        <v>0.13333856164383565</v>
      </c>
      <c r="E97" s="17">
        <f>('выработка по дням'!$AW96+'выработка по дням'!$AW97+SUM('выработка по дням'!F96:'выработка по дням'!$AH96)-SUM('выработка по дням'!F97:'выработка по дням'!$AH97))/1000/$B97/$AJ$2/24</f>
        <v>0.1333982191780822</v>
      </c>
      <c r="F97" s="17">
        <f>('выработка по дням'!$AW96+'выработка по дням'!$AW97+SUM('выработка по дням'!G96:'выработка по дням'!$AH96)-SUM('выработка по дням'!G97:'выработка по дням'!$AH97))/1000/$B97/$AJ$2/24</f>
        <v>0.13319916286149161</v>
      </c>
      <c r="G97" s="17">
        <f>('выработка по дням'!$AW96+'выработка по дням'!$AW97+SUM('выработка по дням'!H96:'выработка по дням'!$AH96)-SUM('выработка по дням'!H97:'выработка по дням'!$AH97))/1000/$B97/$AJ$2/24</f>
        <v>0.13285676560121765</v>
      </c>
      <c r="H97" s="17">
        <f>('выработка по дням'!$AW96+'выработка по дням'!$AW97+SUM('выработка по дням'!I96:'выработка по дням'!$AH96)-SUM('выработка по дням'!I97:'выработка по дням'!$AH97))/1000/$B97/$AJ$2/24</f>
        <v>0.13300011415525112</v>
      </c>
      <c r="I97" s="17">
        <f>('выработка по дням'!$AW96+'выработка по дням'!$AW97+SUM('выработка по дням'!J96:'выработка по дням'!$AH96)-SUM('выработка по дням'!J97:'выработка по дням'!$AH97))/1000/$B97/$AJ$2/24</f>
        <v>0.13332678843226789</v>
      </c>
      <c r="J97" s="17">
        <f>('выработка по дням'!$AW96+'выработка по дням'!$AW97+SUM('выработка по дням'!K96:'выработка по дням'!$AH96)-SUM('выработка по дням'!K97:'выработка по дням'!$AH97))/1000/$B97/$AJ$2/24</f>
        <v>0.13344213850837136</v>
      </c>
      <c r="K97" s="17">
        <f>('выработка по дням'!$AW96+'выработка по дням'!$AW97+SUM('выработка по дням'!L96:'выработка по дням'!$AH96)-SUM('выработка по дням'!L97:'выработка по дням'!$AH97))/1000/$B97/$AJ$2/24</f>
        <v>0.13292269406392695</v>
      </c>
      <c r="L97" s="17">
        <f>('выработка по дням'!$AW96+'выработка по дням'!$AW97+SUM('выработка по дням'!M96:'выработка по дням'!$AH96)-SUM('выработка по дням'!M97:'выработка по дням'!$AH97))/1000/$B97/$AJ$2/24</f>
        <v>0.13296442922374432</v>
      </c>
      <c r="M97" s="17">
        <f>('выработка по дням'!$AW96+'выработка по дням'!$AW97+SUM('выработка по дням'!N96:'выработка по дням'!$AH96)-SUM('выработка по дням'!N97:'выработка по дням'!$AH97))/1000/$B97/$AJ$2/24</f>
        <v>0.13341933789954338</v>
      </c>
      <c r="N97" s="17">
        <f>('выработка по дням'!$AW96+'выработка по дням'!$AW97+SUM('выработка по дням'!O96:'выработка по дням'!$AH96)-SUM('выработка по дням'!O97:'выработка по дням'!$AH97))/1000/$B97/$AJ$2/24</f>
        <v>0.13342597412480975</v>
      </c>
      <c r="O97" s="17">
        <f>('выработка по дням'!$AW96+'выработка по дням'!$AW97+SUM('выработка по дням'!P96:'выработка по дням'!$AH96)-SUM('выработка по дням'!P97:'выработка по дням'!$AH97))/1000/$B97/$AJ$2/24</f>
        <v>0.13296637747336379</v>
      </c>
      <c r="P97" s="17">
        <f>('выработка по дням'!$AW96+'выработка по дням'!$AW97+SUM('выработка по дням'!Q96:'выработка по дням'!$AH96)-SUM('выработка по дням'!Q97:'выработка по дням'!$AH97))/1000/$B97/$AJ$2/24</f>
        <v>0.13279375951293759</v>
      </c>
      <c r="Q97" s="17">
        <f>('выработка по дням'!$AW96+'выработка по дням'!$AW97+SUM('выработка по дням'!R96:'выработка по дням'!$AH96)-SUM('выработка по дням'!R97:'выработка по дням'!$AH97))/1000/$B97/$AJ$2/24</f>
        <v>0.13249796803652966</v>
      </c>
      <c r="R97" s="17">
        <f>('выработка по дням'!$AW96+'выработка по дням'!$AW97+SUM('выработка по дням'!S96:'выработка по дням'!$AH96)-SUM('выработка по дням'!S97:'выработка по дням'!$AH97))/1000/$B97/$AJ$2/24</f>
        <v>0.132849497716895</v>
      </c>
      <c r="S97" s="17">
        <f>('выработка по дням'!$AW96+'выработка по дням'!$AW97+SUM('выработка по дням'!T96:'выработка по дням'!$AH96)-SUM('выработка по дням'!T97:'выработка по дням'!$AH97))/1000/$B97/$AJ$2/24</f>
        <v>0.13310650684931505</v>
      </c>
      <c r="T97" s="17">
        <f>('выработка по дням'!$AW96+'выработка по дням'!$AW97+SUM('выработка по дням'!U96:'выработка по дням'!$AH96)-SUM('выработка по дням'!U97:'выработка по дням'!$AH97))/1000/$B97/$AJ$2/24</f>
        <v>0.13304076103500759</v>
      </c>
      <c r="U97" s="17">
        <f>('выработка по дням'!$AW96+'выработка по дням'!$AW97+SUM('выработка по дням'!V96:'выработка по дням'!$AH96)-SUM('выработка по дням'!V97:'выработка по дням'!$AH97))/1000/$B97/$AJ$2/24</f>
        <v>0.13261350076103501</v>
      </c>
      <c r="V97" s="17">
        <f>('выработка по дням'!$AW96+'выработка по дням'!$AW97+SUM('выработка по дням'!W96:'выработка по дням'!$AH96)-SUM('выработка по дням'!W97:'выработка по дням'!$AH97))/1000/$B97/$AJ$2/24</f>
        <v>0.13274261796042619</v>
      </c>
      <c r="W97" s="17">
        <f>('выработка по дням'!$AW96+'выработка по дням'!$AW97+SUM('выработка по дням'!X96:'выработка по дням'!$AH96)-SUM('выработка по дням'!X97:'выработка по дням'!$AH97))/1000/$B97/$AJ$2/24</f>
        <v>0.13284281582952814</v>
      </c>
      <c r="X97" s="17">
        <f>('выработка по дням'!$AW96+'выработка по дням'!$AW97+SUM('выработка по дням'!Y96:'выработка по дням'!$AH96)-SUM('выработка по дням'!Y97:'выработка по дням'!$AH97))/1000/$B97/$AJ$2/24</f>
        <v>0.13307177321156774</v>
      </c>
      <c r="Y97" s="17">
        <f>('выработка по дням'!$AW96+'выработка по дням'!$AW97+SUM('выработка по дням'!Z96:'выработка по дням'!$AH96)-SUM('выработка по дням'!Z97:'выработка по дням'!$AH97))/1000/$B97/$AJ$2/24</f>
        <v>0.13313162861491629</v>
      </c>
      <c r="Z97" s="17">
        <f>('выработка по дням'!$AW96+'выработка по дням'!$AW97+SUM('выработка по дням'!AA96:'выработка по дням'!$AH96)-SUM('выработка по дням'!AA97:'выработка по дням'!$AH97))/1000/$B97/$AJ$2/24</f>
        <v>0.1336136910197869</v>
      </c>
      <c r="AA97" s="17">
        <f>('выработка по дням'!$AW96+'выработка по дням'!$AW97+SUM('выработка по дням'!AB96:'выработка по дням'!$AH96)-SUM('выработка по дням'!AB97:'выработка по дням'!$AH97))/1000/$B97/$AJ$2/24</f>
        <v>0.13375351598173515</v>
      </c>
      <c r="AB97" s="17">
        <f>('выработка по дням'!$AW96+'выработка по дням'!$AW97+SUM('выработка по дням'!AC96:'выработка по дням'!$AH96)-SUM('выработка по дням'!AC97:'выработка по дням'!$AH97))/1000/$B97/$AJ$2/24</f>
        <v>0.13431235920852361</v>
      </c>
      <c r="AC97" s="17">
        <f>('выработка по дням'!$AW96+'выработка по дням'!$AW97+SUM('выработка по дням'!AD96:'выработка по дням'!$AH96)-SUM('выработка по дням'!AD97:'выработка по дням'!$AH97))/1000/$B97/$AJ$2/24</f>
        <v>0.13476415525114152</v>
      </c>
      <c r="AD97" s="17">
        <f>('выработка по дням'!$AW96+'выработка по дням'!$AW97+SUM('выработка по дням'!AE96:'выработка по дням'!$AH96)-SUM('выработка по дням'!AE97:'выработка по дням'!$AH97))/1000/$B97/$AJ$2/24</f>
        <v>0.13492951293759511</v>
      </c>
      <c r="AE97" s="17">
        <f>('выработка по дням'!$AW96+'выработка по дням'!$AW97+SUM('выработка по дням'!AF96:'выработка по дням'!$AH96)-SUM('выработка по дням'!AF97:'выработка по дням'!$AH97))/1000/$B97/$AJ$2/24</f>
        <v>0.13437038812785387</v>
      </c>
      <c r="AF97" s="17">
        <f>('выработка по дням'!$AW96+'выработка по дням'!$AW97+SUM('выработка по дням'!AG96:'выработка по дням'!$AH96)-SUM('выработка по дням'!AG97:'выработка по дням'!$AH97))/1000/$B97/$AJ$2/24</f>
        <v>0.1338373515981735</v>
      </c>
      <c r="AG97" s="29">
        <f>('выработка по дням'!$AW96+'выработка по дням'!$AW97+SUM('выработка по дням'!AH96:'выработка по дням'!$AH96)-SUM('выработка по дням'!AH97:'выработка по дням'!$AH97))/1000/$B97/$AJ$2/24</f>
        <v>0.13354106544901065</v>
      </c>
      <c r="AH97" s="18">
        <f>('выработка по дням'!$AW96+'выработка по дням'!$AW97)/1000/$B97/$AJ$2/24</f>
        <v>0.13396412480974124</v>
      </c>
    </row>
    <row r="98" spans="1:34" s="32" customFormat="1" hidden="1">
      <c r="A98" s="210" t="s">
        <v>534</v>
      </c>
      <c r="B98" s="131"/>
      <c r="C98" s="23"/>
      <c r="D98" s="23"/>
      <c r="E98" s="23"/>
      <c r="F98" s="23"/>
      <c r="G98" s="23"/>
      <c r="H98" s="23"/>
      <c r="I98" s="23"/>
      <c r="J98" s="23"/>
      <c r="K98" s="23"/>
      <c r="L98" s="23"/>
      <c r="M98" s="23"/>
      <c r="N98" s="23"/>
      <c r="O98" s="23"/>
      <c r="P98" s="23"/>
      <c r="Q98" s="24"/>
      <c r="R98" s="24"/>
      <c r="S98" s="24"/>
      <c r="T98" s="24"/>
      <c r="U98" s="24"/>
      <c r="V98" s="24"/>
      <c r="W98" s="24"/>
      <c r="X98" s="24"/>
      <c r="Y98" s="24"/>
      <c r="Z98" s="24"/>
      <c r="AA98" s="24"/>
      <c r="AB98" s="24"/>
      <c r="AC98" s="24"/>
      <c r="AD98" s="24"/>
      <c r="AE98" s="24"/>
      <c r="AF98" s="24"/>
      <c r="AG98" s="24"/>
      <c r="AH98" s="12"/>
    </row>
    <row r="99" spans="1:34" s="32" customFormat="1" hidden="1">
      <c r="A99" s="211"/>
      <c r="B99" s="132">
        <v>15</v>
      </c>
      <c r="C99" s="17" t="e">
        <f>('выработка по дням'!$AW98+'выработка по дням'!$AW99+SUM('выработка по дням'!D98:'выработка по дням'!$AH98)-SUM('выработка по дням'!D99:'выработка по дням'!$AH99))/1000/$B99/$AJ$2/24</f>
        <v>#VALUE!</v>
      </c>
      <c r="D99" s="17" t="e">
        <f>('выработка по дням'!$AW98+'выработка по дням'!$AW99+SUM('выработка по дням'!E98:'выработка по дням'!$AH98)-SUM('выработка по дням'!E99:'выработка по дням'!$AH99))/1000/$B99/$AJ$2/24</f>
        <v>#VALUE!</v>
      </c>
      <c r="E99" s="17" t="e">
        <f>('выработка по дням'!$AW98+'выработка по дням'!$AW99+SUM('выработка по дням'!F98:'выработка по дням'!$AH98)-SUM('выработка по дням'!F99:'выработка по дням'!$AH99))/1000/$B99/$AJ$2/24</f>
        <v>#VALUE!</v>
      </c>
      <c r="F99" s="17" t="e">
        <f>('выработка по дням'!$AW98+'выработка по дням'!$AW99+SUM('выработка по дням'!G98:'выработка по дням'!$AH98)-SUM('выработка по дням'!G99:'выработка по дням'!$AH99))/1000/$B99/$AJ$2/24</f>
        <v>#VALUE!</v>
      </c>
      <c r="G99" s="17" t="e">
        <f>('выработка по дням'!$AW98+'выработка по дням'!$AW99+SUM('выработка по дням'!H98:'выработка по дням'!$AH98)-SUM('выработка по дням'!H99:'выработка по дням'!$AH99))/1000/$B99/$AJ$2/24</f>
        <v>#VALUE!</v>
      </c>
      <c r="H99" s="17" t="e">
        <f>('выработка по дням'!$AW98+'выработка по дням'!$AW99+SUM('выработка по дням'!I98:'выработка по дням'!$AH98)-SUM('выработка по дням'!I99:'выработка по дням'!$AH99))/1000/$B99/$AJ$2/24</f>
        <v>#VALUE!</v>
      </c>
      <c r="I99" s="17" t="e">
        <f>('выработка по дням'!$AW98+'выработка по дням'!$AW99+SUM('выработка по дням'!J98:'выработка по дням'!$AH98)-SUM('выработка по дням'!J99:'выработка по дням'!$AH99))/1000/$B99/$AJ$2/24</f>
        <v>#VALUE!</v>
      </c>
      <c r="J99" s="17" t="e">
        <f>('выработка по дням'!$AW98+'выработка по дням'!$AW99+SUM('выработка по дням'!K98:'выработка по дням'!$AH98)-SUM('выработка по дням'!K99:'выработка по дням'!$AH99))/1000/$B99/$AJ$2/24</f>
        <v>#VALUE!</v>
      </c>
      <c r="K99" s="17" t="e">
        <f>('выработка по дням'!$AW98+'выработка по дням'!$AW99+SUM('выработка по дням'!L98:'выработка по дням'!$AH98)-SUM('выработка по дням'!L99:'выработка по дням'!$AH99))/1000/$B99/$AJ$2/24</f>
        <v>#VALUE!</v>
      </c>
      <c r="L99" s="17" t="e">
        <f>('выработка по дням'!$AW98+'выработка по дням'!$AW99+SUM('выработка по дням'!M98:'выработка по дням'!$AH98)-SUM('выработка по дням'!M99:'выработка по дням'!$AH99))/1000/$B99/$AJ$2/24</f>
        <v>#VALUE!</v>
      </c>
      <c r="M99" s="17" t="e">
        <f>('выработка по дням'!$AW98+'выработка по дням'!$AW99+SUM('выработка по дням'!N98:'выработка по дням'!$AH98)-SUM('выработка по дням'!N99:'выработка по дням'!$AH99))/1000/$B99/$AJ$2/24</f>
        <v>#VALUE!</v>
      </c>
      <c r="N99" s="17" t="e">
        <f>('выработка по дням'!$AW98+'выработка по дням'!$AW99+SUM('выработка по дням'!O98:'выработка по дням'!$AH98)-SUM('выработка по дням'!O99:'выработка по дням'!$AH99))/1000/$B99/$AJ$2/24</f>
        <v>#VALUE!</v>
      </c>
      <c r="O99" s="17" t="e">
        <f>('выработка по дням'!$AW98+'выработка по дням'!$AW99+SUM('выработка по дням'!P98:'выработка по дням'!$AH98)-SUM('выработка по дням'!P99:'выработка по дням'!$AH99))/1000/$B99/$AJ$2/24</f>
        <v>#VALUE!</v>
      </c>
      <c r="P99" s="17" t="e">
        <f>('выработка по дням'!$AW98+'выработка по дням'!$AW99+SUM('выработка по дням'!Q98:'выработка по дням'!$AH98)-SUM('выработка по дням'!Q99:'выработка по дням'!$AH99))/1000/$B99/$AJ$2/24</f>
        <v>#VALUE!</v>
      </c>
      <c r="Q99" s="17" t="e">
        <f>('выработка по дням'!$AW98+'выработка по дням'!$AW99+SUM('выработка по дням'!R98:'выработка по дням'!$AH98)-SUM('выработка по дням'!R99:'выработка по дням'!$AH99))/1000/$B99/$AJ$2/24</f>
        <v>#VALUE!</v>
      </c>
      <c r="R99" s="17" t="e">
        <f>('выработка по дням'!$AW98+'выработка по дням'!$AW99+SUM('выработка по дням'!S98:'выработка по дням'!$AH98)-SUM('выработка по дням'!S99:'выработка по дням'!$AH99))/1000/$B99/$AJ$2/24</f>
        <v>#VALUE!</v>
      </c>
      <c r="S99" s="17" t="e">
        <f>('выработка по дням'!$AW98+'выработка по дням'!$AW99+SUM('выработка по дням'!T98:'выработка по дням'!$AH98)-SUM('выработка по дням'!T99:'выработка по дням'!$AH99))/1000/$B99/$AJ$2/24</f>
        <v>#VALUE!</v>
      </c>
      <c r="T99" s="17" t="e">
        <f>('выработка по дням'!$AW98+'выработка по дням'!$AW99+SUM('выработка по дням'!U98:'выработка по дням'!$AH98)-SUM('выработка по дням'!U99:'выработка по дням'!$AH99))/1000/$B99/$AJ$2/24</f>
        <v>#VALUE!</v>
      </c>
      <c r="U99" s="17" t="e">
        <f>('выработка по дням'!$AW98+'выработка по дням'!$AW99+SUM('выработка по дням'!V98:'выработка по дням'!$AH98)-SUM('выработка по дням'!V99:'выработка по дням'!$AH99))/1000/$B99/$AJ$2/24</f>
        <v>#VALUE!</v>
      </c>
      <c r="V99" s="17" t="e">
        <f>('выработка по дням'!$AW98+'выработка по дням'!$AW99+SUM('выработка по дням'!W98:'выработка по дням'!$AH98)-SUM('выработка по дням'!W99:'выработка по дням'!$AH99))/1000/$B99/$AJ$2/24</f>
        <v>#VALUE!</v>
      </c>
      <c r="W99" s="17" t="e">
        <f>('выработка по дням'!$AW98+'выработка по дням'!$AW99+SUM('выработка по дням'!X98:'выработка по дням'!$AH98)-SUM('выработка по дням'!X99:'выработка по дням'!$AH99))/1000/$B99/$AJ$2/24</f>
        <v>#VALUE!</v>
      </c>
      <c r="X99" s="17" t="e">
        <f>('выработка по дням'!$AW98+'выработка по дням'!$AW99+SUM('выработка по дням'!Y98:'выработка по дням'!$AH98)-SUM('выработка по дням'!Y99:'выработка по дням'!$AH99))/1000/$B99/$AJ$2/24</f>
        <v>#VALUE!</v>
      </c>
      <c r="Y99" s="17" t="e">
        <f>('выработка по дням'!$AW98+'выработка по дням'!$AW99+SUM('выработка по дням'!Z98:'выработка по дням'!$AH98)-SUM('выработка по дням'!Z99:'выработка по дням'!$AH99))/1000/$B99/$AJ$2/24</f>
        <v>#VALUE!</v>
      </c>
      <c r="Z99" s="17" t="e">
        <f>('выработка по дням'!$AW98+'выработка по дням'!$AW99+SUM('выработка по дням'!AA98:'выработка по дням'!$AH98)-SUM('выработка по дням'!AA99:'выработка по дням'!$AH99))/1000/$B99/$AJ$2/24</f>
        <v>#VALUE!</v>
      </c>
      <c r="AA99" s="17" t="e">
        <f>('выработка по дням'!$AW98+'выработка по дням'!$AW99+SUM('выработка по дням'!AB98:'выработка по дням'!$AH98)-SUM('выработка по дням'!AB99:'выработка по дням'!$AH99))/1000/$B99/$AJ$2/24</f>
        <v>#VALUE!</v>
      </c>
      <c r="AB99" s="17" t="e">
        <f>('выработка по дням'!$AW98+'выработка по дням'!$AW99+SUM('выработка по дням'!AC98:'выработка по дням'!$AH98)-SUM('выработка по дням'!AC99:'выработка по дням'!$AH99))/1000/$B99/$AJ$2/24</f>
        <v>#VALUE!</v>
      </c>
      <c r="AC99" s="17" t="e">
        <f>('выработка по дням'!$AW98+'выработка по дням'!$AW99+SUM('выработка по дням'!AD98:'выработка по дням'!$AH98)-SUM('выработка по дням'!AD99:'выработка по дням'!$AH99))/1000/$B99/$AJ$2/24</f>
        <v>#VALUE!</v>
      </c>
      <c r="AD99" s="17" t="e">
        <f>('выработка по дням'!$AW98+'выработка по дням'!$AW99+SUM('выработка по дням'!AE98:'выработка по дням'!$AH98)-SUM('выработка по дням'!AE99:'выработка по дням'!$AH99))/1000/$B99/$AJ$2/24</f>
        <v>#VALUE!</v>
      </c>
      <c r="AE99" s="17" t="e">
        <f>('выработка по дням'!$AW98+'выработка по дням'!$AW99+SUM('выработка по дням'!AF98:'выработка по дням'!$AH98)-SUM('выработка по дням'!AF99:'выработка по дням'!$AH99))/1000/$B99/$AJ$2/24</f>
        <v>#VALUE!</v>
      </c>
      <c r="AF99" s="17" t="e">
        <f>('выработка по дням'!$AW98+'выработка по дням'!$AW99+SUM('выработка по дням'!AG98:'выработка по дням'!$AH98)-SUM('выработка по дням'!AG99:'выработка по дням'!$AH99))/1000/$B99/$AJ$2/24</f>
        <v>#VALUE!</v>
      </c>
      <c r="AG99" s="29" t="e">
        <f>('выработка по дням'!$AW98+'выработка по дням'!$AW99+SUM('выработка по дням'!AH98:'выработка по дням'!$AH98)-SUM('выработка по дням'!AH99:'выработка по дням'!$AH99))/1000/$B99/$AJ$2/24</f>
        <v>#VALUE!</v>
      </c>
      <c r="AH99" s="18" t="e">
        <f>('выработка по дням'!$AW98+'выработка по дням'!$AW99)/1000/$B99/$AJ$2/24</f>
        <v>#VALUE!</v>
      </c>
    </row>
    <row r="100" spans="1:34" s="32" customFormat="1" hidden="1">
      <c r="A100" s="210" t="s">
        <v>535</v>
      </c>
      <c r="B100" s="131"/>
      <c r="C100" s="23"/>
      <c r="D100" s="23"/>
      <c r="E100" s="23"/>
      <c r="F100" s="23"/>
      <c r="G100" s="23"/>
      <c r="H100" s="23"/>
      <c r="I100" s="23"/>
      <c r="J100" s="23"/>
      <c r="K100" s="23"/>
      <c r="L100" s="23"/>
      <c r="M100" s="23"/>
      <c r="N100" s="23"/>
      <c r="O100" s="23"/>
      <c r="P100" s="23"/>
      <c r="Q100" s="24"/>
      <c r="R100" s="24"/>
      <c r="S100" s="24"/>
      <c r="T100" s="24"/>
      <c r="U100" s="24"/>
      <c r="V100" s="24"/>
      <c r="W100" s="24"/>
      <c r="X100" s="24"/>
      <c r="Y100" s="24"/>
      <c r="Z100" s="24"/>
      <c r="AA100" s="24"/>
      <c r="AB100" s="24"/>
      <c r="AC100" s="24"/>
      <c r="AD100" s="24"/>
      <c r="AE100" s="24"/>
      <c r="AF100" s="24"/>
      <c r="AG100" s="24"/>
      <c r="AH100" s="12"/>
    </row>
    <row r="101" spans="1:34" s="32" customFormat="1" hidden="1">
      <c r="A101" s="211"/>
      <c r="B101" s="132">
        <v>15</v>
      </c>
      <c r="C101" s="17" t="e">
        <f>('выработка по дням'!$AW100+'выработка по дням'!$AW101+SUM('выработка по дням'!D100:'выработка по дням'!$AH100)-SUM('выработка по дням'!D101:'выработка по дням'!$AH101))/1000/$B101/$AJ$2/24</f>
        <v>#VALUE!</v>
      </c>
      <c r="D101" s="17" t="e">
        <f>('выработка по дням'!$AW100+'выработка по дням'!$AW101+SUM('выработка по дням'!E100:'выработка по дням'!$AH100)-SUM('выработка по дням'!E101:'выработка по дням'!$AH101))/1000/$B101/$AJ$2/24</f>
        <v>#VALUE!</v>
      </c>
      <c r="E101" s="17" t="e">
        <f>('выработка по дням'!$AW100+'выработка по дням'!$AW101+SUM('выработка по дням'!F100:'выработка по дням'!$AH100)-SUM('выработка по дням'!F101:'выработка по дням'!$AH101))/1000/$B101/$AJ$2/24</f>
        <v>#VALUE!</v>
      </c>
      <c r="F101" s="17" t="e">
        <f>('выработка по дням'!$AW100+'выработка по дням'!$AW101+SUM('выработка по дням'!G100:'выработка по дням'!$AH100)-SUM('выработка по дням'!G101:'выработка по дням'!$AH101))/1000/$B101/$AJ$2/24</f>
        <v>#VALUE!</v>
      </c>
      <c r="G101" s="17" t="e">
        <f>('выработка по дням'!$AW100+'выработка по дням'!$AW101+SUM('выработка по дням'!H100:'выработка по дням'!$AH100)-SUM('выработка по дням'!H101:'выработка по дням'!$AH101))/1000/$B101/$AJ$2/24</f>
        <v>#VALUE!</v>
      </c>
      <c r="H101" s="17" t="e">
        <f>('выработка по дням'!$AW100+'выработка по дням'!$AW101+SUM('выработка по дням'!I100:'выработка по дням'!$AH100)-SUM('выработка по дням'!I101:'выработка по дням'!$AH101))/1000/$B101/$AJ$2/24</f>
        <v>#VALUE!</v>
      </c>
      <c r="I101" s="17" t="e">
        <f>('выработка по дням'!$AW100+'выработка по дням'!$AW101+SUM('выработка по дням'!J100:'выработка по дням'!$AH100)-SUM('выработка по дням'!J101:'выработка по дням'!$AH101))/1000/$B101/$AJ$2/24</f>
        <v>#VALUE!</v>
      </c>
      <c r="J101" s="17" t="e">
        <f>('выработка по дням'!$AW100+'выработка по дням'!$AW101+SUM('выработка по дням'!K100:'выработка по дням'!$AH100)-SUM('выработка по дням'!K101:'выработка по дням'!$AH101))/1000/$B101/$AJ$2/24</f>
        <v>#VALUE!</v>
      </c>
      <c r="K101" s="17" t="e">
        <f>('выработка по дням'!$AW100+'выработка по дням'!$AW101+SUM('выработка по дням'!L100:'выработка по дням'!$AH100)-SUM('выработка по дням'!L101:'выработка по дням'!$AH101))/1000/$B101/$AJ$2/24</f>
        <v>#VALUE!</v>
      </c>
      <c r="L101" s="17" t="e">
        <f>('выработка по дням'!$AW100+'выработка по дням'!$AW101+SUM('выработка по дням'!M100:'выработка по дням'!$AH100)-SUM('выработка по дням'!M101:'выработка по дням'!$AH101))/1000/$B101/$AJ$2/24</f>
        <v>#VALUE!</v>
      </c>
      <c r="M101" s="17" t="e">
        <f>('выработка по дням'!$AW100+'выработка по дням'!$AW101+SUM('выработка по дням'!N100:'выработка по дням'!$AH100)-SUM('выработка по дням'!N101:'выработка по дням'!$AH101))/1000/$B101/$AJ$2/24</f>
        <v>#VALUE!</v>
      </c>
      <c r="N101" s="17" t="e">
        <f>('выработка по дням'!$AW100+'выработка по дням'!$AW101+SUM('выработка по дням'!O100:'выработка по дням'!$AH100)-SUM('выработка по дням'!O101:'выработка по дням'!$AH101))/1000/$B101/$AJ$2/24</f>
        <v>#VALUE!</v>
      </c>
      <c r="O101" s="17" t="e">
        <f>('выработка по дням'!$AW100+'выработка по дням'!$AW101+SUM('выработка по дням'!P100:'выработка по дням'!$AH100)-SUM('выработка по дням'!P101:'выработка по дням'!$AH101))/1000/$B101/$AJ$2/24</f>
        <v>#VALUE!</v>
      </c>
      <c r="P101" s="17" t="e">
        <f>('выработка по дням'!$AW100+'выработка по дням'!$AW101+SUM('выработка по дням'!Q100:'выработка по дням'!$AH100)-SUM('выработка по дням'!Q101:'выработка по дням'!$AH101))/1000/$B101/$AJ$2/24</f>
        <v>#VALUE!</v>
      </c>
      <c r="Q101" s="17" t="e">
        <f>('выработка по дням'!$AW100+'выработка по дням'!$AW101+SUM('выработка по дням'!R100:'выработка по дням'!$AH100)-SUM('выработка по дням'!R101:'выработка по дням'!$AH101))/1000/$B101/$AJ$2/24</f>
        <v>#VALUE!</v>
      </c>
      <c r="R101" s="17" t="e">
        <f>('выработка по дням'!$AW100+'выработка по дням'!$AW101+SUM('выработка по дням'!S100:'выработка по дням'!$AH100)-SUM('выработка по дням'!S101:'выработка по дням'!$AH101))/1000/$B101/$AJ$2/24</f>
        <v>#VALUE!</v>
      </c>
      <c r="S101" s="17" t="e">
        <f>('выработка по дням'!$AW100+'выработка по дням'!$AW101+SUM('выработка по дням'!T100:'выработка по дням'!$AH100)-SUM('выработка по дням'!T101:'выработка по дням'!$AH101))/1000/$B101/$AJ$2/24</f>
        <v>#VALUE!</v>
      </c>
      <c r="T101" s="17" t="e">
        <f>('выработка по дням'!$AW100+'выработка по дням'!$AW101+SUM('выработка по дням'!U100:'выработка по дням'!$AH100)-SUM('выработка по дням'!U101:'выработка по дням'!$AH101))/1000/$B101/$AJ$2/24</f>
        <v>#VALUE!</v>
      </c>
      <c r="U101" s="17" t="e">
        <f>('выработка по дням'!$AW100+'выработка по дням'!$AW101+SUM('выработка по дням'!V100:'выработка по дням'!$AH100)-SUM('выработка по дням'!V101:'выработка по дням'!$AH101))/1000/$B101/$AJ$2/24</f>
        <v>#VALUE!</v>
      </c>
      <c r="V101" s="17" t="e">
        <f>('выработка по дням'!$AW100+'выработка по дням'!$AW101+SUM('выработка по дням'!W100:'выработка по дням'!$AH100)-SUM('выработка по дням'!W101:'выработка по дням'!$AH101))/1000/$B101/$AJ$2/24</f>
        <v>#VALUE!</v>
      </c>
      <c r="W101" s="17" t="e">
        <f>('выработка по дням'!$AW100+'выработка по дням'!$AW101+SUM('выработка по дням'!X100:'выработка по дням'!$AH100)-SUM('выработка по дням'!X101:'выработка по дням'!$AH101))/1000/$B101/$AJ$2/24</f>
        <v>#VALUE!</v>
      </c>
      <c r="X101" s="17" t="e">
        <f>('выработка по дням'!$AW100+'выработка по дням'!$AW101+SUM('выработка по дням'!Y100:'выработка по дням'!$AH100)-SUM('выработка по дням'!Y101:'выработка по дням'!$AH101))/1000/$B101/$AJ$2/24</f>
        <v>#VALUE!</v>
      </c>
      <c r="Y101" s="17" t="e">
        <f>('выработка по дням'!$AW100+'выработка по дням'!$AW101+SUM('выработка по дням'!Z100:'выработка по дням'!$AH100)-SUM('выработка по дням'!Z101:'выработка по дням'!$AH101))/1000/$B101/$AJ$2/24</f>
        <v>#VALUE!</v>
      </c>
      <c r="Z101" s="17" t="e">
        <f>('выработка по дням'!$AW100+'выработка по дням'!$AW101+SUM('выработка по дням'!AA100:'выработка по дням'!$AH100)-SUM('выработка по дням'!AA101:'выработка по дням'!$AH101))/1000/$B101/$AJ$2/24</f>
        <v>#VALUE!</v>
      </c>
      <c r="AA101" s="17" t="e">
        <f>('выработка по дням'!$AW100+'выработка по дням'!$AW101+SUM('выработка по дням'!AB100:'выработка по дням'!$AH100)-SUM('выработка по дням'!AB101:'выработка по дням'!$AH101))/1000/$B101/$AJ$2/24</f>
        <v>#VALUE!</v>
      </c>
      <c r="AB101" s="17" t="e">
        <f>('выработка по дням'!$AW100+'выработка по дням'!$AW101+SUM('выработка по дням'!AC100:'выработка по дням'!$AH100)-SUM('выработка по дням'!AC101:'выработка по дням'!$AH101))/1000/$B101/$AJ$2/24</f>
        <v>#VALUE!</v>
      </c>
      <c r="AC101" s="17" t="e">
        <f>('выработка по дням'!$AW100+'выработка по дням'!$AW101+SUM('выработка по дням'!AD100:'выработка по дням'!$AH100)-SUM('выработка по дням'!AD101:'выработка по дням'!$AH101))/1000/$B101/$AJ$2/24</f>
        <v>#VALUE!</v>
      </c>
      <c r="AD101" s="17" t="e">
        <f>('выработка по дням'!$AW100+'выработка по дням'!$AW101+SUM('выработка по дням'!AE100:'выработка по дням'!$AH100)-SUM('выработка по дням'!AE101:'выработка по дням'!$AH101))/1000/$B101/$AJ$2/24</f>
        <v>#VALUE!</v>
      </c>
      <c r="AE101" s="17" t="e">
        <f>('выработка по дням'!$AW100+'выработка по дням'!$AW101+SUM('выработка по дням'!AF100:'выработка по дням'!$AH100)-SUM('выработка по дням'!AF101:'выработка по дням'!$AH101))/1000/$B101/$AJ$2/24</f>
        <v>#VALUE!</v>
      </c>
      <c r="AF101" s="17" t="e">
        <f>('выработка по дням'!$AW100+'выработка по дням'!$AW101+SUM('выработка по дням'!AG100:'выработка по дням'!$AH100)-SUM('выработка по дням'!AG101:'выработка по дням'!$AH101))/1000/$B101/$AJ$2/24</f>
        <v>#VALUE!</v>
      </c>
      <c r="AG101" s="29" t="e">
        <f>('выработка по дням'!$AW100+'выработка по дням'!$AW101+SUM('выработка по дням'!AH100:'выработка по дням'!$AH100)-SUM('выработка по дням'!AH101:'выработка по дням'!$AH101))/1000/$B101/$AJ$2/24</f>
        <v>#VALUE!</v>
      </c>
      <c r="AH101" s="18" t="e">
        <f>('выработка по дням'!$AW100+'выработка по дням'!$AW101)/1000/$B101/$AJ$2/24</f>
        <v>#VALUE!</v>
      </c>
    </row>
    <row r="102" spans="1:34" s="32" customFormat="1">
      <c r="A102" s="210" t="s">
        <v>392</v>
      </c>
      <c r="B102" s="131"/>
      <c r="C102" s="23"/>
      <c r="D102" s="23"/>
      <c r="E102" s="23"/>
      <c r="F102" s="23"/>
      <c r="G102" s="23"/>
      <c r="H102" s="23"/>
      <c r="I102" s="23"/>
      <c r="J102" s="23"/>
      <c r="K102" s="23"/>
      <c r="L102" s="23"/>
      <c r="M102" s="23"/>
      <c r="N102" s="23"/>
      <c r="O102" s="23"/>
      <c r="P102" s="23"/>
      <c r="Q102" s="24"/>
      <c r="R102" s="24"/>
      <c r="S102" s="24"/>
      <c r="T102" s="24"/>
      <c r="U102" s="24"/>
      <c r="V102" s="24"/>
      <c r="W102" s="24"/>
      <c r="X102" s="24"/>
      <c r="Y102" s="24"/>
      <c r="Z102" s="24"/>
      <c r="AA102" s="24"/>
      <c r="AB102" s="24"/>
      <c r="AC102" s="24"/>
      <c r="AD102" s="24"/>
      <c r="AE102" s="24"/>
      <c r="AF102" s="24"/>
      <c r="AG102" s="24"/>
      <c r="AH102" s="12"/>
    </row>
    <row r="103" spans="1:34" s="32" customFormat="1">
      <c r="A103" s="211"/>
      <c r="B103" s="132">
        <v>25</v>
      </c>
      <c r="C103" s="17">
        <f>('выработка по дням'!$AW102+'выработка по дням'!$AW103+SUM('выработка по дням'!D102:'выработка по дням'!$AH102)-SUM('выработка по дням'!D103:'выработка по дням'!$AH103))/1000/$B103/$AJ$2/24</f>
        <v>0.15841781278538811</v>
      </c>
      <c r="D103" s="17">
        <f>('выработка по дням'!$AW102+'выработка по дням'!$AW103+SUM('выработка по дням'!E102:'выработка по дням'!$AH102)-SUM('выработка по дням'!E103:'выработка по дням'!$AH103))/1000/$B103/$AJ$2/24</f>
        <v>0.15847791324200913</v>
      </c>
      <c r="E103" s="17">
        <f>('выработка по дням'!$AW102+'выработка по дням'!$AW103+SUM('выработка по дням'!F102:'выработка по дням'!$AH102)-SUM('выработка по дням'!F103:'выработка по дням'!$AH103))/1000/$B103/$AJ$2/24</f>
        <v>0.15879627397260274</v>
      </c>
      <c r="F103" s="17">
        <f>('выработка по дням'!$AW102+'выработка по дням'!$AW103+SUM('выработка по дням'!G102:'выработка по дням'!$AH102)-SUM('выработка по дням'!G103:'выработка по дням'!$AH103))/1000/$B103/$AJ$2/24</f>
        <v>0.15890242922374428</v>
      </c>
      <c r="G103" s="17">
        <f>('выработка по дням'!$AW102+'выработка по дням'!$AW103+SUM('выработка по дням'!H102:'выработка по дням'!$AH102)-SUM('выработка по дням'!H103:'выработка по дням'!$AH103))/1000/$B103/$AJ$2/24</f>
        <v>0.15846869863013699</v>
      </c>
      <c r="H103" s="17">
        <f>('выработка по дням'!$AW102+'выработка по дням'!$AW103+SUM('выработка по дням'!I102:'выработка по дням'!$AH102)-SUM('выработка по дням'!I103:'выработка по дням'!$AH103))/1000/$B103/$AJ$2/24</f>
        <v>0.15829419178082194</v>
      </c>
      <c r="I103" s="17">
        <f>('выработка по дням'!$AW102+'выработка по дням'!$AW103+SUM('выработка по дням'!J102:'выработка по дням'!$AH102)-SUM('выработка по дням'!J103:'выработка по дням'!$AH103))/1000/$B103/$AJ$2/24</f>
        <v>0.15839372602739729</v>
      </c>
      <c r="J103" s="17">
        <f>('выработка по дням'!$AW102+'выработка по дням'!$AW103+SUM('выработка по дням'!K102:'выработка по дням'!$AH102)-SUM('выработка по дням'!K103:'выработка по дням'!$AH103))/1000/$B103/$AJ$2/24</f>
        <v>0.15876939269406393</v>
      </c>
      <c r="K103" s="17">
        <f>('выработка по дням'!$AW102+'выработка по дням'!$AW103+SUM('выработка по дням'!L102:'выработка по дням'!$AH102)-SUM('выработка по дням'!L103:'выработка по дням'!$AH103))/1000/$B103/$AJ$2/24</f>
        <v>0.1592999269406393</v>
      </c>
      <c r="L103" s="17">
        <f>('выработка по дням'!$AW102+'выработка по дням'!$AW103+SUM('выработка по дням'!M102:'выработка по дням'!$AH102)-SUM('выработка по дням'!M103:'выработка по дням'!$AH103))/1000/$B103/$AJ$2/24</f>
        <v>0.15916230136986301</v>
      </c>
      <c r="M103" s="17">
        <f>('выработка по дням'!$AW102+'выработка по дням'!$AW103+SUM('выработка по дням'!N102:'выработка по дням'!$AH102)-SUM('выработка по дням'!N103:'выработка по дням'!$AH103))/1000/$B103/$AJ$2/24</f>
        <v>0.15868380365296803</v>
      </c>
      <c r="N103" s="17">
        <f>('выработка по дням'!$AW102+'выработка по дням'!$AW103+SUM('выработка по дням'!O102:'выработка по дням'!$AH102)-SUM('выработка по дням'!O103:'выработка по дням'!$AH103))/1000/$B103/$AJ$2/24</f>
        <v>0.1582553561643836</v>
      </c>
      <c r="O103" s="17">
        <f>('выработка по дням'!$AW102+'выработка по дням'!$AW103+SUM('выработка по дням'!P102:'выработка по дням'!$AH102)-SUM('выработка по дням'!P103:'выработка по дням'!$AH103))/1000/$B103/$AJ$2/24</f>
        <v>0.15830579908675799</v>
      </c>
      <c r="P103" s="17">
        <f>('выработка по дням'!$AW102+'выработка по дням'!$AW103+SUM('выработка по дням'!Q102:'выработка по дням'!$AH102)-SUM('выработка по дням'!Q103:'выработка по дням'!$AH103))/1000/$B103/$AJ$2/24</f>
        <v>0.15777231963470317</v>
      </c>
      <c r="Q103" s="17">
        <f>('выработка по дням'!$AW102+'выработка по дням'!$AW103+SUM('выработка по дням'!R102:'выработка по дням'!$AH102)-SUM('выработка по дням'!R103:'выработка по дням'!$AH103))/1000/$B103/$AJ$2/24</f>
        <v>0.15773614155251139</v>
      </c>
      <c r="R103" s="17">
        <f>('выработка по дням'!$AW102+'выработка по дням'!$AW103+SUM('выработка по дням'!S102:'выработка по дням'!$AH102)-SUM('выработка по дням'!S103:'выработка по дням'!$AH103))/1000/$B103/$AJ$2/24</f>
        <v>0.15763969863013697</v>
      </c>
      <c r="S103" s="17">
        <f>('выработка по дням'!$AW102+'выработка по дням'!$AW103+SUM('выработка по дням'!T102:'выработка по дням'!$AH102)-SUM('выработка по дням'!T103:'выработка по дням'!$AH103))/1000/$B103/$AJ$2/24</f>
        <v>0.15725738356164384</v>
      </c>
      <c r="T103" s="17">
        <f>('выработка по дням'!$AW102+'выработка по дням'!$AW103+SUM('выработка по дням'!U102:'выработка по дням'!$AH102)-SUM('выработка по дням'!U103:'выработка по дням'!$AH103))/1000/$B103/$AJ$2/24</f>
        <v>0.1565026621004566</v>
      </c>
      <c r="U103" s="17">
        <f>('выработка по дням'!$AW102+'выработка по дням'!$AW103+SUM('выработка по дням'!V102:'выработка по дням'!$AH102)-SUM('выработка по дням'!V103:'выработка по дням'!$AH103))/1000/$B103/$AJ$2/24</f>
        <v>0.15591268493150681</v>
      </c>
      <c r="V103" s="17">
        <f>('выработка по дням'!$AW102+'выработка по дням'!$AW103+SUM('выработка по дням'!W102:'выработка по дням'!$AH102)-SUM('выработка по дням'!W103:'выработка по дням'!$AH103))/1000/$B103/$AJ$2/24</f>
        <v>0.15575796347031964</v>
      </c>
      <c r="W103" s="17">
        <f>('выработка по дням'!$AW102+'выработка по дням'!$AW103+SUM('выработка по дням'!X102:'выработка по дням'!$AH102)-SUM('выработка по дням'!X103:'выработка по дням'!$AH103))/1000/$B103/$AJ$2/24</f>
        <v>0.15600557990867581</v>
      </c>
      <c r="X103" s="17">
        <f>('выработка по дням'!$AW102+'выработка по дням'!$AW103+SUM('выработка по дням'!Y102:'выработка по дням'!$AH102)-SUM('выработка по дням'!Y103:'выработка по дням'!$AH103))/1000/$B103/$AJ$2/24</f>
        <v>0.1566267214611872</v>
      </c>
      <c r="Y103" s="17">
        <f>('выработка по дням'!$AW102+'выработка по дням'!$AW103+SUM('выработка по дням'!Z102:'выработка по дням'!$AH102)-SUM('выработка по дням'!Z103:'выработка по дням'!$AH103))/1000/$B103/$AJ$2/24</f>
        <v>0.15686161187214612</v>
      </c>
      <c r="Z103" s="17">
        <f>('выработка по дням'!$AW102+'выработка по дням'!$AW103+SUM('выработка по дням'!AA102:'выработка по дням'!$AH102)-SUM('выработка по дням'!AA103:'выработка по дням'!$AH103))/1000/$B103/$AJ$2/24</f>
        <v>0.1570647534246575</v>
      </c>
      <c r="AA103" s="17">
        <f>('выработка по дням'!$AW102+'выработка по дням'!$AW103+SUM('выработка по дням'!AB102:'выработка по дням'!$AH102)-SUM('выработка по дням'!AB103:'выработка по дням'!$AH103))/1000/$B103/$AJ$2/24</f>
        <v>0.15759838356164385</v>
      </c>
      <c r="AB103" s="17">
        <f>('выработка по дням'!$AW102+'выработка по дням'!$AW103+SUM('выработка по дням'!AC102:'выработка по дням'!$AH102)-SUM('выработка по дням'!AC103:'выработка по дням'!$AH103))/1000/$B103/$AJ$2/24</f>
        <v>0.15797078995433791</v>
      </c>
      <c r="AC103" s="17">
        <f>('выработка по дням'!$AW102+'выработка по дням'!$AW103+SUM('выработка по дням'!AD102:'выработка по дням'!$AH102)-SUM('выработка по дням'!AD103:'выработка по дням'!$AH103))/1000/$B103/$AJ$2/24</f>
        <v>0.15840941552511414</v>
      </c>
      <c r="AD103" s="17">
        <f>('выработка по дням'!$AW102+'выработка по дням'!$AW103+SUM('выработка по дням'!AE102:'выработка по дням'!$AH102)-SUM('выработка по дням'!AE103:'выработка по дням'!$AH103))/1000/$B103/$AJ$2/24</f>
        <v>0.15888086757990869</v>
      </c>
      <c r="AE103" s="17">
        <f>('выработка по дням'!$AW102+'выработка по дням'!$AW103+SUM('выработка по дням'!AF102:'выработка по дням'!$AH102)-SUM('выработка по дням'!AF103:'выработка по дням'!$AH103))/1000/$B103/$AJ$2/24</f>
        <v>0.15847506392694063</v>
      </c>
      <c r="AF103" s="17">
        <f>('выработка по дням'!$AW102+'выработка по дням'!$AW103+SUM('выработка по дням'!AG102:'выработка по дням'!$AH102)-SUM('выработка по дням'!AG103:'выработка по дням'!$AH103))/1000/$B103/$AJ$2/24</f>
        <v>0.15780169406392697</v>
      </c>
      <c r="AG103" s="29">
        <f>('выработка по дням'!$AW102+'выработка по дням'!$AW103+SUM('выработка по дням'!AH102:'выработка по дням'!$AH102)-SUM('выработка по дням'!AH103:'выработка по дням'!$AH103))/1000/$B103/$AJ$2/24</f>
        <v>0.1572967397260274</v>
      </c>
      <c r="AH103" s="18">
        <f>('выработка по дням'!$AW102+'выработка по дням'!$AW103)/1000/$B103/$AJ$2/24</f>
        <v>0.15782178538812786</v>
      </c>
    </row>
    <row r="104" spans="1:34" s="32" customFormat="1">
      <c r="A104" s="210" t="s">
        <v>541</v>
      </c>
      <c r="B104" s="131"/>
      <c r="C104" s="23"/>
      <c r="D104" s="23"/>
      <c r="E104" s="23"/>
      <c r="F104" s="23"/>
      <c r="G104" s="23"/>
      <c r="H104" s="23"/>
      <c r="I104" s="23"/>
      <c r="J104" s="23"/>
      <c r="K104" s="23"/>
      <c r="L104" s="23"/>
      <c r="M104" s="23"/>
      <c r="N104" s="23"/>
      <c r="O104" s="23"/>
      <c r="P104" s="23"/>
      <c r="Q104" s="24"/>
      <c r="R104" s="24"/>
      <c r="S104" s="24"/>
      <c r="T104" s="24"/>
      <c r="U104" s="24"/>
      <c r="V104" s="24"/>
      <c r="W104" s="24"/>
      <c r="X104" s="24"/>
      <c r="Y104" s="24"/>
      <c r="Z104" s="24"/>
      <c r="AA104" s="24"/>
      <c r="AB104" s="24"/>
      <c r="AC104" s="24"/>
      <c r="AD104" s="24"/>
      <c r="AE104" s="24"/>
      <c r="AF104" s="24"/>
      <c r="AG104" s="24"/>
      <c r="AH104" s="12"/>
    </row>
    <row r="105" spans="1:34" s="32" customFormat="1">
      <c r="A105" s="211"/>
      <c r="B105" s="132">
        <v>30</v>
      </c>
      <c r="C105" s="17">
        <f>('выработка по дням'!$AW104+'выработка по дням'!$AW105+SUM('выработка по дням'!D104:'выработка по дням'!$AH104)-SUM('выработка по дням'!D105:'выработка по дням'!$AH105))/1000/$B105/$AJ$2/24</f>
        <v>0.12656201674277015</v>
      </c>
      <c r="D105" s="17">
        <f>('выработка по дням'!$AW104+'выработка по дням'!$AW105+SUM('выработка по дням'!E104:'выработка по дням'!$AH104)-SUM('выработка по дням'!E105:'выработка по дням'!$AH105))/1000/$B105/$AJ$2/24</f>
        <v>0.1264333789954338</v>
      </c>
      <c r="E105" s="17">
        <f>('выработка по дням'!$AW104+'выработка по дням'!$AW105+SUM('выработка по дням'!F104:'выработка по дням'!$AH104)-SUM('выработка по дням'!F105:'выработка по дням'!$AH105))/1000/$B105/$AJ$2/24</f>
        <v>0.12630093607305934</v>
      </c>
      <c r="F105" s="17">
        <f>('выработка по дням'!$AW104+'выработка по дням'!$AW105+SUM('выработка по дням'!G104:'выработка по дням'!$AH104)-SUM('выработка по дням'!G105:'выработка по дням'!$AH105))/1000/$B105/$AJ$2/24</f>
        <v>0.12650398401826488</v>
      </c>
      <c r="G105" s="17">
        <f>('выработка по дням'!$AW104+'выработка по дням'!$AW105+SUM('выработка по дням'!H104:'выработка по дням'!$AH104)-SUM('выработка по дням'!H105:'выработка по дням'!$AH105))/1000/$B105/$AJ$2/24</f>
        <v>0.12685003805175038</v>
      </c>
      <c r="H105" s="17">
        <f>('выработка по дням'!$AW104+'выработка по дням'!$AW105+SUM('выработка по дням'!I104:'выработка по дням'!$AH104)-SUM('выработка по дням'!I105:'выработка по дням'!$AH105))/1000/$B105/$AJ$2/24</f>
        <v>0.12716475646879757</v>
      </c>
      <c r="I105" s="17">
        <f>('выработка по дням'!$AW104+'выработка по дням'!$AW105+SUM('выработка по дням'!J104:'выработка по дням'!$AH104)-SUM('выработка по дням'!J105:'выработка по дням'!$AH105))/1000/$B105/$AJ$2/24</f>
        <v>0.12745321917808219</v>
      </c>
      <c r="J105" s="17">
        <f>('выработка по дням'!$AW104+'выработка по дням'!$AW105+SUM('выработка по дням'!K104:'выработка по дням'!$AH104)-SUM('выработка по дням'!K105:'выработка по дням'!$AH105))/1000/$B105/$AJ$2/24</f>
        <v>0.12807847792998475</v>
      </c>
      <c r="K105" s="17">
        <f>('выработка по дням'!$AW104+'выработка по дням'!$AW105+SUM('выработка по дням'!L104:'выработка по дням'!$AH104)-SUM('выработка по дням'!L105:'выработка по дням'!$AH105))/1000/$B105/$AJ$2/24</f>
        <v>0.12867208143074579</v>
      </c>
      <c r="L105" s="17">
        <f>('выработка по дням'!$AW104+'выработка по дням'!$AW105+SUM('выработка по дням'!M104:'выработка по дням'!$AH104)-SUM('выработка по дням'!M105:'выработка по дням'!$AH105))/1000/$B105/$AJ$2/24</f>
        <v>0.12891106544901068</v>
      </c>
      <c r="M105" s="17">
        <f>('выработка по дням'!$AW104+'выработка по дням'!$AW105+SUM('выработка по дням'!N104:'выработка по дням'!$AH104)-SUM('выработка по дням'!N105:'выработка по дням'!$AH105))/1000/$B105/$AJ$2/24</f>
        <v>0.12911139269406394</v>
      </c>
      <c r="N105" s="17">
        <f>('выработка по дням'!$AW104+'выработка по дням'!$AW105+SUM('выработка по дням'!O104:'выработка по дням'!$AH104)-SUM('выработка по дням'!O105:'выработка по дням'!$AH105))/1000/$B105/$AJ$2/24</f>
        <v>0.12942770547945207</v>
      </c>
      <c r="O105" s="17">
        <f>('выработка по дням'!$AW104+'выработка по дням'!$AW105+SUM('выработка по дням'!P104:'выработка по дням'!$AH104)-SUM('выработка по дням'!P105:'выработка по дням'!$AH105))/1000/$B105/$AJ$2/24</f>
        <v>0.13009800989345507</v>
      </c>
      <c r="P105" s="17">
        <f>('выработка по дням'!$AW104+'выработка по дням'!$AW105+SUM('выработка по дням'!Q104:'выработка по дням'!$AH104)-SUM('выработка по дням'!Q105:'выработка по дням'!$AH105))/1000/$B105/$AJ$2/24</f>
        <v>0.13042691400304413</v>
      </c>
      <c r="Q105" s="17">
        <f>('выработка по дням'!$AW104+'выработка по дням'!$AW105+SUM('выработка по дням'!R104:'выработка по дням'!$AH104)-SUM('выработка по дням'!R105:'выработка по дням'!$AH105))/1000/$B105/$AJ$2/24</f>
        <v>0.13090842465753424</v>
      </c>
      <c r="R105" s="17">
        <f>('выработка по дням'!$AW104+'выработка по дням'!$AW105+SUM('выработка по дням'!S104:'выработка по дням'!$AH104)-SUM('выработка по дням'!S105:'выработка по дням'!$AH105))/1000/$B105/$AJ$2/24</f>
        <v>0.13138125951293761</v>
      </c>
      <c r="S105" s="17">
        <f>('выработка по дням'!$AW104+'выработка по дням'!$AW105+SUM('выработка по дням'!T104:'выработка по дням'!$AH104)-SUM('выработка по дням'!T105:'выработка по дням'!$AH105))/1000/$B105/$AJ$2/24</f>
        <v>0.13172947108066971</v>
      </c>
      <c r="T105" s="17">
        <f>('выработка по дням'!$AW104+'выработка по дням'!$AW105+SUM('выработка по дням'!U104:'выработка по дням'!$AH104)-SUM('выработка по дням'!U105:'выработка по дням'!$AH105))/1000/$B105/$AJ$2/24</f>
        <v>0.13196697488584475</v>
      </c>
      <c r="U105" s="17">
        <f>('выработка по дням'!$AW104+'выработка по дням'!$AW105+SUM('выработка по дням'!V104:'выработка по дням'!$AH104)-SUM('выработка по дням'!V105:'выработка по дням'!$AH105))/1000/$B105/$AJ$2/24</f>
        <v>0.13252155251141554</v>
      </c>
      <c r="V105" s="17">
        <f>('выработка по дням'!$AW104+'выработка по дням'!$AW105+SUM('выработка по дням'!W104:'выработка по дням'!$AH104)-SUM('выработка по дням'!W105:'выработка по дням'!$AH105))/1000/$B105/$AJ$2/24</f>
        <v>0.13290775875190258</v>
      </c>
      <c r="W105" s="17">
        <f>('выработка по дням'!$AW104+'выработка по дням'!$AW105+SUM('выработка по дням'!X104:'выработка по дням'!$AH104)-SUM('выработка по дням'!X105:'выработка по дням'!$AH105))/1000/$B105/$AJ$2/24</f>
        <v>0.13350928462709286</v>
      </c>
      <c r="X105" s="17">
        <f>('выработка по дням'!$AW104+'выработка по дням'!$AW105+SUM('выработка по дням'!Y104:'выработка по дням'!$AH104)-SUM('выработка по дням'!Y105:'выработка по дням'!$AH105))/1000/$B105/$AJ$2/24</f>
        <v>0.13424825342465754</v>
      </c>
      <c r="Y105" s="17">
        <f>('выработка по дням'!$AW104+'выработка по дням'!$AW105+SUM('выработка по дням'!Z104:'выработка по дням'!$AH104)-SUM('выработка по дням'!Z105:'выработка по дням'!$AH105))/1000/$B105/$AJ$2/24</f>
        <v>0.13501458523592083</v>
      </c>
      <c r="Z105" s="17">
        <f>('выработка по дням'!$AW104+'выработка по дням'!$AW105+SUM('выработка по дням'!AA104:'выработка по дням'!$AH104)-SUM('выработка по дням'!AA105:'выработка по дням'!$AH105))/1000/$B105/$AJ$2/24</f>
        <v>0.13578734398782344</v>
      </c>
      <c r="AA105" s="17">
        <f>('выработка по дням'!$AW104+'выработка по дням'!$AW105+SUM('выработка по дням'!AB104:'выработка по дням'!$AH104)-SUM('выработка по дням'!AB105:'выработка по дням'!$AH105))/1000/$B105/$AJ$2/24</f>
        <v>0.1365697831050228</v>
      </c>
      <c r="AB105" s="17">
        <f>('выработка по дням'!$AW104+'выработка по дням'!$AW105+SUM('выработка по дням'!AC104:'выработка по дням'!$AH104)-SUM('выработка по дням'!AC105:'выработка по дням'!$AH105))/1000/$B105/$AJ$2/24</f>
        <v>0.13729946727549466</v>
      </c>
      <c r="AC105" s="17">
        <f>('выработка по дням'!$AW104+'выработка по дням'!$AW105+SUM('выработка по дням'!AD104:'выработка по дням'!$AH104)-SUM('выработка по дням'!AD105:'выработка по дням'!$AH105))/1000/$B105/$AJ$2/24</f>
        <v>0.13805050228310503</v>
      </c>
      <c r="AD105" s="17">
        <f>('выработка по дням'!$AW104+'выработка по дням'!$AW105+SUM('выработка по дням'!AE104:'выработка по дням'!$AH104)-SUM('выработка по дням'!AE105:'выработка по дням'!$AH105))/1000/$B105/$AJ$2/24</f>
        <v>0.13882764840182649</v>
      </c>
      <c r="AE105" s="17">
        <f>('выработка по дням'!$AW104+'выработка по дням'!$AW105+SUM('выработка по дням'!AF104:'выработка по дням'!$AH104)-SUM('выработка по дням'!AF105:'выработка по дням'!$AH105))/1000/$B105/$AJ$2/24</f>
        <v>0.1393185692541857</v>
      </c>
      <c r="AF105" s="17">
        <f>('выработка по дням'!$AW104+'выработка по дням'!$AW105+SUM('выработка по дням'!AG104:'выработка по дням'!$AH104)-SUM('выработка по дням'!AG105:'выработка по дням'!$AH105))/1000/$B105/$AJ$2/24</f>
        <v>0.13957836757990869</v>
      </c>
      <c r="AG105" s="29">
        <f>('выработка по дням'!$AW104+'выработка по дням'!$AW105+SUM('выработка по дням'!AH104:'выработка по дням'!$AH104)-SUM('выработка по дням'!AH105:'выработка по дням'!$AH105))/1000/$B105/$AJ$2/24</f>
        <v>0.13988199010654492</v>
      </c>
      <c r="AH105" s="18">
        <f>('выработка по дням'!$AW104+'выработка по дням'!$AW105)/1000/$B105/$AJ$2/24</f>
        <v>0.14026630898021306</v>
      </c>
    </row>
    <row r="106" spans="1:34" s="32" customFormat="1" hidden="1">
      <c r="A106" s="210" t="s">
        <v>542</v>
      </c>
      <c r="B106" s="131"/>
      <c r="C106" s="23"/>
      <c r="D106" s="23"/>
      <c r="E106" s="23"/>
      <c r="F106" s="23"/>
      <c r="G106" s="23"/>
      <c r="H106" s="23"/>
      <c r="I106" s="23"/>
      <c r="J106" s="23"/>
      <c r="K106" s="23"/>
      <c r="L106" s="23"/>
      <c r="M106" s="23"/>
      <c r="N106" s="23"/>
      <c r="O106" s="23"/>
      <c r="P106" s="23"/>
      <c r="Q106" s="24"/>
      <c r="R106" s="24"/>
      <c r="S106" s="24"/>
      <c r="T106" s="24"/>
      <c r="U106" s="24"/>
      <c r="V106" s="24"/>
      <c r="W106" s="24"/>
      <c r="X106" s="24"/>
      <c r="Y106" s="24"/>
      <c r="Z106" s="24"/>
      <c r="AA106" s="24"/>
      <c r="AB106" s="24"/>
      <c r="AC106" s="24"/>
      <c r="AD106" s="24"/>
      <c r="AE106" s="24"/>
      <c r="AF106" s="24"/>
      <c r="AG106" s="24"/>
      <c r="AH106" s="12"/>
    </row>
    <row r="107" spans="1:34" s="32" customFormat="1" hidden="1">
      <c r="A107" s="211"/>
      <c r="B107" s="132">
        <v>25</v>
      </c>
      <c r="C107" s="17" t="e">
        <f>('выработка по дням'!$AW106+'выработка по дням'!$AW107+SUM('выработка по дням'!D106:'выработка по дням'!$AH106)-SUM('выработка по дням'!D107:'выработка по дням'!$AH107))/1000/$B107/$AJ$2/24</f>
        <v>#VALUE!</v>
      </c>
      <c r="D107" s="17" t="e">
        <f>('выработка по дням'!$AW106+'выработка по дням'!$AW107+SUM('выработка по дням'!E106:'выработка по дням'!$AH106)-SUM('выработка по дням'!E107:'выработка по дням'!$AH107))/1000/$B107/$AJ$2/24</f>
        <v>#VALUE!</v>
      </c>
      <c r="E107" s="17" t="e">
        <f>('выработка по дням'!$AW106+'выработка по дням'!$AW107+SUM('выработка по дням'!F106:'выработка по дням'!$AH106)-SUM('выработка по дням'!F107:'выработка по дням'!$AH107))/1000/$B107/$AJ$2/24</f>
        <v>#VALUE!</v>
      </c>
      <c r="F107" s="17" t="e">
        <f>('выработка по дням'!$AW106+'выработка по дням'!$AW107+SUM('выработка по дням'!G106:'выработка по дням'!$AH106)-SUM('выработка по дням'!G107:'выработка по дням'!$AH107))/1000/$B107/$AJ$2/24</f>
        <v>#VALUE!</v>
      </c>
      <c r="G107" s="17" t="e">
        <f>('выработка по дням'!$AW106+'выработка по дням'!$AW107+SUM('выработка по дням'!H106:'выработка по дням'!$AH106)-SUM('выработка по дням'!H107:'выработка по дням'!$AH107))/1000/$B107/$AJ$2/24</f>
        <v>#VALUE!</v>
      </c>
      <c r="H107" s="17" t="e">
        <f>('выработка по дням'!$AW106+'выработка по дням'!$AW107+SUM('выработка по дням'!I106:'выработка по дням'!$AH106)-SUM('выработка по дням'!I107:'выработка по дням'!$AH107))/1000/$B107/$AJ$2/24</f>
        <v>#VALUE!</v>
      </c>
      <c r="I107" s="17" t="e">
        <f>('выработка по дням'!$AW106+'выработка по дням'!$AW107+SUM('выработка по дням'!J106:'выработка по дням'!$AH106)-SUM('выработка по дням'!J107:'выработка по дням'!$AH107))/1000/$B107/$AJ$2/24</f>
        <v>#VALUE!</v>
      </c>
      <c r="J107" s="17" t="e">
        <f>('выработка по дням'!$AW106+'выработка по дням'!$AW107+SUM('выработка по дням'!K106:'выработка по дням'!$AH106)-SUM('выработка по дням'!K107:'выработка по дням'!$AH107))/1000/$B107/$AJ$2/24</f>
        <v>#VALUE!</v>
      </c>
      <c r="K107" s="17" t="e">
        <f>('выработка по дням'!$AW106+'выработка по дням'!$AW107+SUM('выработка по дням'!L106:'выработка по дням'!$AH106)-SUM('выработка по дням'!L107:'выработка по дням'!$AH107))/1000/$B107/$AJ$2/24</f>
        <v>#VALUE!</v>
      </c>
      <c r="L107" s="17" t="e">
        <f>('выработка по дням'!$AW106+'выработка по дням'!$AW107+SUM('выработка по дням'!M106:'выработка по дням'!$AH106)-SUM('выработка по дням'!M107:'выработка по дням'!$AH107))/1000/$B107/$AJ$2/24</f>
        <v>#VALUE!</v>
      </c>
      <c r="M107" s="17" t="e">
        <f>('выработка по дням'!$AW106+'выработка по дням'!$AW107+SUM('выработка по дням'!N106:'выработка по дням'!$AH106)-SUM('выработка по дням'!N107:'выработка по дням'!$AH107))/1000/$B107/$AJ$2/24</f>
        <v>#VALUE!</v>
      </c>
      <c r="N107" s="17" t="e">
        <f>('выработка по дням'!$AW106+'выработка по дням'!$AW107+SUM('выработка по дням'!O106:'выработка по дням'!$AH106)-SUM('выработка по дням'!O107:'выработка по дням'!$AH107))/1000/$B107/$AJ$2/24</f>
        <v>#VALUE!</v>
      </c>
      <c r="O107" s="17" t="e">
        <f>('выработка по дням'!$AW106+'выработка по дням'!$AW107+SUM('выработка по дням'!P106:'выработка по дням'!$AH106)-SUM('выработка по дням'!P107:'выработка по дням'!$AH107))/1000/$B107/$AJ$2/24</f>
        <v>#VALUE!</v>
      </c>
      <c r="P107" s="17" t="e">
        <f>('выработка по дням'!$AW106+'выработка по дням'!$AW107+SUM('выработка по дням'!Q106:'выработка по дням'!$AH106)-SUM('выработка по дням'!Q107:'выработка по дням'!$AH107))/1000/$B107/$AJ$2/24</f>
        <v>#VALUE!</v>
      </c>
      <c r="Q107" s="17" t="e">
        <f>('выработка по дням'!$AW106+'выработка по дням'!$AW107+SUM('выработка по дням'!R106:'выработка по дням'!$AH106)-SUM('выработка по дням'!R107:'выработка по дням'!$AH107))/1000/$B107/$AJ$2/24</f>
        <v>#VALUE!</v>
      </c>
      <c r="R107" s="17" t="e">
        <f>('выработка по дням'!$AW106+'выработка по дням'!$AW107+SUM('выработка по дням'!S106:'выработка по дням'!$AH106)-SUM('выработка по дням'!S107:'выработка по дням'!$AH107))/1000/$B107/$AJ$2/24</f>
        <v>#VALUE!</v>
      </c>
      <c r="S107" s="17" t="e">
        <f>('выработка по дням'!$AW106+'выработка по дням'!$AW107+SUM('выработка по дням'!T106:'выработка по дням'!$AH106)-SUM('выработка по дням'!T107:'выработка по дням'!$AH107))/1000/$B107/$AJ$2/24</f>
        <v>#VALUE!</v>
      </c>
      <c r="T107" s="17" t="e">
        <f>('выработка по дням'!$AW106+'выработка по дням'!$AW107+SUM('выработка по дням'!U106:'выработка по дням'!$AH106)-SUM('выработка по дням'!U107:'выработка по дням'!$AH107))/1000/$B107/$AJ$2/24</f>
        <v>#VALUE!</v>
      </c>
      <c r="U107" s="17" t="e">
        <f>('выработка по дням'!$AW106+'выработка по дням'!$AW107+SUM('выработка по дням'!V106:'выработка по дням'!$AH106)-SUM('выработка по дням'!V107:'выработка по дням'!$AH107))/1000/$B107/$AJ$2/24</f>
        <v>#VALUE!</v>
      </c>
      <c r="V107" s="17" t="e">
        <f>('выработка по дням'!$AW106+'выработка по дням'!$AW107+SUM('выработка по дням'!W106:'выработка по дням'!$AH106)-SUM('выработка по дням'!W107:'выработка по дням'!$AH107))/1000/$B107/$AJ$2/24</f>
        <v>#VALUE!</v>
      </c>
      <c r="W107" s="17" t="e">
        <f>('выработка по дням'!$AW106+'выработка по дням'!$AW107+SUM('выработка по дням'!X106:'выработка по дням'!$AH106)-SUM('выработка по дням'!X107:'выработка по дням'!$AH107))/1000/$B107/$AJ$2/24</f>
        <v>#VALUE!</v>
      </c>
      <c r="X107" s="17" t="e">
        <f>('выработка по дням'!$AW106+'выработка по дням'!$AW107+SUM('выработка по дням'!Y106:'выработка по дням'!$AH106)-SUM('выработка по дням'!Y107:'выработка по дням'!$AH107))/1000/$B107/$AJ$2/24</f>
        <v>#VALUE!</v>
      </c>
      <c r="Y107" s="17" t="e">
        <f>('выработка по дням'!$AW106+'выработка по дням'!$AW107+SUM('выработка по дням'!Z106:'выработка по дням'!$AH106)-SUM('выработка по дням'!Z107:'выработка по дням'!$AH107))/1000/$B107/$AJ$2/24</f>
        <v>#VALUE!</v>
      </c>
      <c r="Z107" s="17" t="e">
        <f>('выработка по дням'!$AW106+'выработка по дням'!$AW107+SUM('выработка по дням'!AA106:'выработка по дням'!$AH106)-SUM('выработка по дням'!AA107:'выработка по дням'!$AH107))/1000/$B107/$AJ$2/24</f>
        <v>#VALUE!</v>
      </c>
      <c r="AA107" s="17" t="e">
        <f>('выработка по дням'!$AW106+'выработка по дням'!$AW107+SUM('выработка по дням'!AB106:'выработка по дням'!$AH106)-SUM('выработка по дням'!AB107:'выработка по дням'!$AH107))/1000/$B107/$AJ$2/24</f>
        <v>#VALUE!</v>
      </c>
      <c r="AB107" s="17" t="e">
        <f>('выработка по дням'!$AW106+'выработка по дням'!$AW107+SUM('выработка по дням'!AC106:'выработка по дням'!$AH106)-SUM('выработка по дням'!AC107:'выработка по дням'!$AH107))/1000/$B107/$AJ$2/24</f>
        <v>#VALUE!</v>
      </c>
      <c r="AC107" s="17" t="e">
        <f>('выработка по дням'!$AW106+'выработка по дням'!$AW107+SUM('выработка по дням'!AD106:'выработка по дням'!$AH106)-SUM('выработка по дням'!AD107:'выработка по дням'!$AH107))/1000/$B107/$AJ$2/24</f>
        <v>#VALUE!</v>
      </c>
      <c r="AD107" s="17" t="e">
        <f>('выработка по дням'!$AW106+'выработка по дням'!$AW107+SUM('выработка по дням'!AE106:'выработка по дням'!$AH106)-SUM('выработка по дням'!AE107:'выработка по дням'!$AH107))/1000/$B107/$AJ$2/24</f>
        <v>#VALUE!</v>
      </c>
      <c r="AE107" s="17" t="e">
        <f>('выработка по дням'!$AW106+'выработка по дням'!$AW107+SUM('выработка по дням'!AF106:'выработка по дням'!$AH106)-SUM('выработка по дням'!AF107:'выработка по дням'!$AH107))/1000/$B107/$AJ$2/24</f>
        <v>#VALUE!</v>
      </c>
      <c r="AF107" s="17" t="e">
        <f>('выработка по дням'!$AW106+'выработка по дням'!$AW107+SUM('выработка по дням'!AG106:'выработка по дням'!$AH106)-SUM('выработка по дням'!AG107:'выработка по дням'!$AH107))/1000/$B107/$AJ$2/24</f>
        <v>#VALUE!</v>
      </c>
      <c r="AG107" s="29" t="e">
        <f>('выработка по дням'!$AW106+'выработка по дням'!$AW107+SUM('выработка по дням'!AH106:'выработка по дням'!$AH106)-SUM('выработка по дням'!AH107:'выработка по дням'!$AH107))/1000/$B107/$AJ$2/24</f>
        <v>#VALUE!</v>
      </c>
      <c r="AH107" s="18" t="e">
        <f>('выработка по дням'!$AW106+'выработка по дням'!$AW107)/1000/$B107/$AJ$2/24</f>
        <v>#VALUE!</v>
      </c>
    </row>
    <row r="108" spans="1:34" s="32" customFormat="1">
      <c r="A108" s="212" t="s">
        <v>393</v>
      </c>
      <c r="B108" s="131"/>
      <c r="C108" s="23"/>
      <c r="D108" s="23"/>
      <c r="E108" s="23"/>
      <c r="F108" s="23"/>
      <c r="G108" s="23"/>
      <c r="H108" s="23"/>
      <c r="I108" s="23"/>
      <c r="J108" s="23"/>
      <c r="K108" s="23"/>
      <c r="L108" s="23"/>
      <c r="M108" s="23"/>
      <c r="N108" s="23"/>
      <c r="O108" s="23"/>
      <c r="P108" s="23"/>
      <c r="Q108" s="24"/>
      <c r="R108" s="24"/>
      <c r="S108" s="24"/>
      <c r="T108" s="24"/>
      <c r="U108" s="24"/>
      <c r="V108" s="24"/>
      <c r="W108" s="24"/>
      <c r="X108" s="24"/>
      <c r="Y108" s="24"/>
      <c r="Z108" s="24"/>
      <c r="AA108" s="24"/>
      <c r="AB108" s="24"/>
      <c r="AC108" s="24"/>
      <c r="AD108" s="24"/>
      <c r="AE108" s="24"/>
      <c r="AF108" s="24"/>
      <c r="AG108" s="24"/>
      <c r="AH108" s="12"/>
    </row>
    <row r="109" spans="1:34" s="32" customFormat="1">
      <c r="A109" s="213"/>
      <c r="B109" s="132">
        <v>25</v>
      </c>
      <c r="C109" s="17">
        <f>('выработка по дням'!$AW108+'выработка по дням'!$AW109+SUM('выработка по дням'!D108:'выработка по дням'!$AH108)-SUM('выработка по дням'!D109:'выработка по дням'!$AH109))/1000/$B109/$AJ$2/24</f>
        <v>0.13936960730593609</v>
      </c>
      <c r="D109" s="17">
        <f>('выработка по дням'!$AW108+'выработка по дням'!$AW109+SUM('выработка по дням'!E108:'выработка по дням'!$AH108)-SUM('выработка по дням'!E109:'выработка по дням'!$AH109))/1000/$B109/$AJ$2/24</f>
        <v>0.13926384474885845</v>
      </c>
      <c r="E109" s="17">
        <f>('выработка по дням'!$AW108+'выработка по дням'!$AW109+SUM('выработка по дням'!F108:'выработка по дням'!$AH108)-SUM('выработка по дням'!F109:'выработка по дням'!$AH109))/1000/$B109/$AJ$2/24</f>
        <v>0.13956223287671235</v>
      </c>
      <c r="F109" s="17">
        <f>('выработка по дням'!$AW108+'выработка по дням'!$AW109+SUM('выработка по дням'!G108:'выработка по дням'!$AH108)-SUM('выработка по дням'!G109:'выработка по дням'!$AH109))/1000/$B109/$AJ$2/24</f>
        <v>0.1396058584474886</v>
      </c>
      <c r="G109" s="17">
        <f>('выработка по дням'!$AW108+'выработка по дням'!$AW109+SUM('выработка по дням'!H108:'выработка по дням'!$AH108)-SUM('выработка по дням'!H109:'выработка по дням'!$AH109))/1000/$B109/$AJ$2/24</f>
        <v>0.1392786118721461</v>
      </c>
      <c r="H109" s="17">
        <f>('выработка по дням'!$AW108+'выработка по дням'!$AW109+SUM('выработка по дням'!I108:'выработка по дням'!$AH108)-SUM('выработка по дням'!I109:'выработка по дням'!$AH109))/1000/$B109/$AJ$2/24</f>
        <v>0.13922964383561642</v>
      </c>
      <c r="I109" s="17">
        <f>('выработка по дням'!$AW108+'выработка по дням'!$AW109+SUM('выработка по дням'!J108:'выработка по дням'!$AH108)-SUM('выработка по дням'!J109:'выработка по дням'!$AH109))/1000/$B109/$AJ$2/24</f>
        <v>0.13945193607305936</v>
      </c>
      <c r="J109" s="17">
        <f>('выработка по дням'!$AW108+'выработка по дням'!$AW109+SUM('выработка по дням'!K108:'выработка по дням'!$AH108)-SUM('выработка по дням'!K109:'выработка по дням'!$AH109))/1000/$B109/$AJ$2/24</f>
        <v>0.13982264840182648</v>
      </c>
      <c r="K109" s="17">
        <f>('выработка по дням'!$AW108+'выработка по дням'!$AW109+SUM('выработка по дням'!L108:'выработка по дням'!$AH108)-SUM('выработка по дням'!L109:'выработка по дням'!$AH109))/1000/$B109/$AJ$2/24</f>
        <v>0.14000114611872147</v>
      </c>
      <c r="L109" s="17">
        <f>('выработка по дням'!$AW108+'выработка по дням'!$AW109+SUM('выработка по дням'!M108:'выработка по дням'!$AH108)-SUM('выработка по дням'!M109:'выработка по дням'!$AH109))/1000/$B109/$AJ$2/24</f>
        <v>0.13985532876712328</v>
      </c>
      <c r="M109" s="17">
        <f>('выработка по дням'!$AW108+'выработка по дням'!$AW109+SUM('выработка по дням'!N108:'выработка по дням'!$AH108)-SUM('выработка по дням'!N109:'выработка по дням'!$AH109))/1000/$B109/$AJ$2/24</f>
        <v>0.13973305479452056</v>
      </c>
      <c r="N109" s="17">
        <f>('выработка по дням'!$AW108+'выработка по дням'!$AW109+SUM('выработка по дням'!O108:'выработка по дням'!$AH108)-SUM('выработка по дням'!O109:'выработка по дням'!$AH109))/1000/$B109/$AJ$2/24</f>
        <v>0.13971578538812787</v>
      </c>
      <c r="O109" s="17">
        <f>('выработка по дням'!$AW108+'выработка по дням'!$AW109+SUM('выработка по дням'!P108:'выработка по дням'!$AH108)-SUM('выработка по дням'!P109:'выработка по дням'!$AH109))/1000/$B109/$AJ$2/24</f>
        <v>0.13965036986301371</v>
      </c>
      <c r="P109" s="17">
        <f>('выработка по дням'!$AW108+'выработка по дням'!$AW109+SUM('выработка по дням'!Q108:'выработка по дням'!$AH108)-SUM('выработка по дням'!Q109:'выработка по дням'!$AH109))/1000/$B109/$AJ$2/24</f>
        <v>0.13932681278538814</v>
      </c>
      <c r="Q109" s="17">
        <f>('выработка по дням'!$AW108+'выработка по дням'!$AW109+SUM('выработка по дням'!R108:'выработка по дням'!$AH108)-SUM('выработка по дням'!R109:'выработка по дням'!$AH109))/1000/$B109/$AJ$2/24</f>
        <v>0.13921428767123289</v>
      </c>
      <c r="R109" s="17">
        <f>('выработка по дням'!$AW108+'выработка по дням'!$AW109+SUM('выработка по дням'!S108:'выработка по дням'!$AH108)-SUM('выработка по дням'!S109:'выработка по дням'!$AH109))/1000/$B109/$AJ$2/24</f>
        <v>0.13915910045662103</v>
      </c>
      <c r="S109" s="17">
        <f>('выработка по дням'!$AW108+'выработка по дням'!$AW109+SUM('выработка по дням'!T108:'выработка по дням'!$AH108)-SUM('выработка по дням'!T109:'выработка по дням'!$AH109))/1000/$B109/$AJ$2/24</f>
        <v>0.13886670319634706</v>
      </c>
      <c r="T109" s="17">
        <f>('выработка по дням'!$AW108+'выработка по дням'!$AW109+SUM('выработка по дням'!U108:'выработка по дням'!$AH108)-SUM('выработка по дням'!U109:'выработка по дням'!$AH109))/1000/$B109/$AJ$2/24</f>
        <v>0.1386990410958904</v>
      </c>
      <c r="U109" s="17">
        <f>('выработка по дням'!$AW108+'выработка по дням'!$AW109+SUM('выработка по дням'!V108:'выработка по дням'!$AH108)-SUM('выработка по дням'!V109:'выработка по дням'!$AH109))/1000/$B109/$AJ$2/24</f>
        <v>0.13840045205479454</v>
      </c>
      <c r="V109" s="17">
        <f>('выработка по дням'!$AW108+'выработка по дням'!$AW109+SUM('выработка по дням'!W108:'выработка по дням'!$AH108)-SUM('выработка по дням'!W109:'выработка по дням'!$AH109))/1000/$B109/$AJ$2/24</f>
        <v>0.13833250228310501</v>
      </c>
      <c r="W109" s="17">
        <f>('выработка по дням'!$AW108+'выработка по дням'!$AW109+SUM('выработка по дням'!X108:'выработка по дням'!$AH108)-SUM('выработка по дням'!X109:'выработка по дням'!$AH109))/1000/$B109/$AJ$2/24</f>
        <v>0.13842662557077626</v>
      </c>
      <c r="X109" s="17">
        <f>('выработка по дням'!$AW108+'выработка по дням'!$AW109+SUM('выработка по дням'!Y108:'выработка по дням'!$AH108)-SUM('выработка по дням'!Y109:'выработка по дням'!$AH109))/1000/$B109/$AJ$2/24</f>
        <v>0.13877530136986302</v>
      </c>
      <c r="Y109" s="17">
        <f>('выработка по дням'!$AW108+'выработка по дням'!$AW109+SUM('выработка по дням'!Z108:'выработка по дням'!$AH108)-SUM('выработка по дням'!Z109:'выработка по дням'!$AH109))/1000/$B109/$AJ$2/24</f>
        <v>0.13893252054794522</v>
      </c>
      <c r="Z109" s="17">
        <f>('выработка по дням'!$AW108+'выработка по дням'!$AW109+SUM('выработка по дням'!AA108:'выработка по дням'!$AH108)-SUM('выработка по дням'!AA109:'выработка по дням'!$AH109))/1000/$B109/$AJ$2/24</f>
        <v>0.13900114155251142</v>
      </c>
      <c r="AA109" s="17">
        <f>('выработка по дням'!$AW108+'выработка по дням'!$AW109+SUM('выработка по дням'!AB108:'выработка по дням'!$AH108)-SUM('выработка по дням'!AB109:'выработка по дням'!$AH109))/1000/$B109/$AJ$2/24</f>
        <v>0.13929679452054794</v>
      </c>
      <c r="AB109" s="17">
        <f>('выработка по дням'!$AW108+'выработка по дням'!$AW109+SUM('выработка по дням'!AC108:'выработка по дням'!$AH108)-SUM('выработка по дням'!AC109:'выработка по дням'!$AH109))/1000/$B109/$AJ$2/24</f>
        <v>0.13980820547945202</v>
      </c>
      <c r="AC109" s="17">
        <f>('выработка по дням'!$AW108+'выработка по дням'!$AW109+SUM('выработка по дням'!AD108:'выработка по дням'!$AH108)-SUM('выработка по дням'!AD109:'выработка по дням'!$AH109))/1000/$B109/$AJ$2/24</f>
        <v>0.14026395890410959</v>
      </c>
      <c r="AD109" s="17">
        <f>('выработка по дням'!$AW108+'выработка по дням'!$AW109+SUM('выработка по дням'!AE108:'выработка по дням'!$AH108)-SUM('выработка по дням'!AE109:'выработка по дням'!$AH109))/1000/$B109/$AJ$2/24</f>
        <v>0.14047468036529684</v>
      </c>
      <c r="AE109" s="17">
        <f>('выработка по дням'!$AW108+'выработка по дням'!$AW109+SUM('выработка по дням'!AF108:'выработка по дням'!$AH108)-SUM('выработка по дням'!AF109:'выработка по дням'!$AH109))/1000/$B109/$AJ$2/24</f>
        <v>0.14041007762557076</v>
      </c>
      <c r="AF109" s="17">
        <f>('выработка по дням'!$AW108+'выработка по дням'!$AW109+SUM('выработка по дням'!AG108:'выработка по дням'!$AH108)-SUM('выработка по дням'!AG109:'выработка по дням'!$AH109))/1000/$B109/$AJ$2/24</f>
        <v>0.13990594520547942</v>
      </c>
      <c r="AG109" s="29">
        <f>('выработка по дням'!$AW108+'выработка по дням'!$AW109+SUM('выработка по дням'!AH108:'выработка по дням'!$AH108)-SUM('выработка по дням'!AH109:'выработка по дням'!$AH109))/1000/$B109/$AJ$2/24</f>
        <v>0.13951117351598175</v>
      </c>
      <c r="AH109" s="18">
        <f>('выработка по дням'!$AW108+'выработка по дням'!$AW109)/1000/$B109/$AJ$2/24</f>
        <v>0.13994061643835617</v>
      </c>
    </row>
    <row r="110" spans="1:34" s="32" customFormat="1">
      <c r="A110" s="210" t="s">
        <v>394</v>
      </c>
      <c r="B110" s="131"/>
      <c r="C110" s="23"/>
      <c r="D110" s="23"/>
      <c r="E110" s="23"/>
      <c r="F110" s="23"/>
      <c r="G110" s="23"/>
      <c r="H110" s="23"/>
      <c r="I110" s="23"/>
      <c r="J110" s="23"/>
      <c r="K110" s="23"/>
      <c r="L110" s="23"/>
      <c r="M110" s="23"/>
      <c r="N110" s="23"/>
      <c r="O110" s="23"/>
      <c r="P110" s="23"/>
      <c r="Q110" s="24"/>
      <c r="R110" s="24"/>
      <c r="S110" s="24"/>
      <c r="T110" s="24"/>
      <c r="U110" s="24"/>
      <c r="V110" s="24"/>
      <c r="W110" s="24"/>
      <c r="X110" s="24"/>
      <c r="Y110" s="24"/>
      <c r="Z110" s="24"/>
      <c r="AA110" s="24"/>
      <c r="AB110" s="24"/>
      <c r="AC110" s="24"/>
      <c r="AD110" s="24"/>
      <c r="AE110" s="24"/>
      <c r="AF110" s="24"/>
      <c r="AG110" s="24"/>
      <c r="AH110" s="12"/>
    </row>
    <row r="111" spans="1:34" s="32" customFormat="1">
      <c r="A111" s="211"/>
      <c r="B111" s="132">
        <v>25</v>
      </c>
      <c r="C111" s="17">
        <f>('выработка по дням'!$AW110+'выработка по дням'!$AW111+SUM('выработка по дням'!D110:'выработка по дням'!$AH110)-SUM('выработка по дням'!D111:'выработка по дням'!$AH111))/1000/$B111/$AJ$2/24</f>
        <v>4.9007305936073055E-3</v>
      </c>
      <c r="D111" s="17">
        <f>('выработка по дням'!$AW110+'выработка по дням'!$AW111+SUM('выработка по дням'!E110:'выработка по дням'!$AH110)-SUM('выработка по дням'!E111:'выработка по дням'!$AH111))/1000/$B111/$AJ$2/24</f>
        <v>5.2689406392694054E-3</v>
      </c>
      <c r="E111" s="17">
        <f>('выработка по дням'!$AW110+'выработка по дням'!$AW111+SUM('выработка по дням'!F110:'выработка по дням'!$AH110)-SUM('выработка по дням'!F111:'выработка по дням'!$AH111))/1000/$B111/$AJ$2/24</f>
        <v>5.5848675799086761E-3</v>
      </c>
      <c r="F111" s="17">
        <f>('выработка по дням'!$AW110+'выработка по дням'!$AW111+SUM('выработка по дням'!G110:'выработка по дням'!$AH110)-SUM('выработка по дням'!G111:'выработка по дням'!$AH111))/1000/$B111/$AJ$2/24</f>
        <v>6.0707671232876721E-3</v>
      </c>
      <c r="G111" s="17">
        <f>('выработка по дням'!$AW110+'выработка по дням'!$AW111+SUM('выработка по дням'!H110:'выработка по дням'!$AH110)-SUM('выработка по дням'!H111:'выработка по дням'!$AH111))/1000/$B111/$AJ$2/24</f>
        <v>6.5678767123287666E-3</v>
      </c>
      <c r="H111" s="17">
        <f>('выработка по дням'!$AW110+'выработка по дням'!$AW111+SUM('выработка по дням'!I110:'выработка по дням'!$AH110)-SUM('выработка по дням'!I111:'выработка по дням'!$AH111))/1000/$B111/$AJ$2/24</f>
        <v>7.0788082191780817E-3</v>
      </c>
      <c r="I111" s="17">
        <f>('выработка по дням'!$AW110+'выработка по дням'!$AW111+SUM('выработка по дням'!J110:'выработка по дням'!$AH110)-SUM('выработка по дням'!J111:'выработка по дням'!$AH111))/1000/$B111/$AJ$2/24</f>
        <v>7.6459954337899545E-3</v>
      </c>
      <c r="J111" s="17">
        <f>('выработка по дням'!$AW110+'выработка по дням'!$AW111+SUM('выработка по дням'!K110:'выработка по дням'!$AH110)-SUM('выработка по дням'!K111:'выработка по дням'!$AH111))/1000/$B111/$AJ$2/24</f>
        <v>8.0040730593607303E-3</v>
      </c>
      <c r="K111" s="17">
        <f>('выработка по дням'!$AW110+'выработка по дням'!$AW111+SUM('выработка по дням'!L110:'выработка по дням'!$AH110)-SUM('выработка по дням'!L111:'выработка по дням'!$AH111))/1000/$B111/$AJ$2/24</f>
        <v>8.0374931506849313E-3</v>
      </c>
      <c r="L111" s="17">
        <f>('выработка по дням'!$AW110+'выработка по дням'!$AW111+SUM('выработка по дням'!M110:'выработка по дням'!$AH110)-SUM('выработка по дням'!M111:'выработка по дням'!$AH111))/1000/$B111/$AJ$2/24</f>
        <v>8.2689634703196346E-3</v>
      </c>
      <c r="M111" s="17">
        <f>('выработка по дням'!$AW110+'выработка по дням'!$AW111+SUM('выработка по дням'!N110:'выработка по дням'!$AH110)-SUM('выработка по дням'!N111:'выработка по дням'!$AH111))/1000/$B111/$AJ$2/24</f>
        <v>8.8154657534246575E-3</v>
      </c>
      <c r="N111" s="17">
        <f>('выработка по дням'!$AW110+'выработка по дням'!$AW111+SUM('выработка по дням'!O110:'выработка по дням'!$AH110)-SUM('выработка по дням'!O111:'выработка по дням'!$AH111))/1000/$B111/$AJ$2/24</f>
        <v>9.3467488584474887E-3</v>
      </c>
      <c r="O111" s="17">
        <f>('выработка по дням'!$AW110+'выработка по дням'!$AW111+SUM('выработка по дням'!P110:'выработка по дням'!$AH110)-SUM('выработка по дням'!P111:'выработка по дням'!$AH111))/1000/$B111/$AJ$2/24</f>
        <v>9.8466529680365303E-3</v>
      </c>
      <c r="P111" s="17">
        <f>('выработка по дням'!$AW110+'выработка по дням'!$AW111+SUM('выработка по дням'!Q110:'выработка по дням'!$AH110)-SUM('выработка по дням'!Q111:'выработка по дням'!$AH111))/1000/$B111/$AJ$2/24</f>
        <v>1.0380219178082193E-2</v>
      </c>
      <c r="Q111" s="17">
        <f>('выработка по дням'!$AW110+'выработка по дням'!$AW111+SUM('выработка по дням'!R110:'выработка по дням'!$AH110)-SUM('выработка по дням'!R111:'выработка по дням'!$AH111))/1000/$B111/$AJ$2/24</f>
        <v>1.0954739726027398E-2</v>
      </c>
      <c r="R111" s="17">
        <f>('выработка по дням'!$AW110+'выработка по дням'!$AW111+SUM('выработка по дням'!S110:'выработка по дням'!$AH110)-SUM('выработка по дням'!S111:'выработка по дням'!$AH111))/1000/$B111/$AJ$2/24</f>
        <v>1.1658812785388129E-2</v>
      </c>
      <c r="S111" s="17">
        <f>('выработка по дням'!$AW110+'выработка по дням'!$AW111+SUM('выработка по дням'!T110:'выработка по дням'!$AH110)-SUM('выработка по дням'!T111:'выработка по дням'!$AH111))/1000/$B111/$AJ$2/24</f>
        <v>1.2337470319634704E-2</v>
      </c>
      <c r="T111" s="17">
        <f>('выработка по дням'!$AW110+'выработка по дням'!$AW111+SUM('выработка по дням'!U110:'выработка по дням'!$AH110)-SUM('выработка по дням'!U111:'выработка по дням'!$AH111))/1000/$B111/$AJ$2/24</f>
        <v>1.2980374429223744E-2</v>
      </c>
      <c r="U111" s="17">
        <f>('выработка по дням'!$AW110+'выработка по дням'!$AW111+SUM('выработка по дням'!V110:'выработка по дням'!$AH110)-SUM('выработка по дням'!V111:'выработка по дням'!$AH111))/1000/$B111/$AJ$2/24</f>
        <v>1.3643671232876712E-2</v>
      </c>
      <c r="V111" s="17">
        <f>('выработка по дням'!$AW110+'выработка по дням'!$AW111+SUM('выработка по дням'!W110:'выработка по дням'!$AH110)-SUM('выработка по дням'!W111:'выработка по дням'!$AH111))/1000/$B111/$AJ$2/24</f>
        <v>1.4178132420091324E-2</v>
      </c>
      <c r="W111" s="17">
        <f>('выработка по дням'!$AW110+'выработка по дням'!$AW111+SUM('выработка по дням'!X110:'выработка по дням'!$AH110)-SUM('выработка по дням'!X111:'выработка по дням'!$AH111))/1000/$B111/$AJ$2/24</f>
        <v>1.487141095890411E-2</v>
      </c>
      <c r="X111" s="17">
        <f>('выработка по дням'!$AW110+'выработка по дням'!$AW111+SUM('выработка по дням'!Y110:'выработка по дням'!$AH110)-SUM('выработка по дням'!Y111:'выработка по дням'!$AH111))/1000/$B111/$AJ$2/24</f>
        <v>1.556418721461187E-2</v>
      </c>
      <c r="Y111" s="17">
        <f>('выработка по дням'!$AW110+'выработка по дням'!$AW111+SUM('выработка по дням'!Z110:'выработка по дням'!$AH110)-SUM('выработка по дням'!Z111:'выработка по дням'!$AH111))/1000/$B111/$AJ$2/24</f>
        <v>1.599568493150685E-2</v>
      </c>
      <c r="Z111" s="17">
        <f>('выработка по дням'!$AW110+'выработка по дням'!$AW111+SUM('выработка по дням'!AA110:'выработка по дням'!$AH110)-SUM('выработка по дням'!AA111:'выработка по дням'!$AH111))/1000/$B111/$AJ$2/24</f>
        <v>1.6551785388127852E-2</v>
      </c>
      <c r="AA111" s="17">
        <f>('выработка по дням'!$AW110+'выработка по дням'!$AW111+SUM('выработка по дням'!AB110:'выработка по дням'!$AH110)-SUM('выработка по дням'!AB111:'выработка по дням'!$AH111))/1000/$B111/$AJ$2/24</f>
        <v>1.6800484018264839E-2</v>
      </c>
      <c r="AB111" s="17">
        <f>('выработка по дням'!$AW110+'выработка по дням'!$AW111+SUM('выработка по дням'!AC110:'выработка по дням'!$AH110)-SUM('выработка по дням'!AC111:'выработка по дням'!$AH111))/1000/$B111/$AJ$2/24</f>
        <v>1.7369068493150685E-2</v>
      </c>
      <c r="AC111" s="17">
        <f>('выработка по дням'!$AW110+'выработка по дням'!$AW111+SUM('выработка по дням'!AD110:'выработка по дням'!$AH110)-SUM('выработка по дням'!AD111:'выработка по дням'!$AH111))/1000/$B111/$AJ$2/24</f>
        <v>1.8001826484018265E-2</v>
      </c>
      <c r="AD111" s="17">
        <f>('выработка по дням'!$AW110+'выработка по дням'!$AW111+SUM('выработка по дням'!AE110:'выработка по дням'!$AH110)-SUM('выработка по дням'!AE111:'выработка по дням'!$AH111))/1000/$B111/$AJ$2/24</f>
        <v>1.8529753424657534E-2</v>
      </c>
      <c r="AE111" s="17">
        <f>('выработка по дням'!$AW110+'выработка по дням'!$AW111+SUM('выработка по дням'!AF110:'выработка по дням'!$AH110)-SUM('выработка по дням'!AF111:'выработка по дням'!$AH111))/1000/$B111/$AJ$2/24</f>
        <v>1.889371689497717E-2</v>
      </c>
      <c r="AF111" s="17">
        <f>('выработка по дням'!$AW110+'выработка по дням'!$AW111+SUM('выработка по дням'!AG110:'выработка по дням'!$AH110)-SUM('выработка по дням'!AG111:'выработка по дням'!$AH111))/1000/$B111/$AJ$2/24</f>
        <v>1.9466168949771687E-2</v>
      </c>
      <c r="AG111" s="29">
        <f>('выработка по дням'!$AW110+'выработка по дням'!$AW111+SUM('выработка по дням'!AH110:'выработка по дням'!$AH110)-SUM('выработка по дням'!AH111:'выработка по дням'!$AH111))/1000/$B111/$AJ$2/24</f>
        <v>2.0206273972602738E-2</v>
      </c>
      <c r="AH111" s="18">
        <f>('выработка по дням'!$AW110+'выработка по дням'!$AW111)/1000/$B111/$AJ$2/24</f>
        <v>2.0865876712328771E-2</v>
      </c>
    </row>
    <row r="112" spans="1:34" s="32" customFormat="1">
      <c r="A112" s="210" t="s">
        <v>395</v>
      </c>
      <c r="B112" s="131"/>
      <c r="C112" s="23"/>
      <c r="D112" s="23"/>
      <c r="E112" s="23"/>
      <c r="F112" s="23"/>
      <c r="G112" s="23"/>
      <c r="H112" s="23"/>
      <c r="I112" s="23"/>
      <c r="J112" s="23"/>
      <c r="K112" s="23"/>
      <c r="L112" s="23"/>
      <c r="M112" s="23"/>
      <c r="N112" s="23"/>
      <c r="O112" s="23"/>
      <c r="P112" s="23"/>
      <c r="Q112" s="24"/>
      <c r="R112" s="24"/>
      <c r="S112" s="24"/>
      <c r="T112" s="24"/>
      <c r="U112" s="24"/>
      <c r="V112" s="24"/>
      <c r="W112" s="24"/>
      <c r="X112" s="24"/>
      <c r="Y112" s="24"/>
      <c r="Z112" s="24"/>
      <c r="AA112" s="24"/>
      <c r="AB112" s="24"/>
      <c r="AC112" s="24"/>
      <c r="AD112" s="24"/>
      <c r="AE112" s="24"/>
      <c r="AF112" s="24"/>
      <c r="AG112" s="24"/>
      <c r="AH112" s="12"/>
    </row>
    <row r="113" spans="1:34" s="32" customFormat="1">
      <c r="A113" s="211"/>
      <c r="B113" s="132">
        <v>20</v>
      </c>
      <c r="C113" s="17">
        <f>('выработка по дням'!$AW112+'выработка по дням'!$AW113+SUM('выработка по дням'!D112:'выработка по дням'!$AH112)-SUM('выработка по дням'!D113:'выработка по дням'!$AH113))/1000/$B113/$AJ$2/24</f>
        <v>4.2911358447488583E-3</v>
      </c>
      <c r="D113" s="17">
        <f>('выработка по дням'!$AW112+'выработка по дням'!$AW113+SUM('выработка по дням'!E112:'выработка по дням'!$AH112)-SUM('выработка по дням'!E113:'выработка по дням'!$AH113))/1000/$B113/$AJ$2/24</f>
        <v>4.6608675799086757E-3</v>
      </c>
      <c r="E113" s="17">
        <f>('выработка по дням'!$AW112+'выработка по дням'!$AW113+SUM('выработка по дням'!F112:'выработка по дням'!$AH112)-SUM('выработка по дням'!F113:'выработка по дням'!$AH113))/1000/$B113/$AJ$2/24</f>
        <v>4.9658904109589038E-3</v>
      </c>
      <c r="F113" s="17">
        <f>('выработка по дням'!$AW112+'выработка по дням'!$AW113+SUM('выработка по дням'!G112:'выработка по дням'!$AH112)-SUM('выработка по дням'!G113:'выработка по дням'!$AH113))/1000/$B113/$AJ$2/24</f>
        <v>5.4165810502283104E-3</v>
      </c>
      <c r="G113" s="17">
        <f>('выработка по дням'!$AW112+'выработка по дням'!$AW113+SUM('выработка по дням'!H112:'выработка по дням'!$AH112)-SUM('выработка по дням'!H113:'выработка по дням'!$AH113))/1000/$B113/$AJ$2/24</f>
        <v>5.8743493150684931E-3</v>
      </c>
      <c r="H113" s="17">
        <f>('выработка по дням'!$AW112+'выработка по дням'!$AW113+SUM('выработка по дням'!I112:'выработка по дням'!$AH112)-SUM('выработка по дням'!I113:'выработка по дням'!$AH113))/1000/$B113/$AJ$2/24</f>
        <v>6.3041495433789957E-3</v>
      </c>
      <c r="I113" s="17">
        <f>('выработка по дням'!$AW112+'выработка по дням'!$AW113+SUM('выработка по дням'!J112:'выработка по дням'!$AH112)-SUM('выработка по дням'!J113:'выработка по дням'!$AH113))/1000/$B113/$AJ$2/24</f>
        <v>6.7743721461187211E-3</v>
      </c>
      <c r="J113" s="17">
        <f>('выработка по дням'!$AW112+'выработка по дням'!$AW113+SUM('выработка по дням'!K112:'выработка по дням'!$AH112)-SUM('выработка по дням'!K113:'выработка по дням'!$AH113))/1000/$B113/$AJ$2/24</f>
        <v>7.1379965753424653E-3</v>
      </c>
      <c r="K113" s="17">
        <f>('выработка по дням'!$AW112+'выработка по дням'!$AW113+SUM('выработка по дням'!L112:'выработка по дням'!$AH112)-SUM('выработка по дням'!L113:'выработка по дням'!$AH113))/1000/$B113/$AJ$2/24</f>
        <v>7.1710673515981739E-3</v>
      </c>
      <c r="L113" s="17">
        <f>('выработка по дням'!$AW112+'выработка по дням'!$AW113+SUM('выработка по дням'!M112:'выработка по дням'!$AH112)-SUM('выработка по дням'!M113:'выработка по дням'!$AH113))/1000/$B113/$AJ$2/24</f>
        <v>7.4526655251141568E-3</v>
      </c>
      <c r="M113" s="17">
        <f>('выработка по дням'!$AW112+'выработка по дням'!$AW113+SUM('выработка по дням'!N112:'выработка по дням'!$AH112)-SUM('выработка по дням'!N113:'выработка по дням'!$AH113))/1000/$B113/$AJ$2/24</f>
        <v>8.0308561643835617E-3</v>
      </c>
      <c r="N113" s="17">
        <f>('выработка по дням'!$AW112+'выработка по дням'!$AW113+SUM('выработка по дням'!O112:'выработка по дням'!$AH112)-SUM('выработка по дням'!O113:'выработка по дням'!$AH113))/1000/$B113/$AJ$2/24</f>
        <v>8.5295376712328768E-3</v>
      </c>
      <c r="O113" s="17">
        <f>('выработка по дням'!$AW112+'выработка по дням'!$AW113+SUM('выработка по дням'!P112:'выработка по дням'!$AH112)-SUM('выработка по дням'!P113:'выработка по дням'!$AH113))/1000/$B113/$AJ$2/24</f>
        <v>8.971757990867581E-3</v>
      </c>
      <c r="P113" s="17">
        <f>('выработка по дням'!$AW112+'выработка по дням'!$AW113+SUM('выработка по дням'!Q112:'выработка по дням'!$AH112)-SUM('выработка по дням'!Q113:'выработка по дням'!$AH113))/1000/$B113/$AJ$2/24</f>
        <v>9.4181735159817367E-3</v>
      </c>
      <c r="Q113" s="17">
        <f>('выработка по дням'!$AW112+'выработка по дням'!$AW113+SUM('выработка по дням'!R112:'выработка по дням'!$AH112)-SUM('выработка по дням'!R113:'выработка по дням'!$AH113))/1000/$B113/$AJ$2/24</f>
        <v>9.8997488584474883E-3</v>
      </c>
      <c r="R113" s="17">
        <f>('выработка по дням'!$AW112+'выработка по дням'!$AW113+SUM('выработка по дням'!S112:'выработка по дням'!$AH112)-SUM('выработка по дням'!S113:'выработка по дням'!$AH113))/1000/$B113/$AJ$2/24</f>
        <v>1.0478835616438358E-2</v>
      </c>
      <c r="S113" s="17">
        <f>('выработка по дням'!$AW112+'выработка по дням'!$AW113+SUM('выработка по дням'!T112:'выработка по дням'!$AH112)-SUM('выработка по дням'!T113:'выработка по дням'!$AH113))/1000/$B113/$AJ$2/24</f>
        <v>1.1035667808219178E-2</v>
      </c>
      <c r="T113" s="17">
        <f>('выработка по дням'!$AW112+'выработка по дням'!$AW113+SUM('выработка по дням'!U112:'выработка по дням'!$AH112)-SUM('выработка по дням'!U113:'выработка по дням'!$AH113))/1000/$B113/$AJ$2/24</f>
        <v>1.1564703196347031E-2</v>
      </c>
      <c r="U113" s="17">
        <f>('выработка по дням'!$AW112+'выработка по дням'!$AW113+SUM('выработка по дням'!V112:'выработка по дням'!$AH112)-SUM('выработка по дням'!V113:'выработка по дням'!$AH113))/1000/$B113/$AJ$2/24</f>
        <v>1.2111923515981735E-2</v>
      </c>
      <c r="V113" s="17">
        <f>('выработка по дням'!$AW112+'выработка по дням'!$AW113+SUM('выработка по дням'!W112:'выработка по дням'!$AH112)-SUM('выработка по дням'!W113:'выработка по дням'!$AH113))/1000/$B113/$AJ$2/24</f>
        <v>1.2550856164383561E-2</v>
      </c>
      <c r="W113" s="17">
        <f>('выработка по дням'!$AW112+'выработка по дням'!$AW113+SUM('выработка по дням'!X112:'выработка по дням'!$AH112)-SUM('выработка по дням'!X113:'выработка по дням'!$AH113))/1000/$B113/$AJ$2/24</f>
        <v>1.3121329908675797E-2</v>
      </c>
      <c r="X113" s="17">
        <f>('выработка по дням'!$AW112+'выработка по дням'!$AW113+SUM('выработка по дням'!Y112:'выработка по дням'!$AH112)-SUM('выработка по дням'!Y113:'выработка по дням'!$AH113))/1000/$B113/$AJ$2/24</f>
        <v>1.3690468036529681E-2</v>
      </c>
      <c r="Y113" s="17">
        <f>('выработка по дням'!$AW112+'выработка по дням'!$AW113+SUM('выработка по дням'!Z112:'выработка по дням'!$AH112)-SUM('выработка по дням'!Z113:'выработка по дням'!$AH113))/1000/$B113/$AJ$2/24</f>
        <v>1.4043601598173515E-2</v>
      </c>
      <c r="Z113" s="17">
        <f>('выработка по дням'!$AW112+'выработка по дням'!$AW113+SUM('выработка по дням'!AA112:'выработка по дням'!$AH112)-SUM('выработка по дням'!AA113:'выработка по дням'!$AH113))/1000/$B113/$AJ$2/24</f>
        <v>1.4499240867579907E-2</v>
      </c>
      <c r="AA113" s="17">
        <f>('выработка по дням'!$AW112+'выработка по дням'!$AW113+SUM('выработка по дням'!AB112:'выработка по дням'!$AH112)-SUM('выработка по дням'!AB113:'выработка по дням'!$AH113))/1000/$B113/$AJ$2/24</f>
        <v>1.4705690639269403E-2</v>
      </c>
      <c r="AB113" s="17">
        <f>('выработка по дням'!$AW112+'выработка по дням'!$AW113+SUM('выработка по дням'!AC112:'выработка по дням'!$AH112)-SUM('выработка по дням'!AC113:'выработка по дням'!$AH113))/1000/$B113/$AJ$2/24</f>
        <v>1.517148401826484E-2</v>
      </c>
      <c r="AC113" s="17">
        <f>('выработка по дням'!$AW112+'выработка по дням'!$AW113+SUM('выработка по дням'!AD112:'выработка по дням'!$AH112)-SUM('выработка по дням'!AD113:'выработка по дням'!$AH113))/1000/$B113/$AJ$2/24</f>
        <v>1.5699628995433791E-2</v>
      </c>
      <c r="AD113" s="17">
        <f>('выработка по дням'!$AW112+'выработка по дням'!$AW113+SUM('выработка по дням'!AE112:'выработка по дням'!$AH112)-SUM('выработка по дням'!AE113:'выработка по дням'!$AH113))/1000/$B113/$AJ$2/24</f>
        <v>1.6137254566210044E-2</v>
      </c>
      <c r="AE113" s="17">
        <f>('выработка по дням'!$AW112+'выработка по дням'!$AW113+SUM('выработка по дням'!AF112:'выработка по дням'!$AH112)-SUM('выработка по дням'!AF113:'выработка по дням'!$AH113))/1000/$B113/$AJ$2/24</f>
        <v>1.6446409817351598E-2</v>
      </c>
      <c r="AF113" s="17">
        <f>('выработка по дням'!$AW112+'выработка по дням'!$AW113+SUM('выработка по дням'!AG112:'выработка по дням'!$AH112)-SUM('выработка по дням'!AG113:'выработка по дням'!$AH113))/1000/$B113/$AJ$2/24</f>
        <v>1.6913367579908675E-2</v>
      </c>
      <c r="AG113" s="29">
        <f>('выработка по дням'!$AW112+'выработка по дням'!$AW113+SUM('выработка по дням'!AH112:'выработка по дням'!$AH112)-SUM('выработка по дням'!AH113:'выработка по дням'!$AH113))/1000/$B113/$AJ$2/24</f>
        <v>1.7530148401826484E-2</v>
      </c>
      <c r="AH113" s="18">
        <f>('выработка по дням'!$AW112+'выработка по дням'!$AW113)/1000/$B113/$AJ$2/24</f>
        <v>1.8074326484018265E-2</v>
      </c>
    </row>
    <row r="114" spans="1:34" s="32" customFormat="1">
      <c r="A114" s="212" t="s">
        <v>396</v>
      </c>
      <c r="B114" s="131"/>
      <c r="C114" s="23"/>
      <c r="D114" s="23"/>
      <c r="E114" s="23"/>
      <c r="F114" s="23"/>
      <c r="G114" s="23"/>
      <c r="H114" s="23"/>
      <c r="I114" s="23"/>
      <c r="J114" s="23"/>
      <c r="K114" s="23"/>
      <c r="L114" s="23"/>
      <c r="M114" s="23"/>
      <c r="N114" s="23"/>
      <c r="O114" s="23"/>
      <c r="P114" s="23"/>
      <c r="Q114" s="24"/>
      <c r="R114" s="24"/>
      <c r="S114" s="24"/>
      <c r="T114" s="24"/>
      <c r="U114" s="24"/>
      <c r="V114" s="24"/>
      <c r="W114" s="24"/>
      <c r="X114" s="24"/>
      <c r="Y114" s="24"/>
      <c r="Z114" s="24"/>
      <c r="AA114" s="24"/>
      <c r="AB114" s="24"/>
      <c r="AC114" s="24"/>
      <c r="AD114" s="24"/>
      <c r="AE114" s="24"/>
      <c r="AF114" s="24"/>
      <c r="AG114" s="24"/>
      <c r="AH114" s="12"/>
    </row>
    <row r="115" spans="1:34" s="32" customFormat="1">
      <c r="A115" s="213"/>
      <c r="B115" s="132">
        <v>5</v>
      </c>
      <c r="C115" s="17">
        <f>('выработка по дням'!$AW114+'выработка по дням'!$AW115+SUM('выработка по дням'!D114:'выработка по дням'!$AH114)-SUM('выработка по дням'!D115:'выработка по дням'!$AH115))/1000/$B115/$AJ$2/24</f>
        <v>0.1511239497716895</v>
      </c>
      <c r="D115" s="17">
        <f>('выработка по дням'!$AW114+'выработка по дням'!$AW115+SUM('выработка по дням'!E114:'выработка по дням'!$AH114)-SUM('выработка по дням'!E115:'выработка по дням'!$AH115))/1000/$B115/$AJ$2/24</f>
        <v>0.15128538812785389</v>
      </c>
      <c r="E115" s="17">
        <f>('выработка по дням'!$AW114+'выработка по дням'!$AW115+SUM('выработка по дням'!F114:'выработка по дням'!$AH114)-SUM('выработка по дням'!F115:'выработка по дням'!$AH115))/1000/$B115/$AJ$2/24</f>
        <v>0.15139634703196347</v>
      </c>
      <c r="F115" s="17">
        <f>('выработка по дням'!$AW114+'выработка по дням'!$AW115+SUM('выработка по дням'!G114:'выработка по дням'!$AH114)-SUM('выработка по дням'!G115:'выработка по дням'!$AH115))/1000/$B115/$AJ$2/24</f>
        <v>0.15141194063926941</v>
      </c>
      <c r="G115" s="17">
        <f>('выработка по дням'!$AW114+'выработка по дням'!$AW115+SUM('выработка по дням'!H114:'выработка по дням'!$AH114)-SUM('выработка по дням'!H115:'выработка по дням'!$AH115))/1000/$B115/$AJ$2/24</f>
        <v>0.15138436073059361</v>
      </c>
      <c r="H115" s="17">
        <f>('выработка по дням'!$AW114+'выработка по дням'!$AW115+SUM('выработка по дням'!I114:'выработка по дням'!$AH114)-SUM('выработка по дням'!I115:'выработка по дням'!$AH115))/1000/$B115/$AJ$2/24</f>
        <v>0.15165545662100458</v>
      </c>
      <c r="I115" s="17">
        <f>('выработка по дням'!$AW114+'выработка по дням'!$AW115+SUM('выработка по дням'!J114:'выработка по дням'!$AH114)-SUM('выработка по дням'!J115:'выработка по дням'!$AH115))/1000/$B115/$AJ$2/24</f>
        <v>0.15192310502283105</v>
      </c>
      <c r="J115" s="17">
        <f>('выработка по дням'!$AW114+'выработка по дням'!$AW115+SUM('выработка по дням'!K114:'выработка по дням'!$AH114)-SUM('выработка по дням'!K115:'выработка по дням'!$AH115))/1000/$B115/$AJ$2/24</f>
        <v>0.15211333333333332</v>
      </c>
      <c r="K115" s="17">
        <f>('выработка по дням'!$AW114+'выработка по дням'!$AW115+SUM('выработка по дням'!L114:'выработка по дням'!$AH114)-SUM('выработка по дням'!L115:'выработка по дням'!$AH115))/1000/$B115/$AJ$2/24</f>
        <v>0.15238876712328767</v>
      </c>
      <c r="L115" s="17">
        <f>('выработка по дням'!$AW114+'выработка по дням'!$AW115+SUM('выработка по дням'!M114:'выработка по дням'!$AH114)-SUM('выработка по дням'!M115:'выработка по дням'!$AH115))/1000/$B115/$AJ$2/24</f>
        <v>0.15269109589041097</v>
      </c>
      <c r="M115" s="17">
        <f>('выработка по дням'!$AW114+'выработка по дням'!$AW115+SUM('выработка по дням'!N114:'выработка по дням'!$AH114)-SUM('выработка по дням'!N115:'выработка по дням'!$AH115))/1000/$B115/$AJ$2/24</f>
        <v>0.15253963470319634</v>
      </c>
      <c r="N115" s="17">
        <f>('выработка по дням'!$AW114+'выработка по дням'!$AW115+SUM('выработка по дням'!O114:'выработка по дням'!$AH114)-SUM('выработка по дням'!O115:'выработка по дням'!$AH115))/1000/$B115/$AJ$2/24</f>
        <v>0.1524149086757991</v>
      </c>
      <c r="O115" s="17">
        <f>('выработка по дням'!$AW114+'выработка по дням'!$AW115+SUM('выработка по дням'!P114:'выработка по дням'!$AH114)-SUM('выработка по дням'!P115:'выработка по дням'!$AH115))/1000/$B115/$AJ$2/24</f>
        <v>0.15205022831050227</v>
      </c>
      <c r="P115" s="17">
        <f>('выработка по дням'!$AW114+'выработка по дням'!$AW115+SUM('выработка по дням'!Q114:'выработка по дням'!$AH114)-SUM('выработка по дням'!Q115:'выработка по дням'!$AH115))/1000/$B115/$AJ$2/24</f>
        <v>0.15204550228310501</v>
      </c>
      <c r="Q115" s="17">
        <f>('выработка по дням'!$AW114+'выработка по дням'!$AW115+SUM('выработка по дням'!R114:'выработка по дням'!$AH114)-SUM('выработка по дням'!R115:'выработка по дням'!$AH115))/1000/$B115/$AJ$2/24</f>
        <v>0.15232237442922375</v>
      </c>
      <c r="R115" s="17">
        <f>('выработка по дням'!$AW114+'выработка по дням'!$AW115+SUM('выработка по дням'!S114:'выработка по дням'!$AH114)-SUM('выработка по дням'!S115:'выработка по дням'!$AH115))/1000/$B115/$AJ$2/24</f>
        <v>0.15241422374429223</v>
      </c>
      <c r="S115" s="17">
        <f>('выработка по дням'!$AW114+'выработка по дням'!$AW115+SUM('выработка по дням'!T114:'выработка по дням'!$AH114)-SUM('выработка по дням'!T115:'выработка по дням'!$AH115))/1000/$B115/$AJ$2/24</f>
        <v>0.15242577625570777</v>
      </c>
      <c r="T115" s="17">
        <f>('выработка по дням'!$AW114+'выработка по дням'!$AW115+SUM('выработка по дням'!U114:'выработка по дням'!$AH114)-SUM('выработка по дням'!U115:'выработка по дням'!$AH115))/1000/$B115/$AJ$2/24</f>
        <v>0.15236671232876714</v>
      </c>
      <c r="U115" s="17">
        <f>('выработка по дням'!$AW114+'выработка по дням'!$AW115+SUM('выработка по дням'!V114:'выработка по дням'!$AH114)-SUM('выработка по дням'!V115:'выработка по дням'!$AH115))/1000/$B115/$AJ$2/24</f>
        <v>0.1525554109589041</v>
      </c>
      <c r="V115" s="17">
        <f>('выработка по дням'!$AW114+'выработка по дням'!$AW115+SUM('выработка по дням'!W114:'выработка по дням'!$AH114)-SUM('выработка по дням'!W115:'выработка по дням'!$AH115))/1000/$B115/$AJ$2/24</f>
        <v>0.15288159817351599</v>
      </c>
      <c r="W115" s="17">
        <f>('выработка по дням'!$AW114+'выработка по дням'!$AW115+SUM('выработка по дням'!X114:'выработка по дням'!$AH114)-SUM('выработка по дням'!X115:'выработка по дням'!$AH115))/1000/$B115/$AJ$2/24</f>
        <v>0.1530966210045662</v>
      </c>
      <c r="X115" s="17">
        <f>('выработка по дням'!$AW114+'выработка по дням'!$AW115+SUM('выработка по дням'!Y114:'выработка по дням'!$AH114)-SUM('выработка по дням'!Y115:'выработка по дням'!$AH115))/1000/$B115/$AJ$2/24</f>
        <v>0.15277600456621004</v>
      </c>
      <c r="Y115" s="17">
        <f>('выработка по дням'!$AW114+'выработка по дням'!$AW115+SUM('выработка по дням'!Z114:'выработка по дням'!$AH114)-SUM('выработка по дням'!Z115:'выработка по дням'!$AH115))/1000/$B115/$AJ$2/24</f>
        <v>0.15262351598173515</v>
      </c>
      <c r="Z115" s="17">
        <f>('выработка по дням'!$AW114+'выработка по дням'!$AW115+SUM('выработка по дням'!AA114:'выработка по дням'!$AH114)-SUM('выработка по дням'!AA115:'выработка по дням'!$AH115))/1000/$B115/$AJ$2/24</f>
        <v>0.1519681506849315</v>
      </c>
      <c r="AA115" s="17">
        <f>('выработка по дням'!$AW114+'выработка по дням'!$AW115+SUM('выработка по дням'!AB114:'выработка по дням'!$AH114)-SUM('выработка по дням'!AB115:'выработка по дням'!$AH115))/1000/$B115/$AJ$2/24</f>
        <v>0.15143698630136984</v>
      </c>
      <c r="AB115" s="17">
        <f>('выработка по дням'!$AW114+'выработка по дням'!$AW115+SUM('выработка по дням'!AC114:'выработка по дням'!$AH114)-SUM('выработка по дням'!AC115:'выработка по дням'!$AH115))/1000/$B115/$AJ$2/24</f>
        <v>0.15134851598173515</v>
      </c>
      <c r="AC115" s="17">
        <f>('выработка по дням'!$AW114+'выработка по дням'!$AW115+SUM('выработка по дням'!AD114:'выработка по дням'!$AH114)-SUM('выработка по дням'!AD115:'выработка по дням'!$AH115))/1000/$B115/$AJ$2/24</f>
        <v>0.15167824200913241</v>
      </c>
      <c r="AD115" s="17">
        <f>('выработка по дням'!$AW114+'выработка по дням'!$AW115+SUM('выработка по дням'!AE114:'выработка по дням'!$AH114)-SUM('выработка по дням'!AE115:'выработка по дням'!$AH115))/1000/$B115/$AJ$2/24</f>
        <v>0.15203753424657535</v>
      </c>
      <c r="AE115" s="17">
        <f>('выработка по дням'!$AW114+'выработка по дням'!$AW115+SUM('выработка по дням'!AF114:'выработка по дням'!$AH114)-SUM('выработка по дням'!AF115:'выработка по дням'!$AH115))/1000/$B115/$AJ$2/24</f>
        <v>0.15186810502283107</v>
      </c>
      <c r="AF115" s="17">
        <f>('выработка по дням'!$AW114+'выработка по дням'!$AW115+SUM('выработка по дням'!AG114:'выработка по дням'!$AH114)-SUM('выработка по дням'!AG115:'выработка по дням'!$AH115))/1000/$B115/$AJ$2/24</f>
        <v>0.15240922374429225</v>
      </c>
      <c r="AG115" s="29">
        <f>('выработка по дням'!$AW114+'выработка по дням'!$AW115+SUM('выработка по дням'!AH114:'выработка по дням'!$AH114)-SUM('выработка по дням'!AH115:'выработка по дням'!$AH115))/1000/$B115/$AJ$2/24</f>
        <v>0.15254504566210045</v>
      </c>
      <c r="AH115" s="18">
        <f>('выработка по дням'!$AW114+'выработка по дням'!$AW115)/1000/$B115/$AJ$2/24</f>
        <v>0.1519699086757991</v>
      </c>
    </row>
    <row r="116" spans="1:34" s="32" customFormat="1">
      <c r="A116" s="210" t="s">
        <v>397</v>
      </c>
      <c r="B116" s="131"/>
      <c r="C116" s="23"/>
      <c r="D116" s="23"/>
      <c r="E116" s="23"/>
      <c r="F116" s="23"/>
      <c r="G116" s="23"/>
      <c r="H116" s="23"/>
      <c r="I116" s="23"/>
      <c r="J116" s="23"/>
      <c r="K116" s="23"/>
      <c r="L116" s="23"/>
      <c r="M116" s="23"/>
      <c r="N116" s="23"/>
      <c r="O116" s="23"/>
      <c r="P116" s="23"/>
      <c r="Q116" s="24"/>
      <c r="R116" s="24"/>
      <c r="S116" s="24"/>
      <c r="T116" s="24"/>
      <c r="U116" s="24"/>
      <c r="V116" s="24"/>
      <c r="W116" s="24"/>
      <c r="X116" s="24"/>
      <c r="Y116" s="24"/>
      <c r="Z116" s="24"/>
      <c r="AA116" s="24"/>
      <c r="AB116" s="24"/>
      <c r="AC116" s="24"/>
      <c r="AD116" s="24"/>
      <c r="AE116" s="24"/>
      <c r="AF116" s="24"/>
      <c r="AG116" s="24"/>
      <c r="AH116" s="12"/>
    </row>
    <row r="117" spans="1:34" s="32" customFormat="1">
      <c r="A117" s="211"/>
      <c r="B117" s="132">
        <v>10</v>
      </c>
      <c r="C117" s="17">
        <f>('выработка по дням'!$AW116+'выработка по дням'!$AW117+SUM('выработка по дням'!D116:'выработка по дням'!$AH116)-SUM('выработка по дням'!D117:'выработка по дням'!$AH117))/1000/$B117/$AJ$2/24</f>
        <v>0.14478123287671232</v>
      </c>
      <c r="D117" s="17">
        <f>('выработка по дням'!$AW116+'выработка по дням'!$AW117+SUM('выработка по дням'!E116:'выработка по дням'!$AH116)-SUM('выработка по дням'!E117:'выработка по дням'!$AH117))/1000/$B117/$AJ$2/24</f>
        <v>0.14479651826484019</v>
      </c>
      <c r="E117" s="17">
        <f>('выработка по дням'!$AW116+'выработка по дням'!$AW117+SUM('выработка по дням'!F116:'выработка по дням'!$AH116)-SUM('выработка по дням'!F117:'выработка по дням'!$AH117))/1000/$B117/$AJ$2/24</f>
        <v>0.14463026255707762</v>
      </c>
      <c r="F117" s="17">
        <f>('выработка по дням'!$AW116+'выработка по дням'!$AW117+SUM('выработка по дням'!G116:'выработка по дням'!$AH116)-SUM('выработка по дням'!G117:'выработка по дням'!$AH117))/1000/$B117/$AJ$2/24</f>
        <v>0.14461519406392695</v>
      </c>
      <c r="G117" s="17">
        <f>('выработка по дням'!$AW116+'выработка по дням'!$AW117+SUM('выработка по дням'!H116:'выработка по дням'!$AH116)-SUM('выработка по дням'!H117:'выработка по дням'!$AH117))/1000/$B117/$AJ$2/24</f>
        <v>0.14455958904109589</v>
      </c>
      <c r="H117" s="17">
        <f>('выработка по дням'!$AW116+'выработка по дням'!$AW117+SUM('выработка по дням'!I116:'выработка по дням'!$AH116)-SUM('выработка по дням'!I117:'выработка по дням'!$AH117))/1000/$B117/$AJ$2/24</f>
        <v>0.14477613013698629</v>
      </c>
      <c r="I117" s="17">
        <f>('выработка по дням'!$AW116+'выработка по дням'!$AW117+SUM('выработка по дням'!J116:'выработка по дням'!$AH116)-SUM('выработка по дням'!J117:'выработка по дням'!$AH117))/1000/$B117/$AJ$2/24</f>
        <v>0.1448881621004566</v>
      </c>
      <c r="J117" s="17">
        <f>('выработка по дням'!$AW116+'выработка по дням'!$AW117+SUM('выработка по дням'!K116:'выработка по дням'!$AH116)-SUM('выработка по дням'!K117:'выработка по дням'!$AH117))/1000/$B117/$AJ$2/24</f>
        <v>0.14476780821917809</v>
      </c>
      <c r="K117" s="17">
        <f>('выработка по дням'!$AW116+'выработка по дням'!$AW117+SUM('выработка по дням'!L116:'выработка по дням'!$AH116)-SUM('выработка по дням'!L117:'выработка по дням'!$AH117))/1000/$B117/$AJ$2/24</f>
        <v>0.14478568493150684</v>
      </c>
      <c r="L117" s="17">
        <f>('выработка по дням'!$AW116+'выработка по дням'!$AW117+SUM('выработка по дням'!M116:'выработка по дням'!$AH116)-SUM('выработка по дням'!M117:'выработка по дням'!$AH117))/1000/$B117/$AJ$2/24</f>
        <v>0.14492446347031962</v>
      </c>
      <c r="M117" s="17">
        <f>('выработка по дням'!$AW116+'выработка по дням'!$AW117+SUM('выработка по дням'!N116:'выработка по дням'!$AH116)-SUM('выработка по дням'!N117:'выработка по дням'!$AH117))/1000/$B117/$AJ$2/24</f>
        <v>0.14495973744292237</v>
      </c>
      <c r="N117" s="17">
        <f>('выработка по дням'!$AW116+'выработка по дням'!$AW117+SUM('выработка по дням'!O116:'выработка по дням'!$AH116)-SUM('выработка по дням'!O117:'выработка по дням'!$AH117))/1000/$B117/$AJ$2/24</f>
        <v>0.14477176940639266</v>
      </c>
      <c r="O117" s="17">
        <f>('выработка по дням'!$AW116+'выработка по дням'!$AW117+SUM('выработка по дням'!P116:'выработка по дням'!$AH116)-SUM('выработка по дням'!P117:'выработка по дням'!$AH117))/1000/$B117/$AJ$2/24</f>
        <v>0.14442868721461186</v>
      </c>
      <c r="P117" s="17">
        <f>('выработка по дням'!$AW116+'выработка по дням'!$AW117+SUM('выработка по дням'!Q116:'выработка по дням'!$AH116)-SUM('выработка по дням'!Q117:'выработка по дням'!$AH117))/1000/$B117/$AJ$2/24</f>
        <v>0.14442839041095892</v>
      </c>
      <c r="Q117" s="17">
        <f>('выработка по дням'!$AW116+'выработка по дням'!$AW117+SUM('выработка по дням'!R116:'выработка по дням'!$AH116)-SUM('выработка по дням'!R117:'выработка по дням'!$AH117))/1000/$B117/$AJ$2/24</f>
        <v>0.14482712328767125</v>
      </c>
      <c r="R117" s="17">
        <f>('выработка по дням'!$AW116+'выработка по дням'!$AW117+SUM('выработка по дням'!S116:'выработка по дням'!$AH116)-SUM('выработка по дням'!S117:'выработка по дням'!$AH117))/1000/$B117/$AJ$2/24</f>
        <v>0.14504700913242011</v>
      </c>
      <c r="S117" s="17">
        <f>('выработка по дням'!$AW116+'выработка по дням'!$AW117+SUM('выработка по дням'!T116:'выработка по дням'!$AH116)-SUM('выработка по дням'!T117:'выработка по дням'!$AH117))/1000/$B117/$AJ$2/24</f>
        <v>0.14517015981735162</v>
      </c>
      <c r="T117" s="17">
        <f>('выработка по дням'!$AW116+'выработка по дням'!$AW117+SUM('выработка по дням'!U116:'выработка по дням'!$AH116)-SUM('выработка по дням'!U117:'выработка по дням'!$AH117))/1000/$B117/$AJ$2/24</f>
        <v>0.14526090182648402</v>
      </c>
      <c r="U117" s="17">
        <f>('выработка по дням'!$AW116+'выработка по дням'!$AW117+SUM('выработка по дням'!V116:'выработка по дням'!$AH116)-SUM('выработка по дням'!V117:'выработка по дням'!$AH117))/1000/$B117/$AJ$2/24</f>
        <v>0.14554723744292236</v>
      </c>
      <c r="V117" s="17">
        <f>('выработка по дням'!$AW116+'выработка по дням'!$AW117+SUM('выработка по дням'!W116:'выработка по дням'!$AH116)-SUM('выработка по дням'!W117:'выработка по дням'!$AH117))/1000/$B117/$AJ$2/24</f>
        <v>0.14573800228310502</v>
      </c>
      <c r="W117" s="17">
        <f>('выработка по дням'!$AW116+'выработка по дням'!$AW117+SUM('выработка по дням'!X116:'выработка по дням'!$AH116)-SUM('выработка по дням'!X117:'выработка по дням'!$AH117))/1000/$B117/$AJ$2/24</f>
        <v>0.14604949771689496</v>
      </c>
      <c r="X117" s="17">
        <f>('выработка по дням'!$AW116+'выработка по дням'!$AW117+SUM('выработка по дням'!Y116:'выработка по дням'!$AH116)-SUM('выработка по дням'!Y117:'выработка по дням'!$AH117))/1000/$B117/$AJ$2/24</f>
        <v>0.1457674086757991</v>
      </c>
      <c r="Y117" s="17">
        <f>('выработка по дням'!$AW116+'выработка по дням'!$AW117+SUM('выработка по дням'!Z116:'выработка по дням'!$AH116)-SUM('выработка по дням'!Z117:'выработка по дням'!$AH117))/1000/$B117/$AJ$2/24</f>
        <v>0.14548914383561642</v>
      </c>
      <c r="Z117" s="17">
        <f>('выработка по дням'!$AW116+'выработка по дням'!$AW117+SUM('выработка по дням'!AA116:'выработка по дням'!$AH116)-SUM('выработка по дням'!AA117:'выработка по дням'!$AH117))/1000/$B117/$AJ$2/24</f>
        <v>0.14484962328767123</v>
      </c>
      <c r="AA117" s="17">
        <f>('выработка по дням'!$AW116+'выработка по дням'!$AW117+SUM('выработка по дням'!AB116:'выработка по дням'!$AH116)-SUM('выработка по дням'!AB117:'выработка по дням'!$AH117))/1000/$B117/$AJ$2/24</f>
        <v>0.14428422374429226</v>
      </c>
      <c r="AB117" s="17">
        <f>('выработка по дням'!$AW116+'выработка по дням'!$AW117+SUM('выработка по дням'!AC116:'выработка по дням'!$AH116)-SUM('выработка по дням'!AC117:'выработка по дням'!$AH117))/1000/$B117/$AJ$2/24</f>
        <v>0.14423690639269407</v>
      </c>
      <c r="AC117" s="17">
        <f>('выработка по дням'!$AW116+'выработка по дням'!$AW117+SUM('выработка по дням'!AD116:'выработка по дням'!$AH116)-SUM('выработка по дням'!AD117:'выработка по дням'!$AH117))/1000/$B117/$AJ$2/24</f>
        <v>0.1446353310502283</v>
      </c>
      <c r="AD117" s="17">
        <f>('выработка по дням'!$AW116+'выработка по дням'!$AW117+SUM('выработка по дням'!AE116:'выработка по дням'!$AH116)-SUM('выработка по дням'!AE117:'выработка по дням'!$AH117))/1000/$B117/$AJ$2/24</f>
        <v>0.14501881278538811</v>
      </c>
      <c r="AE117" s="17">
        <f>('выработка по дням'!$AW116+'выработка по дням'!$AW117+SUM('выработка по дням'!AF116:'выработка по дням'!$AH116)-SUM('выработка по дням'!AF117:'выработка по дням'!$AH117))/1000/$B117/$AJ$2/24</f>
        <v>0.14481616438356165</v>
      </c>
      <c r="AF117" s="17">
        <f>('выработка по дням'!$AW116+'выработка по дням'!$AW117+SUM('выработка по дням'!AG116:'выработка по дням'!$AH116)-SUM('выработка по дням'!AG117:'выработка по дням'!$AH117))/1000/$B117/$AJ$2/24</f>
        <v>0.14547907534246576</v>
      </c>
      <c r="AG117" s="29">
        <f>('выработка по дням'!$AW116+'выработка по дням'!$AW117+SUM('выработка по дням'!AH116:'выработка по дням'!$AH116)-SUM('выработка по дням'!AH117:'выработка по дням'!$AH117))/1000/$B117/$AJ$2/24</f>
        <v>0.14564036529680366</v>
      </c>
      <c r="AH117" s="18">
        <f>('выработка по дням'!$AW116+'выработка по дням'!$AW117)/1000/$B117/$AJ$2/24</f>
        <v>0.14539445205479454</v>
      </c>
    </row>
    <row r="118" spans="1:34" s="32" customFormat="1">
      <c r="A118" s="210" t="s">
        <v>398</v>
      </c>
      <c r="B118" s="131"/>
      <c r="C118" s="23"/>
      <c r="D118" s="23"/>
      <c r="E118" s="23"/>
      <c r="F118" s="23"/>
      <c r="G118" s="23"/>
      <c r="H118" s="23"/>
      <c r="I118" s="23"/>
      <c r="J118" s="23"/>
      <c r="K118" s="23"/>
      <c r="L118" s="23"/>
      <c r="M118" s="23"/>
      <c r="N118" s="23"/>
      <c r="O118" s="23"/>
      <c r="P118" s="23"/>
      <c r="Q118" s="24"/>
      <c r="R118" s="24"/>
      <c r="S118" s="24"/>
      <c r="T118" s="24"/>
      <c r="U118" s="24"/>
      <c r="V118" s="24"/>
      <c r="W118" s="24"/>
      <c r="X118" s="24"/>
      <c r="Y118" s="24"/>
      <c r="Z118" s="24"/>
      <c r="AA118" s="24"/>
      <c r="AB118" s="24"/>
      <c r="AC118" s="24"/>
      <c r="AD118" s="24"/>
      <c r="AE118" s="24"/>
      <c r="AF118" s="24"/>
      <c r="AG118" s="24"/>
      <c r="AH118" s="12"/>
    </row>
    <row r="119" spans="1:34" s="32" customFormat="1">
      <c r="A119" s="211"/>
      <c r="B119" s="132">
        <v>15</v>
      </c>
      <c r="C119" s="17">
        <f>('выработка по дням'!$AW118+'выработка по дням'!$AW119+SUM('выработка по дням'!D118:'выработка по дням'!$AH118)-SUM('выработка по дням'!D119:'выработка по дням'!$AH119))/1000/$B119/$AJ$2/24</f>
        <v>0.14747955098934551</v>
      </c>
      <c r="D119" s="17">
        <f>('выработка по дням'!$AW118+'выработка по дням'!$AW119+SUM('выработка по дням'!E118:'выработка по дням'!$AH118)-SUM('выработка по дням'!E119:'выработка по дням'!$AH119))/1000/$B119/$AJ$2/24</f>
        <v>0.14748907914764078</v>
      </c>
      <c r="E119" s="17">
        <f>('выработка по дням'!$AW118+'выработка по дням'!$AW119+SUM('выработка по дням'!F118:'выработка по дням'!$AH118)-SUM('выработка по дням'!F119:'выработка по дням'!$AH119))/1000/$B119/$AJ$2/24</f>
        <v>0.14735264840182646</v>
      </c>
      <c r="F119" s="17">
        <f>('выработка по дням'!$AW118+'выработка по дням'!$AW119+SUM('выработка по дням'!G118:'выработка по дням'!$AH118)-SUM('выработка по дням'!G119:'выработка по дням'!$AH119))/1000/$B119/$AJ$2/24</f>
        <v>0.14738081430745814</v>
      </c>
      <c r="G119" s="17">
        <f>('выработка по дням'!$AW118+'выработка по дням'!$AW119+SUM('выработка по дням'!H118:'выработка по дням'!$AH118)-SUM('выработка по дням'!H119:'выработка по дням'!$AH119))/1000/$B119/$AJ$2/24</f>
        <v>0.14733376712328769</v>
      </c>
      <c r="H119" s="17">
        <f>('выработка по дням'!$AW118+'выработка по дням'!$AW119+SUM('выработка по дням'!I118:'выработка по дням'!$AH118)-SUM('выработка по дням'!I119:'выработка по дням'!$AH119))/1000/$B119/$AJ$2/24</f>
        <v>0.14754984018264838</v>
      </c>
      <c r="I119" s="17">
        <f>('выработка по дням'!$AW118+'выработка по дням'!$AW119+SUM('выработка по дням'!J118:'выработка по дням'!$AH118)-SUM('выработка по дням'!J119:'выработка по дням'!$AH119))/1000/$B119/$AJ$2/24</f>
        <v>0.14761725266362249</v>
      </c>
      <c r="J119" s="17">
        <f>('выработка по дням'!$AW118+'выработка по дням'!$AW119+SUM('выработка по дням'!K118:'выработка по дням'!$AH118)-SUM('выработка по дням'!K119:'выработка по дням'!$AH119))/1000/$B119/$AJ$2/24</f>
        <v>0.14751767884322678</v>
      </c>
      <c r="K119" s="17">
        <f>('выработка по дням'!$AW118+'выработка по дням'!$AW119+SUM('выработка по дням'!L118:'выработка по дням'!$AH118)-SUM('выработка по дням'!L119:'выработка по дням'!$AH119))/1000/$B119/$AJ$2/24</f>
        <v>0.14753473363774733</v>
      </c>
      <c r="L119" s="17">
        <f>('выработка по дням'!$AW118+'выработка по дням'!$AW119+SUM('выработка по дням'!M118:'выработка по дням'!$AH118)-SUM('выработка по дням'!M119:'выработка по дням'!$AH119))/1000/$B119/$AJ$2/24</f>
        <v>0.14767171993911718</v>
      </c>
      <c r="M119" s="17">
        <f>('выработка по дням'!$AW118+'выработка по дням'!$AW119+SUM('выработка по дням'!N118:'выработка по дням'!$AH118)-SUM('выработка по дням'!N119:'выработка по дням'!$AH119))/1000/$B119/$AJ$2/24</f>
        <v>0.14769929984779298</v>
      </c>
      <c r="N119" s="17">
        <f>('выработка по дням'!$AW118+'выработка по дням'!$AW119+SUM('выработка по дням'!O118:'выработка по дням'!$AH118)-SUM('выработка по дням'!O119:'выработка по дням'!$AH119))/1000/$B119/$AJ$2/24</f>
        <v>0.1475281582952816</v>
      </c>
      <c r="O119" s="17">
        <f>('выработка по дням'!$AW118+'выработка по дням'!$AW119+SUM('выработка по дням'!P118:'выработка по дням'!$AH118)-SUM('выработка по дням'!P119:'выработка по дням'!$AH119))/1000/$B119/$AJ$2/24</f>
        <v>0.14718947488584475</v>
      </c>
      <c r="P119" s="17">
        <f>('выработка по дням'!$AW118+'выработка по дням'!$AW119+SUM('выработка по дням'!Q118:'выработка по дням'!$AH118)-SUM('выработка по дням'!Q119:'выработка по дням'!$AH119))/1000/$B119/$AJ$2/24</f>
        <v>0.1472041780821918</v>
      </c>
      <c r="Q119" s="17">
        <f>('выработка по дням'!$AW118+'выработка по дням'!$AW119+SUM('выработка по дням'!R118:'выработка по дням'!$AH118)-SUM('выработка по дням'!R119:'выработка по дням'!$AH119))/1000/$B119/$AJ$2/24</f>
        <v>0.14761321156773213</v>
      </c>
      <c r="R119" s="17">
        <f>('выработка по дням'!$AW118+'выработка по дням'!$AW119+SUM('выработка по дням'!S118:'выработка по дням'!$AH118)-SUM('выработка по дням'!S119:'выработка по дням'!$AH119))/1000/$B119/$AJ$2/24</f>
        <v>0.14782777777777778</v>
      </c>
      <c r="S119" s="17">
        <f>('выработка по дням'!$AW118+'выработка по дням'!$AW119+SUM('выработка по дням'!T118:'выработка по дням'!$AH118)-SUM('выработка по дням'!T119:'выработка по дням'!$AH119))/1000/$B119/$AJ$2/24</f>
        <v>0.14796148401826484</v>
      </c>
      <c r="T119" s="17">
        <f>('выработка по дням'!$AW118+'выработка по дням'!$AW119+SUM('выработка по дням'!U118:'выработка по дням'!$AH118)-SUM('выработка по дням'!U119:'выработка по дням'!$AH119))/1000/$B119/$AJ$2/24</f>
        <v>0.14805840182648403</v>
      </c>
      <c r="U119" s="17">
        <f>('выработка по дням'!$AW118+'выработка по дням'!$AW119+SUM('выработка по дням'!V118:'выработка по дням'!$AH118)-SUM('выработка по дням'!V119:'выработка по дням'!$AH119))/1000/$B119/$AJ$2/24</f>
        <v>0.14835193302891933</v>
      </c>
      <c r="V119" s="17">
        <f>('выработка по дням'!$AW118+'выработка по дням'!$AW119+SUM('выработка по дням'!W118:'выработка по дням'!$AH118)-SUM('выработка по дням'!W119:'выработка по дням'!$AH119))/1000/$B119/$AJ$2/24</f>
        <v>0.14853863013698629</v>
      </c>
      <c r="W119" s="17">
        <f>('выработка по дням'!$AW118+'выработка по дням'!$AW119+SUM('выработка по дням'!X118:'выработка по дням'!$AH118)-SUM('выработка по дням'!X119:'выработка по дням'!$AH119))/1000/$B119/$AJ$2/24</f>
        <v>0.14885998477929988</v>
      </c>
      <c r="X119" s="17">
        <f>('выработка по дням'!$AW118+'выработка по дням'!$AW119+SUM('выработка по дням'!Y118:'выработка по дням'!$AH118)-SUM('выработка по дням'!Y119:'выработка по дням'!$AH119))/1000/$B119/$AJ$2/24</f>
        <v>0.14859778538812785</v>
      </c>
      <c r="Y119" s="17">
        <f>('выработка по дням'!$AW118+'выработка по дням'!$AW119+SUM('выработка по дням'!Z118:'выработка по дням'!$AH118)-SUM('выработка по дням'!Z119:'выработка по дням'!$AH119))/1000/$B119/$AJ$2/24</f>
        <v>0.14832892694063926</v>
      </c>
      <c r="Z119" s="17">
        <f>('выработка по дням'!$AW118+'выработка по дням'!$AW119+SUM('выработка по дням'!AA118:'выработка по дням'!$AH118)-SUM('выработка по дням'!AA119:'выработка по дням'!$AH119))/1000/$B119/$AJ$2/24</f>
        <v>0.14769809741248097</v>
      </c>
      <c r="AA119" s="17">
        <f>('выработка по дням'!$AW118+'выработка по дням'!$AW119+SUM('выработка по дням'!AB118:'выработка по дням'!$AH118)-SUM('выработка по дням'!AB119:'выработка по дням'!$AH119))/1000/$B119/$AJ$2/24</f>
        <v>0.14713545662100455</v>
      </c>
      <c r="AB119" s="17">
        <f>('выработка по дням'!$AW118+'выработка по дням'!$AW119+SUM('выработка по дням'!AC118:'выработка по дням'!$AH118)-SUM('выработка по дням'!AC119:'выработка по дням'!$AH119))/1000/$B119/$AJ$2/24</f>
        <v>0.14707650684931509</v>
      </c>
      <c r="AC119" s="17">
        <f>('выработка по дням'!$AW118+'выработка по дням'!$AW119+SUM('выработка по дням'!AD118:'выработка по дням'!$AH118)-SUM('выработка по дням'!AD119:'выработка по дням'!$AH119))/1000/$B119/$AJ$2/24</f>
        <v>0.14747754185692544</v>
      </c>
      <c r="AD119" s="17">
        <f>('выработка по дням'!$AW118+'выработка по дням'!$AW119+SUM('выработка по дням'!AE118:'выработка по дням'!$AH118)-SUM('выработка по дням'!AE119:'выработка по дням'!$AH119))/1000/$B119/$AJ$2/24</f>
        <v>0.14786967275494672</v>
      </c>
      <c r="AE119" s="17">
        <f>('выработка по дням'!$AW118+'выработка по дням'!$AW119+SUM('выработка по дням'!AF118:'выработка по дням'!$AH118)-SUM('выработка по дням'!AF119:'выработка по дням'!$AH119))/1000/$B119/$AJ$2/24</f>
        <v>0.14767143074581432</v>
      </c>
      <c r="AF119" s="17">
        <f>('выработка по дням'!$AW118+'выработка по дням'!$AW119+SUM('выработка по дням'!AG118:'выработка по дням'!$AH118)-SUM('выработка по дням'!AG119:'выработка по дням'!$AH119))/1000/$B119/$AJ$2/24</f>
        <v>0.14833754185692541</v>
      </c>
      <c r="AG119" s="29">
        <f>('выработка по дням'!$AW118+'выработка по дням'!$AW119+SUM('выработка по дням'!AH118:'выработка по дням'!$AH118)-SUM('выработка по дням'!AH119:'выработка по дням'!$AH119))/1000/$B119/$AJ$2/24</f>
        <v>0.14850463470319633</v>
      </c>
      <c r="AH119" s="18">
        <f>('выработка по дням'!$AW118+'выработка по дням'!$AW119)/1000/$B119/$AJ$2/24</f>
        <v>0.14825750380517505</v>
      </c>
    </row>
    <row r="120" spans="1:34" s="32" customFormat="1">
      <c r="A120" s="210" t="s">
        <v>399</v>
      </c>
      <c r="B120" s="131"/>
      <c r="C120" s="23"/>
      <c r="D120" s="23"/>
      <c r="E120" s="23"/>
      <c r="F120" s="23"/>
      <c r="G120" s="23"/>
      <c r="H120" s="23"/>
      <c r="I120" s="23"/>
      <c r="J120" s="23"/>
      <c r="K120" s="23"/>
      <c r="L120" s="23"/>
      <c r="M120" s="23"/>
      <c r="N120" s="23"/>
      <c r="O120" s="23"/>
      <c r="P120" s="23"/>
      <c r="Q120" s="24"/>
      <c r="R120" s="24"/>
      <c r="S120" s="24"/>
      <c r="T120" s="24"/>
      <c r="U120" s="24"/>
      <c r="V120" s="24"/>
      <c r="W120" s="24"/>
      <c r="X120" s="24"/>
      <c r="Y120" s="24"/>
      <c r="Z120" s="24"/>
      <c r="AA120" s="24"/>
      <c r="AB120" s="24"/>
      <c r="AC120" s="24"/>
      <c r="AD120" s="24"/>
      <c r="AE120" s="24"/>
      <c r="AF120" s="24"/>
      <c r="AG120" s="24"/>
      <c r="AH120" s="12"/>
    </row>
    <row r="121" spans="1:34" s="32" customFormat="1">
      <c r="A121" s="211"/>
      <c r="B121" s="132">
        <v>5</v>
      </c>
      <c r="C121" s="17">
        <f>('выработка по дням'!$AW120+'выработка по дням'!$AW121+SUM('выработка по дням'!D120:'выработка по дням'!$AH120)-SUM('выработка по дням'!D121:'выработка по дням'!$AH121))/1000/$B121/$AJ$2/24</f>
        <v>0.14532009132420093</v>
      </c>
      <c r="D121" s="17">
        <f>('выработка по дням'!$AW120+'выработка по дням'!$AW121+SUM('выработка по дням'!E120:'выработка по дням'!$AH120)-SUM('выработка по дням'!E121:'выработка по дням'!$AH121))/1000/$B121/$AJ$2/24</f>
        <v>0.14532105022831052</v>
      </c>
      <c r="E121" s="17">
        <f>('выработка по дням'!$AW120+'выработка по дням'!$AW121+SUM('выработка по дням'!F120:'выработка по дням'!$AH120)-SUM('выработка по дням'!F121:'выработка по дням'!$AH121))/1000/$B121/$AJ$2/24</f>
        <v>0.14516810502283106</v>
      </c>
      <c r="F121" s="17">
        <f>('выработка по дням'!$AW120+'выработка по дням'!$AW121+SUM('выработка по дням'!G120:'выработка по дням'!$AH120)-SUM('выработка по дням'!G121:'выработка по дням'!$AH121))/1000/$B121/$AJ$2/24</f>
        <v>0.14519771689497715</v>
      </c>
      <c r="G121" s="17">
        <f>('выработка по дням'!$AW120+'выработка по дням'!$AW121+SUM('выработка по дням'!H120:'выработка по дням'!$AH120)-SUM('выработка по дням'!H121:'выработка по дням'!$AH121))/1000/$B121/$AJ$2/24</f>
        <v>0.14515091324200913</v>
      </c>
      <c r="H121" s="17">
        <f>('выработка по дням'!$AW120+'выработка по дням'!$AW121+SUM('выработка по дням'!I120:'выработка по дням'!$AH120)-SUM('выработка по дням'!I121:'выработка по дням'!$AH121))/1000/$B121/$AJ$2/24</f>
        <v>0.14537833333333336</v>
      </c>
      <c r="I121" s="17">
        <f>('выработка по дням'!$AW120+'выработка по дням'!$AW121+SUM('выработка по дням'!J120:'выработка по дням'!$AH120)-SUM('выработка по дням'!J121:'выработка по дням'!$AH121))/1000/$B121/$AJ$2/24</f>
        <v>0.14541942922374429</v>
      </c>
      <c r="J121" s="17">
        <f>('выработка по дням'!$AW120+'выработка по дням'!$AW121+SUM('выработка по дням'!K120:'выработка по дням'!$AH120)-SUM('выработка по дням'!K121:'выработка по дням'!$AH121))/1000/$B121/$AJ$2/24</f>
        <v>0.14533415525114157</v>
      </c>
      <c r="K121" s="17">
        <f>('выработка по дням'!$AW120+'выработка по дням'!$AW121+SUM('выработка по дням'!L120:'выработка по дням'!$AH120)-SUM('выработка по дням'!L121:'выработка по дням'!$AH121))/1000/$B121/$AJ$2/24</f>
        <v>0.14534760273972605</v>
      </c>
      <c r="L121" s="17">
        <f>('выработка по дням'!$AW120+'выработка по дням'!$AW121+SUM('выработка по дням'!M120:'выработка по дням'!$AH120)-SUM('выработка по дням'!M121:'выработка по дням'!$AH121))/1000/$B121/$AJ$2/24</f>
        <v>0.14548018264840182</v>
      </c>
      <c r="M121" s="17">
        <f>('выработка по дням'!$AW120+'выработка по дням'!$AW121+SUM('выработка по дням'!N120:'выработка по дням'!$AH120)-SUM('выработка по дням'!N121:'выработка по дням'!$AH121))/1000/$B121/$AJ$2/24</f>
        <v>0.14550554794520548</v>
      </c>
      <c r="N121" s="17">
        <f>('выработка по дням'!$AW120+'выработка по дням'!$AW121+SUM('выработка по дням'!O120:'выработка по дням'!$AH120)-SUM('выработка по дням'!O121:'выработка по дням'!$AH121))/1000/$B121/$AJ$2/24</f>
        <v>0.14533114155251139</v>
      </c>
      <c r="O121" s="17">
        <f>('выработка по дням'!$AW120+'выработка по дням'!$AW121+SUM('выработка по дням'!P120:'выработка по дням'!$AH120)-SUM('выработка по дням'!P121:'выработка по дням'!$AH121))/1000/$B121/$AJ$2/24</f>
        <v>0.14498842465753425</v>
      </c>
      <c r="P121" s="17">
        <f>('выработка по дням'!$AW120+'выработка по дням'!$AW121+SUM('выработка по дням'!Q120:'выработка по дням'!$AH120)-SUM('выработка по дням'!Q121:'выработка по дням'!$AH121))/1000/$B121/$AJ$2/24</f>
        <v>0.1450185388127854</v>
      </c>
      <c r="Q121" s="17">
        <f>('выработка по дням'!$AW120+'выработка по дням'!$AW121+SUM('выработка по дням'!R120:'выработка по дням'!$AH120)-SUM('выработка по дням'!R121:'выработка по дням'!$AH121))/1000/$B121/$AJ$2/24</f>
        <v>0.14542305936073061</v>
      </c>
      <c r="R121" s="17">
        <f>('выработка по дням'!$AW120+'выработка по дням'!$AW121+SUM('выработка по дням'!S120:'выработка по дням'!$AH120)-SUM('выработка по дням'!S121:'выработка по дням'!$AH121))/1000/$B121/$AJ$2/24</f>
        <v>0.14567762557077626</v>
      </c>
      <c r="S121" s="17">
        <f>('выработка по дням'!$AW120+'выработка по дням'!$AW121+SUM('выработка по дням'!T120:'выработка по дням'!$AH120)-SUM('выработка по дням'!T121:'выработка по дням'!$AH121))/1000/$B121/$AJ$2/24</f>
        <v>0.14598595890410959</v>
      </c>
      <c r="T121" s="17">
        <f>('выработка по дням'!$AW120+'выработка по дням'!$AW121+SUM('выработка по дням'!U120:'выработка по дням'!$AH120)-SUM('выработка по дням'!U121:'выработка по дням'!$AH121))/1000/$B121/$AJ$2/24</f>
        <v>0.14607764840182649</v>
      </c>
      <c r="U121" s="17">
        <f>('выработка по дням'!$AW120+'выработка по дням'!$AW121+SUM('выработка по дням'!V120:'выработка по дням'!$AH120)-SUM('выработка по дням'!V121:'выработка по дням'!$AH121))/1000/$B121/$AJ$2/24</f>
        <v>0.14645760273972602</v>
      </c>
      <c r="V121" s="17">
        <f>('выработка по дням'!$AW120+'выработка по дням'!$AW121+SUM('выработка по дням'!W120:'выработка по дням'!$AH120)-SUM('выработка по дням'!W121:'выработка по дням'!$AH121))/1000/$B121/$AJ$2/24</f>
        <v>0.14666913242009133</v>
      </c>
      <c r="W121" s="17">
        <f>('выработка по дням'!$AW120+'выработка по дням'!$AW121+SUM('выработка по дням'!X120:'выработка по дням'!$AH120)-SUM('выработка по дням'!X121:'выработка по дням'!$AH121))/1000/$B121/$AJ$2/24</f>
        <v>0.14698422374429224</v>
      </c>
      <c r="X121" s="17">
        <f>('выработка по дням'!$AW120+'выработка по дням'!$AW121+SUM('выработка по дням'!Y120:'выработка по дням'!$AH120)-SUM('выработка по дням'!Y121:'выработка по дням'!$AH121))/1000/$B121/$AJ$2/24</f>
        <v>0.14672239726027397</v>
      </c>
      <c r="Y121" s="17">
        <f>('выработка по дням'!$AW120+'выработка по дням'!$AW121+SUM('выработка по дням'!Z120:'выработка по дням'!$AH120)-SUM('выработка по дням'!Z121:'выработка по дням'!$AH121))/1000/$B121/$AJ$2/24</f>
        <v>0.14644867579908674</v>
      </c>
      <c r="Z121" s="17">
        <f>('выработка по дням'!$AW120+'выработка по дням'!$AW121+SUM('выработка по дням'!AA120:'выработка по дням'!$AH120)-SUM('выработка по дням'!AA121:'выработка по дням'!$AH121))/1000/$B121/$AJ$2/24</f>
        <v>0.14580559360730594</v>
      </c>
      <c r="AA121" s="17">
        <f>('выработка по дням'!$AW120+'выработка по дням'!$AW121+SUM('выработка по дням'!AB120:'выработка по дням'!$AH120)-SUM('выработка по дням'!AB121:'выработка по дням'!$AH121))/1000/$B121/$AJ$2/24</f>
        <v>0.14523984018264838</v>
      </c>
      <c r="AB121" s="17">
        <f>('выработка по дням'!$AW120+'выработка по дням'!$AW121+SUM('выработка по дням'!AC120:'выработка по дням'!$AH120)-SUM('выработка по дням'!AC121:'выработка по дням'!$AH121))/1000/$B121/$AJ$2/24</f>
        <v>0.14518707762557079</v>
      </c>
      <c r="AC121" s="17">
        <f>('выработка по дням'!$AW120+'выработка по дням'!$AW121+SUM('выработка по дням'!AD120:'выработка по дням'!$AH120)-SUM('выработка по дням'!AD121:'выработка по дням'!$AH121))/1000/$B121/$AJ$2/24</f>
        <v>0.145573698630137</v>
      </c>
      <c r="AD121" s="17">
        <f>('выработка по дням'!$AW120+'выработка по дням'!$AW121+SUM('выработка по дням'!AE120:'выработка по дням'!$AH120)-SUM('выработка по дням'!AE121:'выработка по дням'!$AH121))/1000/$B121/$AJ$2/24</f>
        <v>0.14595522831050228</v>
      </c>
      <c r="AE121" s="17">
        <f>('выработка по дням'!$AW120+'выработка по дням'!$AW121+SUM('выработка по дням'!AF120:'выработка по дням'!$AH120)-SUM('выработка по дням'!AF121:'выработка по дням'!$AH121))/1000/$B121/$AJ$2/24</f>
        <v>0.14574593607305933</v>
      </c>
      <c r="AF121" s="17">
        <f>('выработка по дням'!$AW120+'выработка по дням'!$AW121+SUM('выработка по дням'!AG120:'выработка по дням'!$AH120)-SUM('выработка по дням'!AG121:'выработка по дням'!$AH121))/1000/$B121/$AJ$2/24</f>
        <v>0.14643394977168947</v>
      </c>
      <c r="AG121" s="29">
        <f>('выработка по дням'!$AW120+'выработка по дням'!$AW121+SUM('выработка по дням'!AH120:'выработка по дням'!$AH120)-SUM('выработка по дням'!AH121:'выработка по дням'!$AH121))/1000/$B121/$AJ$2/24</f>
        <v>0.14658484018264842</v>
      </c>
      <c r="AH121" s="18">
        <f>('выработка по дням'!$AW120+'выработка по дням'!$AW121)/1000/$B121/$AJ$2/24</f>
        <v>0.14657490867579909</v>
      </c>
    </row>
    <row r="122" spans="1:34" s="32" customFormat="1">
      <c r="A122" s="210" t="s">
        <v>400</v>
      </c>
      <c r="B122" s="131"/>
      <c r="C122" s="23"/>
      <c r="D122" s="23"/>
      <c r="E122" s="23"/>
      <c r="F122" s="23"/>
      <c r="G122" s="23"/>
      <c r="H122" s="23"/>
      <c r="I122" s="23"/>
      <c r="J122" s="23"/>
      <c r="K122" s="23"/>
      <c r="L122" s="23"/>
      <c r="M122" s="23"/>
      <c r="N122" s="23"/>
      <c r="O122" s="23"/>
      <c r="P122" s="23"/>
      <c r="Q122" s="24"/>
      <c r="R122" s="24"/>
      <c r="S122" s="24"/>
      <c r="T122" s="24"/>
      <c r="U122" s="24"/>
      <c r="V122" s="24"/>
      <c r="W122" s="24"/>
      <c r="X122" s="24"/>
      <c r="Y122" s="24"/>
      <c r="Z122" s="24"/>
      <c r="AA122" s="24"/>
      <c r="AB122" s="24"/>
      <c r="AC122" s="24"/>
      <c r="AD122" s="24"/>
      <c r="AE122" s="24"/>
      <c r="AF122" s="24"/>
      <c r="AG122" s="24"/>
      <c r="AH122" s="12"/>
    </row>
    <row r="123" spans="1:34" s="32" customFormat="1">
      <c r="A123" s="211"/>
      <c r="B123" s="132">
        <v>10</v>
      </c>
      <c r="C123" s="17">
        <f>('выработка по дням'!$AW122+'выработка по дням'!$AW123+SUM('выработка по дням'!D122:'выработка по дням'!$AH122)-SUM('выработка по дням'!D123:'выработка по дням'!$AH123))/1000/$B123/$AJ$2/24</f>
        <v>0.14598928082191781</v>
      </c>
      <c r="D123" s="17">
        <f>('выработка по дням'!$AW122+'выработка по дням'!$AW123+SUM('выработка по дням'!E122:'выработка по дням'!$AH122)-SUM('выработка по дням'!E123:'выработка по дням'!$AH123))/1000/$B123/$AJ$2/24</f>
        <v>0.14599520547945208</v>
      </c>
      <c r="E123" s="17">
        <f>('выработка по дням'!$AW122+'выработка по дням'!$AW123+SUM('выработка по дням'!F122:'выработка по дням'!$AH122)-SUM('выработка по дням'!F123:'выработка по дням'!$AH123))/1000/$B123/$AJ$2/24</f>
        <v>0.14586127853881278</v>
      </c>
      <c r="F123" s="17">
        <f>('выработка по дням'!$AW122+'выработка по дням'!$AW123+SUM('выработка по дням'!G122:'выработка по дням'!$AH122)-SUM('выработка по дням'!G123:'выработка по дням'!$AH123))/1000/$B123/$AJ$2/24</f>
        <v>0.14591982876712328</v>
      </c>
      <c r="G123" s="17">
        <f>('выработка по дням'!$AW122+'выработка по дням'!$AW123+SUM('выработка по дням'!H122:'выработка по дням'!$AH122)-SUM('выработка по дням'!H123:'выработка по дням'!$AH123))/1000/$B123/$AJ$2/24</f>
        <v>0.14588391552511415</v>
      </c>
      <c r="H123" s="17">
        <f>('выработка по дням'!$AW122+'выработка по дням'!$AW123+SUM('выработка по дням'!I122:'выработка по дням'!$AH122)-SUM('выработка по дням'!I123:'выработка по дням'!$AH123))/1000/$B123/$AJ$2/24</f>
        <v>0.14612171232876711</v>
      </c>
      <c r="I123" s="17">
        <f>('выработка по дням'!$AW122+'выработка по дням'!$AW123+SUM('выработка по дням'!J122:'выработка по дням'!$AH122)-SUM('выработка по дням'!J123:'выработка по дням'!$AH123))/1000/$B123/$AJ$2/24</f>
        <v>0.14616566210045662</v>
      </c>
      <c r="J123" s="17">
        <f>('выработка по дням'!$AW122+'выработка по дням'!$AW123+SUM('выработка по дням'!K122:'выработка по дням'!$AH122)-SUM('выработка по дням'!K123:'выработка по дням'!$AH123))/1000/$B123/$AJ$2/24</f>
        <v>0.14609074200913244</v>
      </c>
      <c r="K123" s="17">
        <f>('выработка по дням'!$AW122+'выработка по дням'!$AW123+SUM('выработка по дням'!L122:'выработка по дням'!$AH122)-SUM('выработка по дням'!L123:'выработка по дням'!$AH123))/1000/$B123/$AJ$2/24</f>
        <v>0.14612625570776255</v>
      </c>
      <c r="L123" s="17">
        <f>('выработка по дням'!$AW122+'выработка по дням'!$AW123+SUM('выработка по дням'!M122:'выработка по дням'!$AH122)-SUM('выработка по дням'!M123:'выработка по дням'!$AH123))/1000/$B123/$AJ$2/24</f>
        <v>0.14626728310502282</v>
      </c>
      <c r="M123" s="17">
        <f>('выработка по дням'!$AW122+'выработка по дням'!$AW123+SUM('выработка по дням'!N122:'выработка по дням'!$AH122)-SUM('выработка по дням'!N123:'выработка по дням'!$AH123))/1000/$B123/$AJ$2/24</f>
        <v>0.14631147260273972</v>
      </c>
      <c r="N123" s="17">
        <f>('выработка по дням'!$AW122+'выработка по дням'!$AW123+SUM('выработка по дням'!O122:'выработка по дням'!$AH122)-SUM('выработка по дням'!O123:'выработка по дням'!$AH123))/1000/$B123/$AJ$2/24</f>
        <v>0.14615811643835616</v>
      </c>
      <c r="O123" s="17">
        <f>('выработка по дням'!$AW122+'выработка по дням'!$AW123+SUM('выработка по дням'!P122:'выработка по дням'!$AH122)-SUM('выработка по дням'!P123:'выработка по дням'!$AH123))/1000/$B123/$AJ$2/24</f>
        <v>0.14583287671232875</v>
      </c>
      <c r="P123" s="17">
        <f>('выработка по дням'!$AW122+'выработка по дням'!$AW123+SUM('выработка по дням'!Q122:'выработка по дням'!$AH122)-SUM('выработка по дням'!Q123:'выработка по дням'!$AH123))/1000/$B123/$AJ$2/24</f>
        <v>0.14588148401826484</v>
      </c>
      <c r="Q123" s="17">
        <f>('выработка по дням'!$AW122+'выработка по дням'!$AW123+SUM('выработка по дням'!R122:'выработка по дням'!$AH122)-SUM('выработка по дням'!R123:'выработка по дням'!$AH123))/1000/$B123/$AJ$2/24</f>
        <v>0.14629402968036528</v>
      </c>
      <c r="R123" s="17">
        <f>('выработка по дням'!$AW122+'выработка по дням'!$AW123+SUM('выработка по дням'!S122:'выработка по дням'!$AH122)-SUM('выработка по дням'!S123:'выработка по дням'!$AH123))/1000/$B123/$AJ$2/24</f>
        <v>0.14648875570776257</v>
      </c>
      <c r="S123" s="17">
        <f>('выработка по дням'!$AW122+'выработка по дням'!$AW123+SUM('выработка по дням'!T122:'выработка по дням'!$AH122)-SUM('выработка по дням'!T123:'выработка по дням'!$AH123))/1000/$B123/$AJ$2/24</f>
        <v>0.14663086757990867</v>
      </c>
      <c r="T123" s="17">
        <f>('выработка по дням'!$AW122+'выработка по дням'!$AW123+SUM('выработка по дням'!U122:'выработка по дням'!$AH122)-SUM('выработка по дням'!U123:'выработка по дням'!$AH123))/1000/$B123/$AJ$2/24</f>
        <v>0.14673833333333333</v>
      </c>
      <c r="U123" s="17">
        <f>('выработка по дням'!$AW122+'выработка по дням'!$AW123+SUM('выработка по дням'!V122:'выработка по дням'!$AH122)-SUM('выработка по дням'!V123:'выработка по дням'!$AH123))/1000/$B123/$AJ$2/24</f>
        <v>0.14715689497716894</v>
      </c>
      <c r="V123" s="17">
        <f>('выработка по дням'!$AW122+'выработка по дням'!$AW123+SUM('выработка по дням'!W122:'выработка по дням'!$AH122)-SUM('выработка по дням'!W123:'выработка по дням'!$AH123))/1000/$B123/$AJ$2/24</f>
        <v>0.14738998858447486</v>
      </c>
      <c r="W123" s="17">
        <f>('выработка по дням'!$AW122+'выработка по дням'!$AW123+SUM('выработка по дням'!X122:'выработка по дням'!$AH122)-SUM('выработка по дням'!X123:'выработка по дням'!$AH123))/1000/$B123/$AJ$2/24</f>
        <v>0.14772270547945204</v>
      </c>
      <c r="X123" s="17">
        <f>('выработка по дням'!$AW122+'выработка по дням'!$AW123+SUM('выработка по дням'!Y122:'выработка по дням'!$AH122)-SUM('выработка по дням'!Y123:'выработка по дням'!$AH123))/1000/$B123/$AJ$2/24</f>
        <v>0.14748609589041098</v>
      </c>
      <c r="Y123" s="17">
        <f>('выработка по дням'!$AW122+'выработка по дням'!$AW123+SUM('выработка по дням'!Z122:'выработка по дням'!$AH122)-SUM('выработка по дням'!Z123:'выработка по дням'!$AH123))/1000/$B123/$AJ$2/24</f>
        <v>0.14723244292237445</v>
      </c>
      <c r="Z123" s="17">
        <f>('выработка по дням'!$AW122+'выработка по дням'!$AW123+SUM('выработка по дням'!AA122:'выработка по дням'!$AH122)-SUM('выработка по дням'!AA123:'выработка по дням'!$AH123))/1000/$B123/$AJ$2/24</f>
        <v>0.14660737442922375</v>
      </c>
      <c r="AA123" s="17">
        <f>('выработка по дням'!$AW122+'выработка по дням'!$AW123+SUM('выработка по дням'!AB122:'выработка по дням'!$AH122)-SUM('выработка по дням'!AB123:'выработка по дням'!$AH123))/1000/$B123/$AJ$2/24</f>
        <v>0.14605324200913242</v>
      </c>
      <c r="AB123" s="17">
        <f>('выработка по дням'!$AW122+'выработка по дням'!$AW123+SUM('выработка по дням'!AC122:'выработка по дням'!$AH122)-SUM('выработка по дням'!AC123:'выработка по дням'!$AH123))/1000/$B123/$AJ$2/24</f>
        <v>0.14600168949771689</v>
      </c>
      <c r="AC123" s="17">
        <f>('выработка по дням'!$AW122+'выработка по дням'!$AW123+SUM('выработка по дням'!AD122:'выработка по дням'!$AH122)-SUM('выработка по дням'!AD123:'выработка по дням'!$AH123))/1000/$B123/$AJ$2/24</f>
        <v>0.14639618721461189</v>
      </c>
      <c r="AD123" s="17">
        <f>('выработка по дням'!$AW122+'выработка по дням'!$AW123+SUM('выработка по дням'!AE122:'выработка по дням'!$AH122)-SUM('выработка по дням'!AE123:'выработка по дням'!$AH123))/1000/$B123/$AJ$2/24</f>
        <v>0.14678897260273974</v>
      </c>
      <c r="AE123" s="17">
        <f>('выработка по дням'!$AW122+'выработка по дням'!$AW123+SUM('выработка по дням'!AF122:'выработка по дням'!$AH122)-SUM('выработка по дням'!AF123:'выработка по дням'!$AH123))/1000/$B123/$AJ$2/24</f>
        <v>0.14659644977168948</v>
      </c>
      <c r="AF123" s="17">
        <f>('выработка по дням'!$AW122+'выработка по дням'!$AW123+SUM('выработка по дням'!AG122:'выработка по дням'!$AH122)-SUM('выработка по дням'!AG123:'выработка по дням'!$AH123))/1000/$B123/$AJ$2/24</f>
        <v>0.14728039954337899</v>
      </c>
      <c r="AG123" s="29">
        <f>('выработка по дням'!$AW122+'выработка по дням'!$AW123+SUM('выработка по дням'!AH122:'выработка по дням'!$AH122)-SUM('выработка по дням'!AH123:'выработка по дням'!$AH123))/1000/$B123/$AJ$2/24</f>
        <v>0.14744931506849315</v>
      </c>
      <c r="AH123" s="18">
        <f>('выработка по дням'!$AW122+'выработка по дням'!$AW123)/1000/$B123/$AJ$2/24</f>
        <v>0.14721736301369862</v>
      </c>
    </row>
    <row r="124" spans="1:34" s="32" customFormat="1">
      <c r="A124" s="212" t="s">
        <v>401</v>
      </c>
      <c r="B124" s="131"/>
      <c r="C124" s="23"/>
      <c r="D124" s="23"/>
      <c r="E124" s="23"/>
      <c r="F124" s="23"/>
      <c r="G124" s="23"/>
      <c r="H124" s="23"/>
      <c r="I124" s="23"/>
      <c r="J124" s="23"/>
      <c r="K124" s="23"/>
      <c r="L124" s="23"/>
      <c r="M124" s="23"/>
      <c r="N124" s="23"/>
      <c r="O124" s="23"/>
      <c r="P124" s="23"/>
      <c r="Q124" s="24"/>
      <c r="R124" s="24"/>
      <c r="S124" s="24"/>
      <c r="T124" s="24"/>
      <c r="U124" s="24"/>
      <c r="V124" s="24"/>
      <c r="W124" s="24"/>
      <c r="X124" s="24"/>
      <c r="Y124" s="24"/>
      <c r="Z124" s="24"/>
      <c r="AA124" s="24"/>
      <c r="AB124" s="24"/>
      <c r="AC124" s="24"/>
      <c r="AD124" s="24"/>
      <c r="AE124" s="24"/>
      <c r="AF124" s="24"/>
      <c r="AG124" s="24"/>
      <c r="AH124" s="12"/>
    </row>
    <row r="125" spans="1:34" s="32" customFormat="1">
      <c r="A125" s="213"/>
      <c r="B125" s="132">
        <v>15</v>
      </c>
      <c r="C125" s="17">
        <f>('выработка по дням'!$AW124+'выработка по дням'!$AW125+SUM('выработка по дням'!D124:'выработка по дням'!$AH124)-SUM('выработка по дням'!D125:'выработка по дням'!$AH125))/1000/$B125/$AJ$2/24</f>
        <v>0.15892665144596652</v>
      </c>
      <c r="D125" s="17">
        <f>('выработка по дням'!$AW124+'выработка по дням'!$AW125+SUM('выработка по дням'!E124:'выработка по дням'!$AH124)-SUM('выработка по дням'!E125:'выработка по дням'!$AH125))/1000/$B125/$AJ$2/24</f>
        <v>0.15924900304414003</v>
      </c>
      <c r="E125" s="17">
        <f>('выработка по дням'!$AW124+'выработка по дням'!$AW125+SUM('выработка по дням'!F124:'выработка по дням'!$AH124)-SUM('выработка по дням'!F125:'выработка по дням'!$AH125))/1000/$B125/$AJ$2/24</f>
        <v>0.15948353120243533</v>
      </c>
      <c r="F125" s="17">
        <f>('выработка по дням'!$AW124+'выработка по дням'!$AW125+SUM('выработка по дням'!G124:'выработка по дням'!$AH124)-SUM('выработка по дням'!G125:'выработка по дням'!$AH125))/1000/$B125/$AJ$2/24</f>
        <v>0.16000778538812785</v>
      </c>
      <c r="G125" s="17">
        <f>('выработка по дням'!$AW124+'выработка по дням'!$AW125+SUM('выработка по дням'!H124:'выработка по дням'!$AH124)-SUM('выработка по дням'!H125:'выработка по дням'!$AH125))/1000/$B125/$AJ$2/24</f>
        <v>0.15958870624048704</v>
      </c>
      <c r="H125" s="17">
        <f>('выработка по дням'!$AW124+'выработка по дням'!$AW125+SUM('выработка по дням'!I124:'выработка по дням'!$AH124)-SUM('выработка по дням'!I125:'выработка по дням'!$AH125))/1000/$B125/$AJ$2/24</f>
        <v>0.15972497716894979</v>
      </c>
      <c r="I125" s="17">
        <f>('выработка по дням'!$AW124+'выработка по дням'!$AW125+SUM('выработка по дням'!J124:'выработка по дням'!$AH124)-SUM('выработка по дням'!J125:'выработка по дням'!$AH125))/1000/$B125/$AJ$2/24</f>
        <v>0.15981138508371387</v>
      </c>
      <c r="J125" s="17">
        <f>('выработка по дням'!$AW124+'выработка по дням'!$AW125+SUM('выработка по дням'!K124:'выработка по дням'!$AH124)-SUM('выработка по дням'!K125:'выработка по дням'!$AH125))/1000/$B125/$AJ$2/24</f>
        <v>0.16024465753424658</v>
      </c>
      <c r="K125" s="17">
        <f>('выработка по дням'!$AW124+'выработка по дням'!$AW125+SUM('выработка по дням'!L124:'выработка по дням'!$AH124)-SUM('выработка по дням'!L125:'выработка по дням'!$AH125))/1000/$B125/$AJ$2/24</f>
        <v>0.16042494672754945</v>
      </c>
      <c r="L125" s="17">
        <f>('выработка по дням'!$AW124+'выработка по дням'!$AW125+SUM('выработка по дням'!M124:'выработка по дням'!$AH124)-SUM('выработка по дням'!M125:'выработка по дням'!$AH125))/1000/$B125/$AJ$2/24</f>
        <v>0.16001953576864533</v>
      </c>
      <c r="M125" s="17">
        <f>('выработка по дням'!$AW124+'выработка по дням'!$AW125+SUM('выработка по дням'!N124:'выработка по дням'!$AH124)-SUM('выработка по дням'!N125:'выработка по дням'!$AH125))/1000/$B125/$AJ$2/24</f>
        <v>0.15991337138508369</v>
      </c>
      <c r="N125" s="17">
        <f>('выработка по дням'!$AW124+'выработка по дням'!$AW125+SUM('выработка по дням'!O124:'выработка по дням'!$AH124)-SUM('выработка по дням'!O125:'выработка по дням'!$AH125))/1000/$B125/$AJ$2/24</f>
        <v>0.15960217656012174</v>
      </c>
      <c r="O125" s="17">
        <f>('выработка по дням'!$AW124+'выработка по дням'!$AW125+SUM('выработка по дням'!P124:'выработка по дням'!$AH124)-SUM('выработка по дням'!P125:'выработка по дням'!$AH125))/1000/$B125/$AJ$2/24</f>
        <v>0.15973627092846274</v>
      </c>
      <c r="P125" s="17">
        <f>('выработка по дням'!$AW124+'выработка по дням'!$AW125+SUM('выработка по дням'!Q124:'выработка по дням'!$AH124)-SUM('выработка по дням'!Q125:'выработка по дням'!$AH125))/1000/$B125/$AJ$2/24</f>
        <v>0.15924499238964993</v>
      </c>
      <c r="Q125" s="17">
        <f>('выработка по дням'!$AW124+'выработка по дням'!$AW125+SUM('выработка по дням'!R124:'выработка по дням'!$AH124)-SUM('выработка по дням'!R125:'выработка по дням'!$AH125))/1000/$B125/$AJ$2/24</f>
        <v>0.15960041856925417</v>
      </c>
      <c r="R125" s="17">
        <f>('выработка по дням'!$AW124+'выработка по дням'!$AW125+SUM('выработка по дням'!S124:'выработка по дням'!$AH124)-SUM('выработка по дням'!S125:'выработка по дням'!$AH125))/1000/$B125/$AJ$2/24</f>
        <v>0.15968853120243534</v>
      </c>
      <c r="S125" s="17">
        <f>('выработка по дням'!$AW124+'выработка по дням'!$AW125+SUM('выработка по дням'!T124:'выработка по дням'!$AH124)-SUM('выработка по дням'!T125:'выработка по дням'!$AH125))/1000/$B125/$AJ$2/24</f>
        <v>0.15971502283105021</v>
      </c>
      <c r="T125" s="17">
        <f>('выработка по дням'!$AW124+'выработка по дням'!$AW125+SUM('выработка по дням'!U124:'выработка по дням'!$AH124)-SUM('выработка по дням'!U125:'выработка по дням'!$AH125))/1000/$B125/$AJ$2/24</f>
        <v>0.15961155251141551</v>
      </c>
      <c r="U125" s="17">
        <f>('выработка по дням'!$AW124+'выработка по дням'!$AW125+SUM('выработка по дням'!V124:'выработка по дням'!$AH124)-SUM('выработка по дням'!V125:'выработка по дням'!$AH125))/1000/$B125/$AJ$2/24</f>
        <v>0.15977956621004566</v>
      </c>
      <c r="V125" s="17">
        <f>('выработка по дням'!$AW124+'выработка по дням'!$AW125+SUM('выработка по дням'!W124:'выработка по дням'!$AH124)-SUM('выработка по дням'!W125:'выработка по дням'!$AH125))/1000/$B125/$AJ$2/24</f>
        <v>0.15964342465753426</v>
      </c>
      <c r="W125" s="17">
        <f>('выработка по дням'!$AW124+'выработка по дням'!$AW125+SUM('выработка по дням'!X124:'выработка по дням'!$AH124)-SUM('выработка по дням'!X125:'выработка по дням'!$AH125))/1000/$B125/$AJ$2/24</f>
        <v>0.15945768645357686</v>
      </c>
      <c r="X125" s="17">
        <f>('выработка по дням'!$AW124+'выработка по дням'!$AW125+SUM('выработка по дням'!Y124:'выработка по дням'!$AH124)-SUM('выработка по дням'!Y125:'выработка по дням'!$AH125))/1000/$B125/$AJ$2/24</f>
        <v>0.15941043378995431</v>
      </c>
      <c r="Y125" s="17">
        <f>('выработка по дням'!$AW124+'выработка по дням'!$AW125+SUM('выработка по дням'!Z124:'выработка по дням'!$AH124)-SUM('выработка по дням'!Z125:'выработка по дням'!$AH125))/1000/$B125/$AJ$2/24</f>
        <v>0.15951537290715373</v>
      </c>
      <c r="Z125" s="17">
        <f>('выработка по дням'!$AW124+'выработка по дням'!$AW125+SUM('выработка по дням'!AA124:'выработка по дням'!$AH124)-SUM('выработка по дням'!AA125:'выработка по дням'!$AH125))/1000/$B125/$AJ$2/24</f>
        <v>0.15968206240487065</v>
      </c>
      <c r="AA125" s="17">
        <f>('выработка по дням'!$AW124+'выработка по дням'!$AW125+SUM('выработка по дням'!AB124:'выработка по дням'!$AH124)-SUM('выработка по дням'!AB125:'выработка по дням'!$AH125))/1000/$B125/$AJ$2/24</f>
        <v>0.15940689497716895</v>
      </c>
      <c r="AB125" s="17">
        <f>('выработка по дням'!$AW124+'выработка по дням'!$AW125+SUM('выработка по дням'!AC124:'выработка по дням'!$AH124)-SUM('выработка по дням'!AC125:'выработка по дням'!$AH125))/1000/$B125/$AJ$2/24</f>
        <v>0.15951235920852361</v>
      </c>
      <c r="AC125" s="17">
        <f>('выработка по дням'!$AW124+'выработка по дням'!$AW125+SUM('выработка по дням'!AD124:'выработка по дням'!$AH124)-SUM('выработка по дням'!AD125:'выработка по дням'!$AH125))/1000/$B125/$AJ$2/24</f>
        <v>0.15933800608828005</v>
      </c>
      <c r="AD125" s="17">
        <f>('выработка по дням'!$AW124+'выработка по дням'!$AW125+SUM('выработка по дням'!AE124:'выработка по дням'!$AH124)-SUM('выработка по дням'!AE125:'выработка по дням'!$AH125))/1000/$B125/$AJ$2/24</f>
        <v>0.1591975114155251</v>
      </c>
      <c r="AE125" s="17">
        <f>('выработка по дням'!$AW124+'выработка по дням'!$AW125+SUM('выработка по дням'!AF124:'выработка по дням'!$AH124)-SUM('выработка по дням'!AF125:'выработка по дням'!$AH125))/1000/$B125/$AJ$2/24</f>
        <v>0.15909037290715372</v>
      </c>
      <c r="AF125" s="17">
        <f>('выработка по дням'!$AW124+'выработка по дням'!$AW125+SUM('выработка по дням'!AG124:'выработка по дням'!$AH124)-SUM('выработка по дням'!AG125:'выработка по дням'!$AH125))/1000/$B125/$AJ$2/24</f>
        <v>0.15889872907153729</v>
      </c>
      <c r="AG125" s="29">
        <f>('выработка по дням'!$AW124+'выработка по дням'!$AW125+SUM('выработка по дням'!AH124:'выработка по дням'!$AH124)-SUM('выработка по дням'!AH125:'выработка по дням'!$AH125))/1000/$B125/$AJ$2/24</f>
        <v>0.15902879756468796</v>
      </c>
      <c r="AH125" s="18">
        <f>('выработка по дням'!$AW124+'выработка по дням'!$AW125)/1000/$B125/$AJ$2/24</f>
        <v>0.15921873668188738</v>
      </c>
    </row>
    <row r="126" spans="1:34" s="32" customFormat="1">
      <c r="A126" s="212" t="s">
        <v>402</v>
      </c>
      <c r="B126" s="131"/>
      <c r="C126" s="23"/>
      <c r="D126" s="23"/>
      <c r="E126" s="23"/>
      <c r="F126" s="23"/>
      <c r="G126" s="23"/>
      <c r="H126" s="23"/>
      <c r="I126" s="23"/>
      <c r="J126" s="23"/>
      <c r="K126" s="23"/>
      <c r="L126" s="23"/>
      <c r="M126" s="23"/>
      <c r="N126" s="23"/>
      <c r="O126" s="23"/>
      <c r="P126" s="23"/>
      <c r="Q126" s="24"/>
      <c r="R126" s="24"/>
      <c r="S126" s="24"/>
      <c r="T126" s="24"/>
      <c r="U126" s="24"/>
      <c r="V126" s="24"/>
      <c r="W126" s="24"/>
      <c r="X126" s="24"/>
      <c r="Y126" s="24"/>
      <c r="Z126" s="24"/>
      <c r="AA126" s="24"/>
      <c r="AB126" s="24"/>
      <c r="AC126" s="24"/>
      <c r="AD126" s="24"/>
      <c r="AE126" s="24"/>
      <c r="AF126" s="24"/>
      <c r="AG126" s="24"/>
      <c r="AH126" s="12"/>
    </row>
    <row r="127" spans="1:34" s="32" customFormat="1">
      <c r="A127" s="213"/>
      <c r="B127" s="132">
        <v>15</v>
      </c>
      <c r="C127" s="17">
        <f>('выработка по дням'!$AW126+'выработка по дням'!$AW127+SUM('выработка по дням'!D126:'выработка по дням'!$AH126)-SUM('выработка по дням'!D127:'выработка по дням'!$AH127))/1000/$B127/$AJ$2/24</f>
        <v>0.15807993911719942</v>
      </c>
      <c r="D127" s="17">
        <f>('выработка по дням'!$AW126+'выработка по дням'!$AW127+SUM('выработка по дням'!E126:'выработка по дням'!$AH126)-SUM('выработка по дням'!E127:'выработка по дням'!$AH127))/1000/$B127/$AJ$2/24</f>
        <v>0.15841133181126332</v>
      </c>
      <c r="E127" s="17">
        <f>('выработка по дням'!$AW126+'выработка по дням'!$AW127+SUM('выработка по дням'!F126:'выработка по дням'!$AH126)-SUM('выработка по дням'!F127:'выработка по дням'!$AH127))/1000/$B127/$AJ$2/24</f>
        <v>0.15865219178082193</v>
      </c>
      <c r="F127" s="17">
        <f>('выработка по дням'!$AW126+'выработка по дням'!$AW127+SUM('выработка по дням'!G126:'выработка по дням'!$AH126)-SUM('выработка по дням'!G127:'выработка по дням'!$AH127))/1000/$B127/$AJ$2/24</f>
        <v>0.15918597412480973</v>
      </c>
      <c r="G127" s="17">
        <f>('выработка по дням'!$AW126+'выработка по дням'!$AW127+SUM('выработка по дням'!H126:'выработка по дням'!$AH126)-SUM('выработка по дням'!H127:'выработка по дням'!$AH127))/1000/$B127/$AJ$2/24</f>
        <v>0.15883121765601216</v>
      </c>
      <c r="H127" s="17">
        <f>('выработка по дням'!$AW126+'выработка по дням'!$AW127+SUM('выработка по дням'!I126:'выработка по дням'!$AH126)-SUM('выработка по дням'!I127:'выработка по дням'!$AH127))/1000/$B127/$AJ$2/24</f>
        <v>0.15899512176560124</v>
      </c>
      <c r="I127" s="17">
        <f>('выработка по дням'!$AW126+'выработка по дням'!$AW127+SUM('выработка по дням'!J126:'выработка по дням'!$AH126)-SUM('выработка по дням'!J127:'выработка по дням'!$AH127))/1000/$B127/$AJ$2/24</f>
        <v>0.15911974124809738</v>
      </c>
      <c r="J127" s="17">
        <f>('выработка по дням'!$AW126+'выработка по дням'!$AW127+SUM('выработка по дням'!K126:'выработка по дням'!$AH126)-SUM('выработка по дням'!K127:'выработка по дням'!$AH127))/1000/$B127/$AJ$2/24</f>
        <v>0.15944392694063927</v>
      </c>
      <c r="K127" s="17">
        <f>('выработка по дням'!$AW126+'выработка по дням'!$AW127+SUM('выработка по дням'!L126:'выработка по дням'!$AH126)-SUM('выработка по дням'!L127:'выработка по дням'!$AH127))/1000/$B127/$AJ$2/24</f>
        <v>0.1596248706240487</v>
      </c>
      <c r="L127" s="17">
        <f>('выработка по дням'!$AW126+'выработка по дням'!$AW127+SUM('выработка по дням'!M126:'выработка по дням'!$AH126)-SUM('выработка по дням'!M127:'выработка по дням'!$AH127))/1000/$B127/$AJ$2/24</f>
        <v>0.15926345509893455</v>
      </c>
      <c r="M127" s="17">
        <f>('выработка по дням'!$AW126+'выработка по дням'!$AW127+SUM('выработка по дням'!N126:'выработка по дням'!$AH126)-SUM('выработка по дням'!N127:'выработка по дням'!$AH127))/1000/$B127/$AJ$2/24</f>
        <v>0.1591976712328767</v>
      </c>
      <c r="N127" s="17">
        <f>('выработка по дням'!$AW126+'выработка по дням'!$AW127+SUM('выработка по дням'!O126:'выработка по дням'!$AH126)-SUM('выработка по дням'!O127:'выработка по дням'!$AH127))/1000/$B127/$AJ$2/24</f>
        <v>0.15894585996955859</v>
      </c>
      <c r="O127" s="17">
        <f>('выработка по дням'!$AW126+'выработка по дням'!$AW127+SUM('выработка по дням'!P126:'выработка по дням'!$AH126)-SUM('выработка по дням'!P127:'выработка по дням'!$AH127))/1000/$B127/$AJ$2/24</f>
        <v>0.15911162861491629</v>
      </c>
      <c r="P127" s="17">
        <f>('выработка по дням'!$AW126+'выработка по дням'!$AW127+SUM('выработка по дням'!Q126:'выработка по дням'!$AH126)-SUM('выработка по дням'!Q127:'выработка по дням'!$AH127))/1000/$B127/$AJ$2/24</f>
        <v>0.15869868340943685</v>
      </c>
      <c r="Q127" s="17">
        <f>('выработка по дням'!$AW126+'выработка по дням'!$AW127+SUM('выработка по дням'!R126:'выработка по дням'!$AH126)-SUM('выработка по дням'!R127:'выработка по дням'!$AH127))/1000/$B127/$AJ$2/24</f>
        <v>0.15909402587519028</v>
      </c>
      <c r="R127" s="17">
        <f>('выработка по дням'!$AW126+'выработка по дням'!$AW127+SUM('выработка по дням'!S126:'выработка по дням'!$AH126)-SUM('выработка по дням'!S127:'выработка по дням'!$AH127))/1000/$B127/$AJ$2/24</f>
        <v>0.15923752663622529</v>
      </c>
      <c r="S127" s="17">
        <f>('выработка по дням'!$AW126+'выработка по дням'!$AW127+SUM('выработка по дням'!T126:'выработка по дням'!$AH126)-SUM('выработка по дням'!T127:'выработка по дням'!$AH127))/1000/$B127/$AJ$2/24</f>
        <v>0.15933693302891933</v>
      </c>
      <c r="T127" s="17">
        <f>('выработка по дням'!$AW126+'выработка по дням'!$AW127+SUM('выработка по дням'!U126:'выработка по дням'!$AH126)-SUM('выработка по дням'!U127:'выработка по дням'!$AH127))/1000/$B127/$AJ$2/24</f>
        <v>0.15929964231354643</v>
      </c>
      <c r="U127" s="17">
        <f>('выработка по дням'!$AW126+'выработка по дням'!$AW127+SUM('выработка по дням'!V126:'выработка по дням'!$AH126)-SUM('выработка по дням'!V127:'выработка по дням'!$AH127))/1000/$B127/$AJ$2/24</f>
        <v>0.15952340182648403</v>
      </c>
      <c r="V127" s="17">
        <f>('выработка по дням'!$AW126+'выработка по дням'!$AW127+SUM('выработка по дням'!W126:'выработка по дням'!$AH126)-SUM('выработка по дням'!W127:'выработка по дням'!$AH127))/1000/$B127/$AJ$2/24</f>
        <v>0.159439901065449</v>
      </c>
      <c r="W127" s="17">
        <f>('выработка по дням'!$AW126+'выработка по дням'!$AW127+SUM('выработка по дням'!X126:'выработка по дням'!$AH126)-SUM('выработка по дням'!X127:'выработка по дням'!$AH127))/1000/$B127/$AJ$2/24</f>
        <v>0.15933331050228311</v>
      </c>
      <c r="X127" s="17">
        <f>('выработка по дням'!$AW126+'выработка по дням'!$AW127+SUM('выработка по дням'!Y126:'выработка по дням'!$AH126)-SUM('выработка по дням'!Y127:'выработка по дням'!$AH127))/1000/$B127/$AJ$2/24</f>
        <v>0.15936751902587518</v>
      </c>
      <c r="Y127" s="17">
        <f>('выработка по дням'!$AW126+'выработка по дням'!$AW127+SUM('выработка по дням'!Z126:'выработка по дням'!$AH126)-SUM('выработка по дням'!Z127:'выработка по дням'!$AH127))/1000/$B127/$AJ$2/24</f>
        <v>0.15950303652968037</v>
      </c>
      <c r="Z127" s="17">
        <f>('выработка по дням'!$AW126+'выработка по дням'!$AW127+SUM('выработка по дням'!AA126:'выработка по дням'!$AH126)-SUM('выработка по дням'!AA127:'выработка по дням'!$AH127))/1000/$B127/$AJ$2/24</f>
        <v>0.15971785388127854</v>
      </c>
      <c r="AA127" s="17">
        <f>('выработка по дням'!$AW126+'выработка по дням'!$AW127+SUM('выработка по дням'!AB126:'выработка по дням'!$AH126)-SUM('выработка по дням'!AB127:'выработка по дням'!$AH127))/1000/$B127/$AJ$2/24</f>
        <v>0.15952768645357684</v>
      </c>
      <c r="AB127" s="17">
        <f>('выработка по дням'!$AW126+'выработка по дням'!$AW127+SUM('выработка по дням'!AC126:'выработка по дням'!$AH126)-SUM('выработка по дням'!AC127:'выработка по дням'!$AH127))/1000/$B127/$AJ$2/24</f>
        <v>0.15973679604261798</v>
      </c>
      <c r="AC127" s="17">
        <f>('выработка по дням'!$AW126+'выработка по дням'!$AW127+SUM('выработка по дням'!AD126:'выработка по дням'!$AH126)-SUM('выработка по дням'!AD127:'выработка по дням'!$AH127))/1000/$B127/$AJ$2/24</f>
        <v>0.15966463470319633</v>
      </c>
      <c r="AD127" s="17">
        <f>('выработка по дням'!$AW126+'выработка по дням'!$AW127+SUM('выработка по дням'!AE126:'выработка по дням'!$AH126)-SUM('выработка по дням'!AE127:'выработка по дням'!$AH127))/1000/$B127/$AJ$2/24</f>
        <v>0.15955886605783867</v>
      </c>
      <c r="AE127" s="17">
        <f>('выработка по дням'!$AW126+'выработка по дням'!$AW127+SUM('выработка по дням'!AF126:'выработка по дням'!$AH126)-SUM('выработка по дням'!AF127:'выработка по дням'!$AH127))/1000/$B127/$AJ$2/24</f>
        <v>0.15951592085235919</v>
      </c>
      <c r="AF127" s="17">
        <f>('выработка по дням'!$AW126+'выработка по дням'!$AW127+SUM('выработка по дням'!AG126:'выработка по дням'!$AH126)-SUM('выработка по дням'!AG127:'выработка по дням'!$AH127))/1000/$B127/$AJ$2/24</f>
        <v>0.15937688736681885</v>
      </c>
      <c r="AG127" s="29">
        <f>('выработка по дням'!$AW126+'выработка по дням'!$AW127+SUM('выработка по дням'!AH126:'выработка по дням'!$AH126)-SUM('выработка по дням'!AH127:'выработка по дням'!$AH127))/1000/$B127/$AJ$2/24</f>
        <v>0.15952590563165905</v>
      </c>
      <c r="AH127" s="18">
        <f>('выработка по дням'!$AW126+'выработка по дням'!$AW127)/1000/$B127/$AJ$2/24</f>
        <v>0.15975263318112634</v>
      </c>
    </row>
    <row r="128" spans="1:34" s="32" customFormat="1">
      <c r="A128" s="212" t="s">
        <v>403</v>
      </c>
      <c r="B128" s="131"/>
      <c r="C128" s="23"/>
      <c r="D128" s="23"/>
      <c r="E128" s="23"/>
      <c r="F128" s="23"/>
      <c r="G128" s="23"/>
      <c r="H128" s="23"/>
      <c r="I128" s="23"/>
      <c r="J128" s="23"/>
      <c r="K128" s="23"/>
      <c r="L128" s="23"/>
      <c r="M128" s="23"/>
      <c r="N128" s="23"/>
      <c r="O128" s="23"/>
      <c r="P128" s="23"/>
      <c r="Q128" s="24"/>
      <c r="R128" s="24"/>
      <c r="S128" s="24"/>
      <c r="T128" s="24"/>
      <c r="U128" s="24"/>
      <c r="V128" s="24"/>
      <c r="W128" s="24"/>
      <c r="X128" s="24"/>
      <c r="Y128" s="24"/>
      <c r="Z128" s="24"/>
      <c r="AA128" s="24"/>
      <c r="AB128" s="24"/>
      <c r="AC128" s="24"/>
      <c r="AD128" s="24"/>
      <c r="AE128" s="24"/>
      <c r="AF128" s="24"/>
      <c r="AG128" s="24"/>
      <c r="AH128" s="12"/>
    </row>
    <row r="129" spans="1:34" s="32" customFormat="1">
      <c r="A129" s="213"/>
      <c r="B129" s="132">
        <v>15</v>
      </c>
      <c r="C129" s="17">
        <f>('выработка по дням'!$AW128+'выработка по дням'!$AW129+SUM('выработка по дням'!D128:'выработка по дням'!$AH128)-SUM('выработка по дням'!D129:'выработка по дням'!$AH129))/1000/$B129/$AJ$2/24</f>
        <v>0.16453774733637747</v>
      </c>
      <c r="D129" s="17">
        <f>('выработка по дням'!$AW128+'выработка по дням'!$AW129+SUM('выработка по дням'!E128:'выработка по дням'!$AH128)-SUM('выработка по дням'!E129:'выработка по дням'!$AH129))/1000/$B129/$AJ$2/24</f>
        <v>0.16485765601217653</v>
      </c>
      <c r="E129" s="17">
        <f>('выработка по дням'!$AW128+'выработка по дням'!$AW129+SUM('выработка по дням'!F128:'выработка по дням'!$AH128)-SUM('выработка по дням'!F129:'выработка по дням'!$AH129))/1000/$B129/$AJ$2/24</f>
        <v>0.16507989345509894</v>
      </c>
      <c r="F129" s="17">
        <f>('выработка по дням'!$AW128+'выработка по дням'!$AW129+SUM('выработка по дням'!G128:'выработка по дням'!$AH128)-SUM('выработка по дням'!G129:'выработка по дням'!$AH129))/1000/$B129/$AJ$2/24</f>
        <v>0.16560450532724505</v>
      </c>
      <c r="G129" s="17">
        <f>('выработка по дням'!$AW128+'выработка по дням'!$AW129+SUM('выработка по дням'!H128:'выработка по дням'!$AH128)-SUM('выработка по дням'!H129:'выработка по дням'!$AH129))/1000/$B129/$AJ$2/24</f>
        <v>0.16517308219178081</v>
      </c>
      <c r="H129" s="17">
        <f>('выработка по дням'!$AW128+'выработка по дням'!$AW129+SUM('выработка по дням'!I128:'выработка по дням'!$AH128)-SUM('выработка по дням'!I129:'выработка по дням'!$AH129))/1000/$B129/$AJ$2/24</f>
        <v>0.16525644596651445</v>
      </c>
      <c r="I129" s="17">
        <f>('выработка по дням'!$AW128+'выработка по дням'!$AW129+SUM('выработка по дням'!J128:'выработка по дням'!$AH128)-SUM('выработка по дням'!J129:'выработка по дням'!$AH129))/1000/$B129/$AJ$2/24</f>
        <v>0.16533251902587517</v>
      </c>
      <c r="J129" s="17">
        <f>('выработка по дням'!$AW128+'выработка по дням'!$AW129+SUM('выработка по дням'!K128:'выработка по дням'!$AH128)-SUM('выработка по дням'!K129:'выработка по дням'!$AH129))/1000/$B129/$AJ$2/24</f>
        <v>0.1656902511415525</v>
      </c>
      <c r="K129" s="17">
        <f>('выработка по дням'!$AW128+'выработка по дням'!$AW129+SUM('выработка по дням'!L128:'выработка по дням'!$AH128)-SUM('выработка по дням'!L129:'выработка по дням'!$AH129))/1000/$B129/$AJ$2/24</f>
        <v>0.16586810502283103</v>
      </c>
      <c r="L129" s="17">
        <f>('выработка по дням'!$AW128+'выработка по дням'!$AW129+SUM('выработка по дням'!M128:'выработка по дням'!$AH128)-SUM('выработка по дням'!M129:'выработка по дням'!$AH129))/1000/$B129/$AJ$2/24</f>
        <v>0.16547199391171993</v>
      </c>
      <c r="M129" s="17">
        <f>('выработка по дням'!$AW128+'выработка по дням'!$AW129+SUM('выработка по дням'!N128:'выработка по дням'!$AH128)-SUM('выработка по дням'!N129:'выработка по дням'!$AH129))/1000/$B129/$AJ$2/24</f>
        <v>0.1653546803652968</v>
      </c>
      <c r="N129" s="17">
        <f>('выработка по дням'!$AW128+'выработка по дням'!$AW129+SUM('выработка по дням'!O128:'выработка по дням'!$AH128)-SUM('выработка по дням'!O129:'выработка по дням'!$AH129))/1000/$B129/$AJ$2/24</f>
        <v>0.16503719939117198</v>
      </c>
      <c r="O129" s="17">
        <f>('выработка по дням'!$AW128+'выработка по дням'!$AW129+SUM('выработка по дням'!P128:'выработка по дням'!$AH128)-SUM('выработка по дням'!P129:'выработка по дням'!$AH129))/1000/$B129/$AJ$2/24</f>
        <v>0.16517000000000001</v>
      </c>
      <c r="P129" s="17">
        <f>('выработка по дням'!$AW128+'выработка по дням'!$AW129+SUM('выработка по дням'!Q128:'выработка по дням'!$AH128)-SUM('выработка по дням'!Q129:'выработка по дням'!$AH129))/1000/$B129/$AJ$2/24</f>
        <v>0.1646652511415525</v>
      </c>
      <c r="Q129" s="17">
        <f>('выработка по дням'!$AW128+'выработка по дням'!$AW129+SUM('выработка по дням'!R128:'выработка по дням'!$AH128)-SUM('выработка по дням'!R129:'выработка по дням'!$AH129))/1000/$B129/$AJ$2/24</f>
        <v>0.16501257229832569</v>
      </c>
      <c r="R129" s="17">
        <f>('выработка по дням'!$AW128+'выработка по дням'!$AW129+SUM('выработка по дням'!S128:'выработка по дням'!$AH128)-SUM('выработка по дням'!S129:'выработка по дням'!$AH129))/1000/$B129/$AJ$2/24</f>
        <v>0.16509424657534247</v>
      </c>
      <c r="S129" s="17">
        <f>('выработка по дням'!$AW128+'выработка по дням'!$AW129+SUM('выработка по дням'!T128:'выработка по дням'!$AH128)-SUM('выработка по дням'!T129:'выработка по дням'!$AH129))/1000/$B129/$AJ$2/24</f>
        <v>0.16510840943683408</v>
      </c>
      <c r="T129" s="17">
        <f>('выработка по дням'!$AW128+'выработка по дням'!$AW129+SUM('выработка по дням'!U128:'выработка по дням'!$AH128)-SUM('выработка по дням'!U129:'выработка по дням'!$AH129))/1000/$B129/$AJ$2/24</f>
        <v>0.16498707762557077</v>
      </c>
      <c r="U129" s="17">
        <f>('выработка по дням'!$AW128+'выработка по дням'!$AW129+SUM('выработка по дням'!V128:'выработка по дням'!$AH128)-SUM('выработка по дням'!V129:'выработка по дням'!$AH129))/1000/$B129/$AJ$2/24</f>
        <v>0.16514766362252664</v>
      </c>
      <c r="V129" s="17">
        <f>('выработка по дням'!$AW128+'выработка по дням'!$AW129+SUM('выработка по дням'!W128:'выработка по дням'!$AH128)-SUM('выработка по дням'!W129:'выработка по дням'!$AH129))/1000/$B129/$AJ$2/24</f>
        <v>0.16500335616438355</v>
      </c>
      <c r="W129" s="17">
        <f>('выработка по дням'!$AW128+'выработка по дням'!$AW129+SUM('выработка по дням'!X128:'выработка по дням'!$AH128)-SUM('выработка по дням'!X129:'выработка по дням'!$AH129))/1000/$B129/$AJ$2/24</f>
        <v>0.16480227549467277</v>
      </c>
      <c r="X129" s="17">
        <f>('выработка по дням'!$AW128+'выработка по дням'!$AW129+SUM('выработка по дням'!Y128:'выработка по дням'!$AH128)-SUM('выработка по дням'!Y129:'выработка по дням'!$AH129))/1000/$B129/$AJ$2/24</f>
        <v>0.16473676560121767</v>
      </c>
      <c r="Y129" s="17">
        <f>('выработка по дням'!$AW128+'выработка по дням'!$AW129+SUM('выработка по дням'!Z128:'выработка по дням'!$AH128)-SUM('выработка по дням'!Z129:'выработка по дням'!$AH129))/1000/$B129/$AJ$2/24</f>
        <v>0.1648366210045662</v>
      </c>
      <c r="Z129" s="17">
        <f>('выработка по дням'!$AW128+'выработка по дням'!$AW129+SUM('выработка по дням'!AA128:'выработка по дням'!$AH128)-SUM('выработка по дням'!AA129:'выработка по дням'!$AH129))/1000/$B129/$AJ$2/24</f>
        <v>0.16499977168949773</v>
      </c>
      <c r="AA129" s="17">
        <f>('выработка по дням'!$AW128+'выработка по дням'!$AW129+SUM('выработка по дням'!AB128:'выработка по дням'!$AH128)-SUM('выработка по дням'!AB129:'выработка по дням'!$AH129))/1000/$B129/$AJ$2/24</f>
        <v>0.16470975646879757</v>
      </c>
      <c r="AB129" s="17">
        <f>('выработка по дням'!$AW128+'выработка по дням'!$AW129+SUM('выработка по дням'!AC128:'выработка по дням'!$AH128)-SUM('выработка по дням'!AC129:'выработка по дням'!$AH129))/1000/$B129/$AJ$2/24</f>
        <v>0.16485317351598172</v>
      </c>
      <c r="AC129" s="17">
        <f>('выработка по дням'!$AW128+'выработка по дням'!$AW129+SUM('выработка по дням'!AD128:'выработка по дням'!$AH128)-SUM('выработка по дням'!AD129:'выработка по дням'!$AH129))/1000/$B129/$AJ$2/24</f>
        <v>0.16469573059360731</v>
      </c>
      <c r="AD129" s="17">
        <f>('выработка по дням'!$AW128+'выработка по дням'!$AW129+SUM('выработка по дням'!AE128:'выработка по дням'!$AH128)-SUM('выработка по дням'!AE129:'выработка по дням'!$AH129))/1000/$B129/$AJ$2/24</f>
        <v>0.16455841704718416</v>
      </c>
      <c r="AE129" s="17">
        <f>('выработка по дням'!$AW128+'выработка по дням'!$AW129+SUM('выработка по дням'!AF128:'выработка по дням'!$AH128)-SUM('выработка по дням'!AF129:'выработка по дням'!$AH129))/1000/$B129/$AJ$2/24</f>
        <v>0.1644622222222222</v>
      </c>
      <c r="AF129" s="17">
        <f>('выработка по дням'!$AW128+'выработка по дням'!$AW129+SUM('выработка по дням'!AG128:'выработка по дням'!$AH128)-SUM('выработка по дням'!AG129:'выработка по дням'!$AH129))/1000/$B129/$AJ$2/24</f>
        <v>0.16428216894977168</v>
      </c>
      <c r="AG129" s="29">
        <f>('выработка по дням'!$AW128+'выработка по дням'!$AW129+SUM('выработка по дням'!AH128:'выработка по дням'!$AH128)-SUM('выработка по дням'!AH129:'выработка по дням'!$AH129))/1000/$B129/$AJ$2/24</f>
        <v>0.16442574581430749</v>
      </c>
      <c r="AH129" s="18">
        <f>('выработка по дням'!$AW128+'выработка по дням'!$AW129)/1000/$B129/$AJ$2/24</f>
        <v>0.16464399543378996</v>
      </c>
    </row>
    <row r="130" spans="1:34">
      <c r="A130" s="212" t="s">
        <v>404</v>
      </c>
      <c r="B130" s="131"/>
      <c r="C130" s="23"/>
      <c r="D130" s="23"/>
      <c r="E130" s="23"/>
      <c r="F130" s="23"/>
      <c r="G130" s="23"/>
      <c r="H130" s="23"/>
      <c r="I130" s="23"/>
      <c r="J130" s="23"/>
      <c r="K130" s="23"/>
      <c r="L130" s="23"/>
      <c r="M130" s="23"/>
      <c r="N130" s="23"/>
      <c r="O130" s="23"/>
      <c r="P130" s="23"/>
      <c r="Q130" s="24"/>
      <c r="R130" s="24"/>
      <c r="S130" s="24"/>
      <c r="T130" s="24"/>
      <c r="U130" s="24"/>
      <c r="V130" s="24"/>
      <c r="W130" s="24"/>
      <c r="X130" s="24"/>
      <c r="Y130" s="24"/>
      <c r="Z130" s="24"/>
      <c r="AA130" s="24"/>
      <c r="AB130" s="24"/>
      <c r="AC130" s="24"/>
      <c r="AD130" s="24"/>
      <c r="AE130" s="24"/>
      <c r="AF130" s="24"/>
      <c r="AG130" s="24"/>
      <c r="AH130" s="12"/>
    </row>
    <row r="131" spans="1:34">
      <c r="A131" s="213"/>
      <c r="B131" s="132">
        <v>15</v>
      </c>
      <c r="C131" s="17">
        <f>('выработка по дням'!$AW130+'выработка по дням'!$AW131+SUM('выработка по дням'!D130:'выработка по дням'!$AH130)-SUM('выработка по дням'!D131:'выработка по дням'!$AH131))/1000/$B131/$AJ$2/24</f>
        <v>0.15102429223744293</v>
      </c>
      <c r="D131" s="17">
        <f>('выработка по дням'!$AW130+'выработка по дням'!$AW131+SUM('выработка по дням'!E130:'выработка по дням'!$AH130)-SUM('выработка по дням'!E131:'выработка по дням'!$AH131))/1000/$B131/$AJ$2/24</f>
        <v>0.1513418493150685</v>
      </c>
      <c r="E131" s="17">
        <f>('выработка по дням'!$AW130+'выработка по дням'!$AW131+SUM('выработка по дням'!F130:'выработка по дням'!$AH130)-SUM('выработка по дням'!F131:'выработка по дням'!$AH131))/1000/$B131/$AJ$2/24</f>
        <v>0.1515664383561644</v>
      </c>
      <c r="F131" s="17">
        <f>('выработка по дням'!$AW130+'выработка по дням'!$AW131+SUM('выработка по дням'!G130:'выработка по дням'!$AH130)-SUM('выработка по дням'!G131:'выработка по дням'!$AH131))/1000/$B131/$AJ$2/24</f>
        <v>0.15209169710806694</v>
      </c>
      <c r="G131" s="17">
        <f>('выработка по дням'!$AW130+'выработка по дням'!$AW131+SUM('выработка по дням'!H130:'выработка по дням'!$AH130)-SUM('выработка по дням'!H131:'выработка по дням'!$AH131))/1000/$B131/$AJ$2/24</f>
        <v>0.15169910197869099</v>
      </c>
      <c r="H131" s="17">
        <f>('выработка по дням'!$AW130+'выработка по дням'!$AW131+SUM('выработка по дням'!I130:'выработка по дням'!$AH130)-SUM('выработка по дням'!I131:'выработка по дням'!$AH131))/1000/$B131/$AJ$2/24</f>
        <v>0.15175296803652968</v>
      </c>
      <c r="I131" s="17">
        <f>('выработка по дням'!$AW130+'выработка по дням'!$AW131+SUM('выработка по дням'!J130:'выработка по дням'!$AH130)-SUM('выработка по дням'!J131:'выработка по дням'!$AH131))/1000/$B131/$AJ$2/24</f>
        <v>0.15184889649923897</v>
      </c>
      <c r="J131" s="17">
        <f>('выработка по дням'!$AW130+'выработка по дням'!$AW131+SUM('выработка по дням'!K130:'выработка по дням'!$AH130)-SUM('выработка по дням'!K131:'выработка по дням'!$AH131))/1000/$B131/$AJ$2/24</f>
        <v>0.15227945966514461</v>
      </c>
      <c r="K131" s="17">
        <f>('выработка по дням'!$AW130+'выработка по дням'!$AW131+SUM('выработка по дням'!L130:'выработка по дням'!$AH130)-SUM('выработка по дням'!L131:'выработка по дням'!$AH131))/1000/$B131/$AJ$2/24</f>
        <v>0.15245329528158297</v>
      </c>
      <c r="L131" s="17">
        <f>('выработка по дням'!$AW130+'выработка по дням'!$AW131+SUM('выработка по дням'!M130:'выработка по дням'!$AH130)-SUM('выработка по дням'!M131:'выработка по дням'!$AH131))/1000/$B131/$AJ$2/24</f>
        <v>0.15207499999999999</v>
      </c>
      <c r="M131" s="17">
        <f>('выработка по дням'!$AW130+'выработка по дням'!$AW131+SUM('выработка по дням'!N130:'выработка по дням'!$AH130)-SUM('выработка по дням'!N131:'выработка по дням'!$AH131))/1000/$B131/$AJ$2/24</f>
        <v>0.15198017503805175</v>
      </c>
      <c r="N131" s="17">
        <f>('выработка по дням'!$AW130+'выработка по дням'!$AW131+SUM('выработка по дням'!O130:'выработка по дням'!$AH130)-SUM('выработка по дням'!O131:'выработка по дням'!$AH131))/1000/$B131/$AJ$2/24</f>
        <v>0.15169735159817352</v>
      </c>
      <c r="O131" s="17">
        <f>('выработка по дням'!$AW130+'выработка по дням'!$AW131+SUM('выработка по дням'!P130:'выработка по дням'!$AH130)-SUM('выработка по дням'!P131:'выработка по дням'!$AH131))/1000/$B131/$AJ$2/24</f>
        <v>0.15184861491628615</v>
      </c>
      <c r="P131" s="17">
        <f>('выработка по дням'!$AW130+'выработка по дням'!$AW131+SUM('выработка по дням'!Q130:'выработка по дням'!$AH130)-SUM('выработка по дням'!Q131:'выработка по дням'!$AH131))/1000/$B131/$AJ$2/24</f>
        <v>0.15138895738203956</v>
      </c>
      <c r="Q131" s="17">
        <f>('выработка по дням'!$AW130+'выработка по дням'!$AW131+SUM('выработка по дням'!R130:'выработка по дням'!$AH130)-SUM('выработка по дням'!R131:'выработка по дням'!$AH131))/1000/$B131/$AJ$2/24</f>
        <v>0.15175722983257231</v>
      </c>
      <c r="R131" s="17">
        <f>('выработка по дням'!$AW130+'выработка по дням'!$AW131+SUM('выработка по дням'!S130:'выработка по дням'!$AH130)-SUM('выработка по дням'!S131:'выработка по дням'!$AH131))/1000/$B131/$AJ$2/24</f>
        <v>0.15186640791476405</v>
      </c>
      <c r="S131" s="17">
        <f>('выработка по дням'!$AW130+'выработка по дням'!$AW131+SUM('выработка по дням'!T130:'выработка по дням'!$AH130)-SUM('выработка по дням'!T131:'выработка по дням'!$AH131))/1000/$B131/$AJ$2/24</f>
        <v>0.15192210806697107</v>
      </c>
      <c r="T131" s="17">
        <f>('выработка по дням'!$AW130+'выработка по дням'!$AW131+SUM('выработка по дням'!U130:'выработка по дням'!$AH130)-SUM('выработка по дням'!U131:'выработка по дням'!$AH131))/1000/$B131/$AJ$2/24</f>
        <v>0.15183878234398784</v>
      </c>
      <c r="U131" s="17">
        <f>('выработка по дням'!$AW130+'выработка по дням'!$AW131+SUM('выработка по дням'!V130:'выработка по дням'!$AH130)-SUM('выработка по дням'!V131:'выработка по дням'!$AH131))/1000/$B131/$AJ$2/24</f>
        <v>0.15202278538812788</v>
      </c>
      <c r="V131" s="17">
        <f>('выработка по дням'!$AW130+'выработка по дням'!$AW131+SUM('выработка по дням'!W130:'выработка по дням'!$AH130)-SUM('выработка по дням'!W131:'выработка по дням'!$AH131))/1000/$B131/$AJ$2/24</f>
        <v>0.15191059360730594</v>
      </c>
      <c r="W131" s="17">
        <f>('выработка по дням'!$AW130+'выработка по дням'!$AW131+SUM('выработка по дням'!X130:'выработка по дням'!$AH130)-SUM('выработка по дням'!X131:'выработка по дням'!$AH131))/1000/$B131/$AJ$2/24</f>
        <v>0.15175738203957381</v>
      </c>
      <c r="X131" s="17">
        <f>('выработка по дням'!$AW130+'выработка по дням'!$AW131+SUM('выработка по дням'!Y130:'выработка по дням'!$AH130)-SUM('выработка по дням'!Y131:'выработка по дням'!$AH131))/1000/$B131/$AJ$2/24</f>
        <v>0.15174456621004567</v>
      </c>
      <c r="Y131" s="17">
        <f>('выработка по дням'!$AW130+'выработка по дням'!$AW131+SUM('выработка по дням'!Z130:'выработка по дням'!$AH130)-SUM('выработка по дням'!Z131:'выработка по дням'!$AH131))/1000/$B131/$AJ$2/24</f>
        <v>0.15187630136986299</v>
      </c>
      <c r="Z131" s="17">
        <f>('выработка по дням'!$AW130+'выработка по дням'!$AW131+SUM('выработка по дням'!AA130:'выработка по дням'!$AH130)-SUM('выработка по дням'!AA131:'выработка по дням'!$AH131))/1000/$B131/$AJ$2/24</f>
        <v>0.15208504566210043</v>
      </c>
      <c r="AA131" s="17">
        <f>('выработка по дням'!$AW130+'выработка по дням'!$AW131+SUM('выработка по дням'!AB130:'выработка по дням'!$AH130)-SUM('выработка по дням'!AB131:'выработка по дням'!$AH131))/1000/$B131/$AJ$2/24</f>
        <v>0.1518568112633181</v>
      </c>
      <c r="AB131" s="17">
        <f>('выработка по дням'!$AW130+'выработка по дням'!$AW131+SUM('выработка по дням'!AC130:'выработка по дням'!$AH130)-SUM('выработка по дням'!AC131:'выработка по дням'!$AH131))/1000/$B131/$AJ$2/24</f>
        <v>0.1520333409436834</v>
      </c>
      <c r="AC131" s="17">
        <f>('выработка по дням'!$AW130+'выработка по дням'!$AW131+SUM('выработка по дням'!AD130:'выработка по дням'!$AH130)-SUM('выработка по дням'!AD131:'выработка по дням'!$AH131))/1000/$B131/$AJ$2/24</f>
        <v>0.15191627853881276</v>
      </c>
      <c r="AD131" s="17">
        <f>('выработка по дням'!$AW130+'выработка по дням'!$AW131+SUM('выработка по дням'!AE130:'выработка по дням'!$AH130)-SUM('выработка по дням'!AE131:'выработка по дням'!$AH131))/1000/$B131/$AJ$2/24</f>
        <v>0.15179836377473363</v>
      </c>
      <c r="AE131" s="17">
        <f>('выработка по дням'!$AW130+'выработка по дням'!$AW131+SUM('выработка по дням'!AF130:'выработка по дням'!$AH130)-SUM('выработка по дням'!AF131:'выработка по дням'!$AH131))/1000/$B131/$AJ$2/24</f>
        <v>0.1517268493150685</v>
      </c>
      <c r="AF131" s="17">
        <f>('выработка по дням'!$AW130+'выработка по дням'!$AW131+SUM('выработка по дням'!AG130:'выработка по дням'!$AH130)-SUM('выработка по дням'!AG131:'выработка по дням'!$AH131))/1000/$B131/$AJ$2/24</f>
        <v>0.15157422374429222</v>
      </c>
      <c r="AG131" s="29">
        <f>('выработка по дням'!$AW130+'выработка по дням'!$AW131+SUM('выработка по дням'!AH130:'выработка по дням'!$AH130)-SUM('выработка по дням'!AH131:'выработка по дням'!$AH131))/1000/$B131/$AJ$2/24</f>
        <v>0.15171887366818873</v>
      </c>
      <c r="AH131" s="18">
        <f>('выработка по дням'!$AW130+'выработка по дням'!$AW131)/1000/$B131/$AJ$2/24</f>
        <v>0.1519424809741248</v>
      </c>
    </row>
    <row r="132" spans="1:34">
      <c r="A132" s="210" t="s">
        <v>801</v>
      </c>
      <c r="B132" s="131"/>
      <c r="C132" s="23"/>
      <c r="D132" s="23"/>
      <c r="E132" s="23"/>
      <c r="F132" s="23"/>
      <c r="G132" s="23"/>
      <c r="H132" s="23"/>
      <c r="I132" s="23"/>
      <c r="J132" s="23"/>
      <c r="K132" s="23"/>
      <c r="L132" s="23"/>
      <c r="M132" s="23"/>
      <c r="N132" s="23"/>
      <c r="O132" s="23"/>
      <c r="P132" s="23"/>
      <c r="Q132" s="24"/>
      <c r="R132" s="24"/>
      <c r="S132" s="24"/>
      <c r="T132" s="24"/>
      <c r="U132" s="24"/>
      <c r="V132" s="24"/>
      <c r="W132" s="24"/>
      <c r="X132" s="24"/>
      <c r="Y132" s="24"/>
      <c r="Z132" s="24"/>
      <c r="AA132" s="24"/>
      <c r="AB132" s="24"/>
      <c r="AC132" s="24"/>
      <c r="AD132" s="24"/>
      <c r="AE132" s="24"/>
      <c r="AF132" s="24"/>
      <c r="AG132" s="24"/>
      <c r="AH132" s="12"/>
    </row>
    <row r="133" spans="1:34">
      <c r="A133" s="211"/>
      <c r="B133" s="132">
        <v>15</v>
      </c>
      <c r="C133" s="17">
        <f>('выработка по дням'!$AW132+'выработка по дням'!$AW133+SUM('выработка по дням'!D132:'выработка по дням'!$AH132)-SUM('выработка по дням'!D133:'выработка по дням'!$AH133))/1000/$B133/$AJ$2/24</f>
        <v>0.13395676560121766</v>
      </c>
      <c r="D133" s="17">
        <f>('выработка по дням'!$AW132+'выработка по дням'!$AW133+SUM('выработка по дням'!E132:'выработка по дням'!$AH132)-SUM('выработка по дням'!E133:'выработка по дням'!$AH133))/1000/$B133/$AJ$2/24</f>
        <v>0.1343703805175038</v>
      </c>
      <c r="E133" s="17">
        <f>('выработка по дням'!$AW132+'выработка по дням'!$AW133+SUM('выработка по дням'!F132:'выработка по дням'!$AH132)-SUM('выработка по дням'!F133:'выработка по дням'!$AH133))/1000/$B133/$AJ$2/24</f>
        <v>0.13428449010654489</v>
      </c>
      <c r="F133" s="17">
        <f>('выработка по дням'!$AW132+'выработка по дням'!$AW133+SUM('выработка по дням'!G132:'выработка по дням'!$AH132)-SUM('выработка по дням'!G133:'выработка по дням'!$AH133))/1000/$B133/$AJ$2/24</f>
        <v>0.13473733637747337</v>
      </c>
      <c r="G133" s="17">
        <f>('выработка по дням'!$AW132+'выработка по дням'!$AW133+SUM('выработка по дням'!H132:'выработка по дням'!$AH132)-SUM('выработка по дням'!H133:'выработка по дням'!$AH133))/1000/$B133/$AJ$2/24</f>
        <v>0.13512935312024354</v>
      </c>
      <c r="H133" s="17">
        <f>('выработка по дням'!$AW132+'выработка по дням'!$AW133+SUM('выработка по дням'!I132:'выработка по дням'!$AH132)-SUM('выработка по дням'!I133:'выработка по дням'!$AH133))/1000/$B133/$AJ$2/24</f>
        <v>0.13501192541856924</v>
      </c>
      <c r="I133" s="17">
        <f>('выработка по дням'!$AW132+'выработка по дням'!$AW133+SUM('выработка по дням'!J132:'выработка по дням'!$AH132)-SUM('выработка по дням'!J133:'выработка по дням'!$AH133))/1000/$B133/$AJ$2/24</f>
        <v>0.13505776255707763</v>
      </c>
      <c r="J133" s="17">
        <f>('выработка по дням'!$AW132+'выработка по дням'!$AW133+SUM('выработка по дням'!K132:'выработка по дням'!$AH132)-SUM('выработка по дням'!K133:'выработка по дням'!$AH133))/1000/$B133/$AJ$2/24</f>
        <v>0.13508866818873669</v>
      </c>
      <c r="K133" s="17">
        <f>('выработка по дням'!$AW132+'выработка по дням'!$AW133+SUM('выработка по дням'!L132:'выработка по дням'!$AH132)-SUM('выработка по дням'!L133:'выработка по дням'!$AH133))/1000/$B133/$AJ$2/24</f>
        <v>0.134745197869102</v>
      </c>
      <c r="L133" s="17">
        <f>('выработка по дням'!$AW132+'выработка по дням'!$AW133+SUM('выработка по дням'!M132:'выработка по дням'!$AH132)-SUM('выработка по дням'!M133:'выработка по дням'!$AH133))/1000/$B133/$AJ$2/24</f>
        <v>0.13515280821917811</v>
      </c>
      <c r="M133" s="17">
        <f>('выработка по дням'!$AW132+'выработка по дням'!$AW133+SUM('выработка по дням'!N132:'выработка по дням'!$AH132)-SUM('выработка по дням'!N133:'выработка по дням'!$AH133))/1000/$B133/$AJ$2/24</f>
        <v>0.13532298325722983</v>
      </c>
      <c r="N133" s="17">
        <f>('выработка по дням'!$AW132+'выработка по дням'!$AW133+SUM('выработка по дням'!O132:'выработка по дням'!$AH132)-SUM('выработка по дням'!O133:'выработка по дням'!$AH133))/1000/$B133/$AJ$2/24</f>
        <v>0.13545535007610349</v>
      </c>
      <c r="O133" s="17">
        <f>('выработка по дням'!$AW132+'выработка по дням'!$AW133+SUM('выработка по дням'!P132:'выработка по дням'!$AH132)-SUM('выработка по дням'!P133:'выработка по дням'!$AH133))/1000/$B133/$AJ$2/24</f>
        <v>0.13555803652968038</v>
      </c>
      <c r="P133" s="17">
        <f>('выработка по дням'!$AW132+'выработка по дням'!$AW133+SUM('выработка по дням'!Q132:'выработка по дням'!$AH132)-SUM('выработка по дням'!Q133:'выработка по дням'!$AH133))/1000/$B133/$AJ$2/24</f>
        <v>0.13551535007610349</v>
      </c>
      <c r="Q133" s="17">
        <f>('выработка по дням'!$AW132+'выработка по дням'!$AW133+SUM('выработка по дням'!R132:'выработка по дням'!$AH132)-SUM('выработка по дням'!R133:'выработка по дням'!$AH133))/1000/$B133/$AJ$2/24</f>
        <v>0.13562053272450533</v>
      </c>
      <c r="R133" s="17">
        <f>('выработка по дням'!$AW132+'выработка по дням'!$AW133+SUM('выработка по дням'!S132:'выработка по дням'!$AH132)-SUM('выработка по дням'!S133:'выработка по дням'!$AH133))/1000/$B133/$AJ$2/24</f>
        <v>0.13576312024353121</v>
      </c>
      <c r="S133" s="17">
        <f>('выработка по дням'!$AW132+'выработка по дням'!$AW133+SUM('выработка по дням'!T132:'выработка по дням'!$AH132)-SUM('выработка по дням'!T133:'выработка по дням'!$AH133))/1000/$B133/$AJ$2/24</f>
        <v>0.13595477929984776</v>
      </c>
      <c r="T133" s="17">
        <f>('выработка по дням'!$AW132+'выработка по дням'!$AW133+SUM('выработка по дням'!U132:'выработка по дням'!$AH132)-SUM('выработка по дням'!U133:'выработка по дням'!$AH133))/1000/$B133/$AJ$2/24</f>
        <v>0.13618738203957384</v>
      </c>
      <c r="U133" s="17">
        <f>('выработка по дням'!$AW132+'выработка по дням'!$AW133+SUM('выработка по дням'!V132:'выработка по дням'!$AH132)-SUM('выработка по дням'!V133:'выработка по дням'!$AH133))/1000/$B133/$AJ$2/24</f>
        <v>0.1362056316590563</v>
      </c>
      <c r="V133" s="17">
        <f>('выработка по дням'!$AW132+'выработка по дням'!$AW133+SUM('выработка по дням'!W132:'выработка по дням'!$AH132)-SUM('выработка по дням'!W133:'выработка по дням'!$AH133))/1000/$B133/$AJ$2/24</f>
        <v>0.1362559512937595</v>
      </c>
      <c r="W133" s="17">
        <f>('выработка по дням'!$AW132+'выработка по дням'!$AW133+SUM('выработка по дням'!X132:'выработка по дням'!$AH132)-SUM('выработка по дням'!X133:'выработка по дням'!$AH133))/1000/$B133/$AJ$2/24</f>
        <v>0.13663072298325721</v>
      </c>
      <c r="X133" s="17">
        <f>('выработка по дням'!$AW132+'выработка по дням'!$AW133+SUM('выработка по дням'!Y132:'выработка по дням'!$AH132)-SUM('выработка по дням'!Y133:'выработка по дням'!$AH133))/1000/$B133/$AJ$2/24</f>
        <v>0.13685392694063928</v>
      </c>
      <c r="Y133" s="17">
        <f>('выработка по дням'!$AW132+'выработка по дням'!$AW133+SUM('выработка по дням'!Z132:'выработка по дням'!$AH132)-SUM('выработка по дням'!Z133:'выработка по дням'!$AH133))/1000/$B133/$AJ$2/24</f>
        <v>0.1367325342465753</v>
      </c>
      <c r="Z133" s="17">
        <f>('выработка по дням'!$AW132+'выработка по дням'!$AW133+SUM('выработка по дням'!AA132:'выработка по дням'!$AH132)-SUM('выработка по дням'!AA133:'выработка по дням'!$AH133))/1000/$B133/$AJ$2/24</f>
        <v>0.13701012937595131</v>
      </c>
      <c r="AA133" s="17">
        <f>('выработка по дням'!$AW132+'выработка по дням'!$AW133+SUM('выработка по дням'!AB132:'выработка по дням'!$AH132)-SUM('выработка по дням'!AB133:'выработка по дням'!$AH133))/1000/$B133/$AJ$2/24</f>
        <v>0.13686047945205479</v>
      </c>
      <c r="AB133" s="17">
        <f>('выработка по дням'!$AW132+'выработка по дням'!$AW133+SUM('выработка по дням'!AC132:'выработка по дням'!$AH132)-SUM('выработка по дням'!AC133:'выработка по дням'!$AH133))/1000/$B133/$AJ$2/24</f>
        <v>0.13746794520547945</v>
      </c>
      <c r="AC133" s="17">
        <f>('выработка по дням'!$AW132+'выработка по дням'!$AW133+SUM('выработка по дням'!AD132:'выработка по дням'!$AH132)-SUM('выработка по дням'!AD133:'выработка по дням'!$AH133))/1000/$B133/$AJ$2/24</f>
        <v>0.13743813546423134</v>
      </c>
      <c r="AD133" s="17">
        <f>('выработка по дням'!$AW132+'выработка по дням'!$AW133+SUM('выработка по дням'!AE132:'выработка по дням'!$AH132)-SUM('выработка по дням'!AE133:'выработка по дням'!$AH133))/1000/$B133/$AJ$2/24</f>
        <v>0.13772834094368341</v>
      </c>
      <c r="AE133" s="17">
        <f>('выработка по дням'!$AW132+'выработка по дням'!$AW133+SUM('выработка по дням'!AF132:'выработка по дням'!$AH132)-SUM('выработка по дням'!AF133:'выработка по дням'!$AH133))/1000/$B133/$AJ$2/24</f>
        <v>0.13761838660578388</v>
      </c>
      <c r="AF133" s="17">
        <f>('выработка по дням'!$AW132+'выработка по дням'!$AW133+SUM('выработка по дням'!AG132:'выработка по дням'!$AH132)-SUM('выработка по дням'!AG133:'выработка по дням'!$AH133))/1000/$B133/$AJ$2/24</f>
        <v>0.1376753805175038</v>
      </c>
      <c r="AG133" s="29">
        <f>('выработка по дням'!$AW132+'выработка по дням'!$AW133+SUM('выработка по дням'!AH132:'выработка по дням'!$AH132)-SUM('выработка по дням'!AH133:'выработка по дням'!$AH133))/1000/$B133/$AJ$2/24</f>
        <v>0.13801326484018264</v>
      </c>
      <c r="AH133" s="18">
        <f>('выработка по дням'!$AW132+'выработка по дням'!$AW133)/1000/$B133/$AJ$2/24</f>
        <v>0.13827890410958904</v>
      </c>
    </row>
    <row r="134" spans="1:34">
      <c r="A134" s="210" t="s">
        <v>406</v>
      </c>
      <c r="B134" s="131"/>
      <c r="C134" s="23"/>
      <c r="D134" s="23"/>
      <c r="E134" s="23"/>
      <c r="F134" s="23"/>
      <c r="G134" s="23"/>
      <c r="H134" s="23"/>
      <c r="I134" s="23"/>
      <c r="J134" s="23"/>
      <c r="K134" s="23"/>
      <c r="L134" s="23"/>
      <c r="M134" s="23"/>
      <c r="N134" s="23"/>
      <c r="O134" s="23"/>
      <c r="P134" s="23"/>
      <c r="Q134" s="24"/>
      <c r="R134" s="24"/>
      <c r="S134" s="24"/>
      <c r="T134" s="24"/>
      <c r="U134" s="24"/>
      <c r="V134" s="24"/>
      <c r="W134" s="24"/>
      <c r="X134" s="24"/>
      <c r="Y134" s="24"/>
      <c r="Z134" s="24"/>
      <c r="AA134" s="24"/>
      <c r="AB134" s="24"/>
      <c r="AC134" s="24"/>
      <c r="AD134" s="24"/>
      <c r="AE134" s="24"/>
      <c r="AF134" s="24"/>
      <c r="AG134" s="24"/>
      <c r="AH134" s="12"/>
    </row>
    <row r="135" spans="1:34">
      <c r="A135" s="211"/>
      <c r="B135" s="132">
        <v>10</v>
      </c>
      <c r="C135" s="17">
        <f>('выработка по дням'!$AW134+'выработка по дням'!$AW135+SUM('выработка по дням'!D134:'выработка по дням'!$AH134)-SUM('выработка по дням'!D135:'выработка по дням'!$AH135))/1000/$B135/$AJ$2/24</f>
        <v>0.12223996575342465</v>
      </c>
      <c r="D135" s="17">
        <f>('выработка по дням'!$AW134+'выработка по дням'!$AW135+SUM('выработка по дням'!E134:'выработка по дням'!$AH134)-SUM('выработка по дням'!E135:'выработка по дням'!$AH135))/1000/$B135/$AJ$2/24</f>
        <v>0.12229244292237441</v>
      </c>
      <c r="E135" s="17">
        <f>('выработка по дням'!$AW134+'выработка по дням'!$AW135+SUM('выработка по дням'!F134:'выработка по дням'!$AH134)-SUM('выработка по дням'!F135:'выработка по дням'!$AH135))/1000/$B135/$AJ$2/24</f>
        <v>0.12223122146118721</v>
      </c>
      <c r="F135" s="17">
        <f>('выработка по дням'!$AW134+'выработка по дням'!$AW135+SUM('выработка по дням'!G134:'выработка по дням'!$AH134)-SUM('выработка по дням'!G135:'выработка по дням'!$AH135))/1000/$B135/$AJ$2/24</f>
        <v>0.12211971461187215</v>
      </c>
      <c r="G135" s="17">
        <f>('выработка по дням'!$AW134+'выработка по дням'!$AW135+SUM('выработка по дням'!H134:'выработка по дням'!$AH134)-SUM('выработка по дням'!H135:'выработка по дням'!$AH135))/1000/$B135/$AJ$2/24</f>
        <v>0.1220630593607306</v>
      </c>
      <c r="H135" s="17">
        <f>('выработка по дням'!$AW134+'выработка по дням'!$AW135+SUM('выработка по дням'!I134:'выработка по дням'!$AH134)-SUM('выработка по дням'!I135:'выработка по дням'!$AH135))/1000/$B135/$AJ$2/24</f>
        <v>0.12208361872146117</v>
      </c>
      <c r="I135" s="17">
        <f>('выработка по дням'!$AW134+'выработка по дням'!$AW135+SUM('выработка по дням'!J134:'выработка по дням'!$AH134)-SUM('выработка по дням'!J135:'выработка по дням'!$AH135))/1000/$B135/$AJ$2/24</f>
        <v>0.12201292237442923</v>
      </c>
      <c r="J135" s="17">
        <f>('выработка по дням'!$AW134+'выработка по дням'!$AW135+SUM('выработка по дням'!K134:'выработка по дням'!$AH134)-SUM('выработка по дням'!K135:'выработка по дням'!$AH135))/1000/$B135/$AJ$2/24</f>
        <v>0.1218454794520548</v>
      </c>
      <c r="K135" s="17">
        <f>('выработка по дням'!$AW134+'выработка по дням'!$AW135+SUM('выработка по дням'!L134:'выработка по дням'!$AH134)-SUM('выработка по дням'!L135:'выработка по дням'!$AH135))/1000/$B135/$AJ$2/24</f>
        <v>0.12154716894977168</v>
      </c>
      <c r="L135" s="17">
        <f>('выработка по дням'!$AW134+'выработка по дням'!$AW135+SUM('выработка по дням'!M134:'выработка по дням'!$AH134)-SUM('выработка по дням'!M135:'выработка по дням'!$AH135))/1000/$B135/$AJ$2/24</f>
        <v>0.12149328767123287</v>
      </c>
      <c r="M135" s="17">
        <f>('выработка по дням'!$AW134+'выработка по дням'!$AW135+SUM('выработка по дням'!N134:'выработка по дням'!$AH134)-SUM('выработка по дням'!N135:'выработка по дням'!$AH135))/1000/$B135/$AJ$2/24</f>
        <v>0.12140344748858446</v>
      </c>
      <c r="N135" s="17">
        <f>('выработка по дням'!$AW134+'выработка по дням'!$AW135+SUM('выработка по дням'!O134:'выработка по дням'!$AH134)-SUM('выработка по дням'!O135:'выработка по дням'!$AH135))/1000/$B135/$AJ$2/24</f>
        <v>0.1211976598173516</v>
      </c>
      <c r="O135" s="17">
        <f>('выработка по дням'!$AW134+'выработка по дням'!$AW135+SUM('выработка по дням'!P134:'выработка по дням'!$AH134)-SUM('выработка по дням'!P135:'выработка по дням'!$AH135))/1000/$B135/$AJ$2/24</f>
        <v>0.12090278538812786</v>
      </c>
      <c r="P135" s="17">
        <f>('выработка по дням'!$AW134+'выработка по дням'!$AW135+SUM('выработка по дням'!Q134:'выработка по дням'!$AH134)-SUM('выработка по дням'!Q135:'выработка по дням'!$AH135))/1000/$B135/$AJ$2/24</f>
        <v>0.12052901826484018</v>
      </c>
      <c r="Q135" s="17">
        <f>('выработка по дням'!$AW134+'выработка по дням'!$AW135+SUM('выработка по дням'!R134:'выработка по дням'!$AH134)-SUM('выработка по дням'!R135:'выработка по дням'!$AH135))/1000/$B135/$AJ$2/24</f>
        <v>0.12071989726027398</v>
      </c>
      <c r="R135" s="17">
        <f>('выработка по дням'!$AW134+'выработка по дням'!$AW135+SUM('выработка по дням'!S134:'выработка по дням'!$AH134)-SUM('выработка по дням'!S135:'выработка по дням'!$AH135))/1000/$B135/$AJ$2/24</f>
        <v>0.12085527397260275</v>
      </c>
      <c r="S135" s="17">
        <f>('выработка по дням'!$AW134+'выработка по дням'!$AW135+SUM('выработка по дням'!T134:'выработка по дням'!$AH134)-SUM('выработка по дням'!T135:'выработка по дням'!$AH135))/1000/$B135/$AJ$2/24</f>
        <v>0.12092640410958905</v>
      </c>
      <c r="T135" s="17">
        <f>('выработка по дням'!$AW134+'выработка по дням'!$AW135+SUM('выработка по дням'!U134:'выработка по дням'!$AH134)-SUM('выработка по дням'!U135:'выработка по дням'!$AH135))/1000/$B135/$AJ$2/24</f>
        <v>0.12101563926940639</v>
      </c>
      <c r="U135" s="17">
        <f>('выработка по дням'!$AW134+'выработка по дням'!$AW135+SUM('выработка по дням'!V134:'выработка по дням'!$AH134)-SUM('выработка по дням'!V135:'выработка по дням'!$AH135))/1000/$B135/$AJ$2/24</f>
        <v>0.12128006849315066</v>
      </c>
      <c r="V135" s="17">
        <f>('выработка по дням'!$AW134+'выработка по дням'!$AW135+SUM('выработка по дням'!W134:'выработка по дням'!$AH134)-SUM('выработка по дням'!W135:'выработка по дням'!$AH135))/1000/$B135/$AJ$2/24</f>
        <v>0.12164692922374432</v>
      </c>
      <c r="W135" s="17">
        <f>('выработка по дням'!$AW134+'выработка по дням'!$AW135+SUM('выработка по дням'!X134:'выработка по дням'!$AH134)-SUM('выработка по дням'!X135:'выработка по дням'!$AH135))/1000/$B135/$AJ$2/24</f>
        <v>0.1218877397260274</v>
      </c>
      <c r="X135" s="17">
        <f>('выработка по дням'!$AW134+'выработка по дням'!$AW135+SUM('выработка по дням'!Y134:'выработка по дням'!$AH134)-SUM('выработка по дням'!Y135:'выработка по дням'!$AH135))/1000/$B135/$AJ$2/24</f>
        <v>0.12175391552511416</v>
      </c>
      <c r="Y135" s="17">
        <f>('выработка по дням'!$AW134+'выработка по дням'!$AW135+SUM('выработка по дням'!Z134:'выработка по дням'!$AH134)-SUM('выработка по дням'!Z135:'выработка по дням'!$AH135))/1000/$B135/$AJ$2/24</f>
        <v>0.12161468036529678</v>
      </c>
      <c r="Z135" s="17">
        <f>('выработка по дням'!$AW134+'выработка по дням'!$AW135+SUM('выработка по дням'!AA134:'выработка по дням'!$AH134)-SUM('выработка по дням'!AA135:'выработка по дням'!$AH135))/1000/$B135/$AJ$2/24</f>
        <v>0.12105981735159817</v>
      </c>
      <c r="AA135" s="17">
        <f>('выработка по дням'!$AW134+'выработка по дням'!$AW135+SUM('выработка по дням'!AB134:'выработка по дням'!$AH134)-SUM('выработка по дням'!AB135:'выработка по дням'!$AH135))/1000/$B135/$AJ$2/24</f>
        <v>0.12056635844748859</v>
      </c>
      <c r="AB135" s="17">
        <f>('выработка по дням'!$AW134+'выработка по дням'!$AW135+SUM('выработка по дням'!AC134:'выработка по дням'!$AH134)-SUM('выработка по дням'!AC135:'выработка по дням'!$AH135))/1000/$B135/$AJ$2/24</f>
        <v>0.12041567351598174</v>
      </c>
      <c r="AC135" s="17">
        <f>('выработка по дням'!$AW134+'выработка по дням'!$AW135+SUM('выработка по дням'!AD134:'выработка по дням'!$AH134)-SUM('выработка по дням'!AD135:'выработка по дням'!$AH135))/1000/$B135/$AJ$2/24</f>
        <v>0.12054836757990867</v>
      </c>
      <c r="AD135" s="17">
        <f>('выработка по дням'!$AW134+'выработка по дням'!$AW135+SUM('выработка по дням'!AE134:'выработка по дням'!$AH134)-SUM('выработка по дням'!AE135:'выработка по дням'!$AH135))/1000/$B135/$AJ$2/24</f>
        <v>0.12105679223744292</v>
      </c>
      <c r="AE135" s="17">
        <f>('выработка по дням'!$AW134+'выработка по дням'!$AW135+SUM('выработка по дням'!AF134:'выработка по дням'!$AH134)-SUM('выработка по дням'!AF135:'выработка по дням'!$AH135))/1000/$B135/$AJ$2/24</f>
        <v>0.12113859589041094</v>
      </c>
      <c r="AF135" s="17">
        <f>('выработка по дням'!$AW134+'выработка по дням'!$AW135+SUM('выработка по дням'!AG134:'выработка по дням'!$AH134)-SUM('выработка по дням'!AG135:'выработка по дням'!$AH135))/1000/$B135/$AJ$2/24</f>
        <v>0.1215178881278539</v>
      </c>
      <c r="AG135" s="29">
        <f>('выработка по дням'!$AW134+'выработка по дням'!$AW135+SUM('выработка по дням'!AH134:'выработка по дням'!$AH134)-SUM('выработка по дням'!AH135:'выработка по дням'!$AH135))/1000/$B135/$AJ$2/24</f>
        <v>0.12160108447488584</v>
      </c>
      <c r="AH135" s="18">
        <f>('выработка по дням'!$AW134+'выработка по дням'!$AW135)/1000/$B135/$AJ$2/24</f>
        <v>0.12119952054794519</v>
      </c>
    </row>
    <row r="136" spans="1:34" hidden="1">
      <c r="A136" s="210" t="s">
        <v>538</v>
      </c>
      <c r="B136" s="131"/>
      <c r="C136" s="23"/>
      <c r="D136" s="23"/>
      <c r="E136" s="23"/>
      <c r="F136" s="23"/>
      <c r="G136" s="23"/>
      <c r="H136" s="23"/>
      <c r="I136" s="23"/>
      <c r="J136" s="23"/>
      <c r="K136" s="23"/>
      <c r="L136" s="23"/>
      <c r="M136" s="23"/>
      <c r="N136" s="23"/>
      <c r="O136" s="23"/>
      <c r="P136" s="23"/>
      <c r="Q136" s="24"/>
      <c r="R136" s="24"/>
      <c r="S136" s="24"/>
      <c r="T136" s="24"/>
      <c r="U136" s="24"/>
      <c r="V136" s="24"/>
      <c r="W136" s="24"/>
      <c r="X136" s="24"/>
      <c r="Y136" s="24"/>
      <c r="Z136" s="24"/>
      <c r="AA136" s="24"/>
      <c r="AB136" s="24"/>
      <c r="AC136" s="24"/>
      <c r="AD136" s="24"/>
      <c r="AE136" s="24"/>
      <c r="AF136" s="24"/>
      <c r="AG136" s="24"/>
      <c r="AH136" s="12"/>
    </row>
    <row r="137" spans="1:34" hidden="1">
      <c r="A137" s="211"/>
      <c r="B137" s="132">
        <v>15</v>
      </c>
      <c r="C137" s="17" t="e">
        <f>('выработка по дням'!$AW136+'выработка по дням'!$AW137+SUM('выработка по дням'!D136:'выработка по дням'!$AH136)-SUM('выработка по дням'!D137:'выработка по дням'!$AH137))/1000/$B137/$AJ$2/24</f>
        <v>#VALUE!</v>
      </c>
      <c r="D137" s="17" t="e">
        <f>('выработка по дням'!$AW136+'выработка по дням'!$AW137+SUM('выработка по дням'!E136:'выработка по дням'!$AH136)-SUM('выработка по дням'!E137:'выработка по дням'!$AH137))/1000/$B137/$AJ$2/24</f>
        <v>#VALUE!</v>
      </c>
      <c r="E137" s="17" t="e">
        <f>('выработка по дням'!$AW136+'выработка по дням'!$AW137+SUM('выработка по дням'!F136:'выработка по дням'!$AH136)-SUM('выработка по дням'!F137:'выработка по дням'!$AH137))/1000/$B137/$AJ$2/24</f>
        <v>#VALUE!</v>
      </c>
      <c r="F137" s="17" t="e">
        <f>('выработка по дням'!$AW136+'выработка по дням'!$AW137+SUM('выработка по дням'!G136:'выработка по дням'!$AH136)-SUM('выработка по дням'!G137:'выработка по дням'!$AH137))/1000/$B137/$AJ$2/24</f>
        <v>#VALUE!</v>
      </c>
      <c r="G137" s="17" t="e">
        <f>('выработка по дням'!$AW136+'выработка по дням'!$AW137+SUM('выработка по дням'!H136:'выработка по дням'!$AH136)-SUM('выработка по дням'!H137:'выработка по дням'!$AH137))/1000/$B137/$AJ$2/24</f>
        <v>#VALUE!</v>
      </c>
      <c r="H137" s="17" t="e">
        <f>('выработка по дням'!$AW136+'выработка по дням'!$AW137+SUM('выработка по дням'!I136:'выработка по дням'!$AH136)-SUM('выработка по дням'!I137:'выработка по дням'!$AH137))/1000/$B137/$AJ$2/24</f>
        <v>#VALUE!</v>
      </c>
      <c r="I137" s="17" t="e">
        <f>('выработка по дням'!$AW136+'выработка по дням'!$AW137+SUM('выработка по дням'!J136:'выработка по дням'!$AH136)-SUM('выработка по дням'!J137:'выработка по дням'!$AH137))/1000/$B137/$AJ$2/24</f>
        <v>#VALUE!</v>
      </c>
      <c r="J137" s="17" t="e">
        <f>('выработка по дням'!$AW136+'выработка по дням'!$AW137+SUM('выработка по дням'!K136:'выработка по дням'!$AH136)-SUM('выработка по дням'!K137:'выработка по дням'!$AH137))/1000/$B137/$AJ$2/24</f>
        <v>#VALUE!</v>
      </c>
      <c r="K137" s="17" t="e">
        <f>('выработка по дням'!$AW136+'выработка по дням'!$AW137+SUM('выработка по дням'!L136:'выработка по дням'!$AH136)-SUM('выработка по дням'!L137:'выработка по дням'!$AH137))/1000/$B137/$AJ$2/24</f>
        <v>#VALUE!</v>
      </c>
      <c r="L137" s="17" t="e">
        <f>('выработка по дням'!$AW136+'выработка по дням'!$AW137+SUM('выработка по дням'!M136:'выработка по дням'!$AH136)-SUM('выработка по дням'!M137:'выработка по дням'!$AH137))/1000/$B137/$AJ$2/24</f>
        <v>#VALUE!</v>
      </c>
      <c r="M137" s="17" t="e">
        <f>('выработка по дням'!$AW136+'выработка по дням'!$AW137+SUM('выработка по дням'!N136:'выработка по дням'!$AH136)-SUM('выработка по дням'!N137:'выработка по дням'!$AH137))/1000/$B137/$AJ$2/24</f>
        <v>#VALUE!</v>
      </c>
      <c r="N137" s="17" t="e">
        <f>('выработка по дням'!$AW136+'выработка по дням'!$AW137+SUM('выработка по дням'!O136:'выработка по дням'!$AH136)-SUM('выработка по дням'!O137:'выработка по дням'!$AH137))/1000/$B137/$AJ$2/24</f>
        <v>#VALUE!</v>
      </c>
      <c r="O137" s="17" t="e">
        <f>('выработка по дням'!$AW136+'выработка по дням'!$AW137+SUM('выработка по дням'!P136:'выработка по дням'!$AH136)-SUM('выработка по дням'!P137:'выработка по дням'!$AH137))/1000/$B137/$AJ$2/24</f>
        <v>#VALUE!</v>
      </c>
      <c r="P137" s="17" t="e">
        <f>('выработка по дням'!$AW136+'выработка по дням'!$AW137+SUM('выработка по дням'!Q136:'выработка по дням'!$AH136)-SUM('выработка по дням'!Q137:'выработка по дням'!$AH137))/1000/$B137/$AJ$2/24</f>
        <v>#VALUE!</v>
      </c>
      <c r="Q137" s="17" t="e">
        <f>('выработка по дням'!$AW136+'выработка по дням'!$AW137+SUM('выработка по дням'!R136:'выработка по дням'!$AH136)-SUM('выработка по дням'!R137:'выработка по дням'!$AH137))/1000/$B137/$AJ$2/24</f>
        <v>#VALUE!</v>
      </c>
      <c r="R137" s="17" t="e">
        <f>('выработка по дням'!$AW136+'выработка по дням'!$AW137+SUM('выработка по дням'!S136:'выработка по дням'!$AH136)-SUM('выработка по дням'!S137:'выработка по дням'!$AH137))/1000/$B137/$AJ$2/24</f>
        <v>#VALUE!</v>
      </c>
      <c r="S137" s="17" t="e">
        <f>('выработка по дням'!$AW136+'выработка по дням'!$AW137+SUM('выработка по дням'!T136:'выработка по дням'!$AH136)-SUM('выработка по дням'!T137:'выработка по дням'!$AH137))/1000/$B137/$AJ$2/24</f>
        <v>#VALUE!</v>
      </c>
      <c r="T137" s="17" t="e">
        <f>('выработка по дням'!$AW136+'выработка по дням'!$AW137+SUM('выработка по дням'!U136:'выработка по дням'!$AH136)-SUM('выработка по дням'!U137:'выработка по дням'!$AH137))/1000/$B137/$AJ$2/24</f>
        <v>#VALUE!</v>
      </c>
      <c r="U137" s="17" t="e">
        <f>('выработка по дням'!$AW136+'выработка по дням'!$AW137+SUM('выработка по дням'!V136:'выработка по дням'!$AH136)-SUM('выработка по дням'!V137:'выработка по дням'!$AH137))/1000/$B137/$AJ$2/24</f>
        <v>#VALUE!</v>
      </c>
      <c r="V137" s="17" t="e">
        <f>('выработка по дням'!$AW136+'выработка по дням'!$AW137+SUM('выработка по дням'!W136:'выработка по дням'!$AH136)-SUM('выработка по дням'!W137:'выработка по дням'!$AH137))/1000/$B137/$AJ$2/24</f>
        <v>#VALUE!</v>
      </c>
      <c r="W137" s="17" t="e">
        <f>('выработка по дням'!$AW136+'выработка по дням'!$AW137+SUM('выработка по дням'!X136:'выработка по дням'!$AH136)-SUM('выработка по дням'!X137:'выработка по дням'!$AH137))/1000/$B137/$AJ$2/24</f>
        <v>#VALUE!</v>
      </c>
      <c r="X137" s="17" t="e">
        <f>('выработка по дням'!$AW136+'выработка по дням'!$AW137+SUM('выработка по дням'!Y136:'выработка по дням'!$AH136)-SUM('выработка по дням'!Y137:'выработка по дням'!$AH137))/1000/$B137/$AJ$2/24</f>
        <v>#VALUE!</v>
      </c>
      <c r="Y137" s="17" t="e">
        <f>('выработка по дням'!$AW136+'выработка по дням'!$AW137+SUM('выработка по дням'!Z136:'выработка по дням'!$AH136)-SUM('выработка по дням'!Z137:'выработка по дням'!$AH137))/1000/$B137/$AJ$2/24</f>
        <v>#VALUE!</v>
      </c>
      <c r="Z137" s="17" t="e">
        <f>('выработка по дням'!$AW136+'выработка по дням'!$AW137+SUM('выработка по дням'!AA136:'выработка по дням'!$AH136)-SUM('выработка по дням'!AA137:'выработка по дням'!$AH137))/1000/$B137/$AJ$2/24</f>
        <v>#VALUE!</v>
      </c>
      <c r="AA137" s="17" t="e">
        <f>('выработка по дням'!$AW136+'выработка по дням'!$AW137+SUM('выработка по дням'!AB136:'выработка по дням'!$AH136)-SUM('выработка по дням'!AB137:'выработка по дням'!$AH137))/1000/$B137/$AJ$2/24</f>
        <v>#VALUE!</v>
      </c>
      <c r="AB137" s="17" t="e">
        <f>('выработка по дням'!$AW136+'выработка по дням'!$AW137+SUM('выработка по дням'!AC136:'выработка по дням'!$AH136)-SUM('выработка по дням'!AC137:'выработка по дням'!$AH137))/1000/$B137/$AJ$2/24</f>
        <v>#VALUE!</v>
      </c>
      <c r="AC137" s="17" t="e">
        <f>('выработка по дням'!$AW136+'выработка по дням'!$AW137+SUM('выработка по дням'!AD136:'выработка по дням'!$AH136)-SUM('выработка по дням'!AD137:'выработка по дням'!$AH137))/1000/$B137/$AJ$2/24</f>
        <v>#VALUE!</v>
      </c>
      <c r="AD137" s="17" t="e">
        <f>('выработка по дням'!$AW136+'выработка по дням'!$AW137+SUM('выработка по дням'!AE136:'выработка по дням'!$AH136)-SUM('выработка по дням'!AE137:'выработка по дням'!$AH137))/1000/$B137/$AJ$2/24</f>
        <v>#VALUE!</v>
      </c>
      <c r="AE137" s="17" t="e">
        <f>('выработка по дням'!$AW136+'выработка по дням'!$AW137+SUM('выработка по дням'!AF136:'выработка по дням'!$AH136)-SUM('выработка по дням'!AF137:'выработка по дням'!$AH137))/1000/$B137/$AJ$2/24</f>
        <v>#VALUE!</v>
      </c>
      <c r="AF137" s="17" t="e">
        <f>('выработка по дням'!$AW136+'выработка по дням'!$AW137+SUM('выработка по дням'!AG136:'выработка по дням'!$AH136)-SUM('выработка по дням'!AG137:'выработка по дням'!$AH137))/1000/$B137/$AJ$2/24</f>
        <v>#VALUE!</v>
      </c>
      <c r="AG137" s="29" t="e">
        <f>('выработка по дням'!$AW136+'выработка по дням'!$AW137+SUM('выработка по дням'!AH136:'выработка по дням'!$AH136)-SUM('выработка по дням'!AH137:'выработка по дням'!$AH137))/1000/$B137/$AJ$2/24</f>
        <v>#VALUE!</v>
      </c>
      <c r="AH137" s="18" t="e">
        <f>('выработка по дням'!$AW136+'выработка по дням'!$AW137)/1000/$B137/$AJ$2/24</f>
        <v>#VALUE!</v>
      </c>
    </row>
    <row r="138" spans="1:34" hidden="1">
      <c r="A138" s="210" t="s">
        <v>539</v>
      </c>
      <c r="B138" s="131"/>
      <c r="C138" s="23"/>
      <c r="D138" s="23"/>
      <c r="E138" s="23"/>
      <c r="F138" s="23"/>
      <c r="G138" s="23"/>
      <c r="H138" s="23"/>
      <c r="I138" s="23"/>
      <c r="J138" s="23"/>
      <c r="K138" s="23"/>
      <c r="L138" s="23"/>
      <c r="M138" s="23"/>
      <c r="N138" s="23"/>
      <c r="O138" s="23"/>
      <c r="P138" s="23"/>
      <c r="Q138" s="24"/>
      <c r="R138" s="24"/>
      <c r="S138" s="24"/>
      <c r="T138" s="24"/>
      <c r="U138" s="24"/>
      <c r="V138" s="24"/>
      <c r="W138" s="24"/>
      <c r="X138" s="24"/>
      <c r="Y138" s="24"/>
      <c r="Z138" s="24"/>
      <c r="AA138" s="24"/>
      <c r="AB138" s="24"/>
      <c r="AC138" s="24"/>
      <c r="AD138" s="24"/>
      <c r="AE138" s="24"/>
      <c r="AF138" s="24"/>
      <c r="AG138" s="24"/>
      <c r="AH138" s="12"/>
    </row>
    <row r="139" spans="1:34" hidden="1">
      <c r="A139" s="211"/>
      <c r="B139" s="132">
        <v>20</v>
      </c>
      <c r="C139" s="17" t="e">
        <f>('выработка по дням'!$AW138+'выработка по дням'!$AW139+SUM('выработка по дням'!D138:'выработка по дням'!$AH138)-SUM('выработка по дням'!D139:'выработка по дням'!$AH139))/1000/$B139/$AJ$2/24</f>
        <v>#VALUE!</v>
      </c>
      <c r="D139" s="17" t="e">
        <f>('выработка по дням'!$AW138+'выработка по дням'!$AW139+SUM('выработка по дням'!E138:'выработка по дням'!$AH138)-SUM('выработка по дням'!E139:'выработка по дням'!$AH139))/1000/$B139/$AJ$2/24</f>
        <v>#VALUE!</v>
      </c>
      <c r="E139" s="17" t="e">
        <f>('выработка по дням'!$AW138+'выработка по дням'!$AW139+SUM('выработка по дням'!F138:'выработка по дням'!$AH138)-SUM('выработка по дням'!F139:'выработка по дням'!$AH139))/1000/$B139/$AJ$2/24</f>
        <v>#VALUE!</v>
      </c>
      <c r="F139" s="17" t="e">
        <f>('выработка по дням'!$AW138+'выработка по дням'!$AW139+SUM('выработка по дням'!G138:'выработка по дням'!$AH138)-SUM('выработка по дням'!G139:'выработка по дням'!$AH139))/1000/$B139/$AJ$2/24</f>
        <v>#VALUE!</v>
      </c>
      <c r="G139" s="17" t="e">
        <f>('выработка по дням'!$AW138+'выработка по дням'!$AW139+SUM('выработка по дням'!H138:'выработка по дням'!$AH138)-SUM('выработка по дням'!H139:'выработка по дням'!$AH139))/1000/$B139/$AJ$2/24</f>
        <v>#VALUE!</v>
      </c>
      <c r="H139" s="17" t="e">
        <f>('выработка по дням'!$AW138+'выработка по дням'!$AW139+SUM('выработка по дням'!I138:'выработка по дням'!$AH138)-SUM('выработка по дням'!I139:'выработка по дням'!$AH139))/1000/$B139/$AJ$2/24</f>
        <v>#VALUE!</v>
      </c>
      <c r="I139" s="17" t="e">
        <f>('выработка по дням'!$AW138+'выработка по дням'!$AW139+SUM('выработка по дням'!J138:'выработка по дням'!$AH138)-SUM('выработка по дням'!J139:'выработка по дням'!$AH139))/1000/$B139/$AJ$2/24</f>
        <v>#VALUE!</v>
      </c>
      <c r="J139" s="17" t="e">
        <f>('выработка по дням'!$AW138+'выработка по дням'!$AW139+SUM('выработка по дням'!K138:'выработка по дням'!$AH138)-SUM('выработка по дням'!K139:'выработка по дням'!$AH139))/1000/$B139/$AJ$2/24</f>
        <v>#VALUE!</v>
      </c>
      <c r="K139" s="17" t="e">
        <f>('выработка по дням'!$AW138+'выработка по дням'!$AW139+SUM('выработка по дням'!L138:'выработка по дням'!$AH138)-SUM('выработка по дням'!L139:'выработка по дням'!$AH139))/1000/$B139/$AJ$2/24</f>
        <v>#VALUE!</v>
      </c>
      <c r="L139" s="17" t="e">
        <f>('выработка по дням'!$AW138+'выработка по дням'!$AW139+SUM('выработка по дням'!M138:'выработка по дням'!$AH138)-SUM('выработка по дням'!M139:'выработка по дням'!$AH139))/1000/$B139/$AJ$2/24</f>
        <v>#VALUE!</v>
      </c>
      <c r="M139" s="17" t="e">
        <f>('выработка по дням'!$AW138+'выработка по дням'!$AW139+SUM('выработка по дням'!N138:'выработка по дням'!$AH138)-SUM('выработка по дням'!N139:'выработка по дням'!$AH139))/1000/$B139/$AJ$2/24</f>
        <v>#VALUE!</v>
      </c>
      <c r="N139" s="17" t="e">
        <f>('выработка по дням'!$AW138+'выработка по дням'!$AW139+SUM('выработка по дням'!O138:'выработка по дням'!$AH138)-SUM('выработка по дням'!O139:'выработка по дням'!$AH139))/1000/$B139/$AJ$2/24</f>
        <v>#VALUE!</v>
      </c>
      <c r="O139" s="17" t="e">
        <f>('выработка по дням'!$AW138+'выработка по дням'!$AW139+SUM('выработка по дням'!P138:'выработка по дням'!$AH138)-SUM('выработка по дням'!P139:'выработка по дням'!$AH139))/1000/$B139/$AJ$2/24</f>
        <v>#VALUE!</v>
      </c>
      <c r="P139" s="17" t="e">
        <f>('выработка по дням'!$AW138+'выработка по дням'!$AW139+SUM('выработка по дням'!Q138:'выработка по дням'!$AH138)-SUM('выработка по дням'!Q139:'выработка по дням'!$AH139))/1000/$B139/$AJ$2/24</f>
        <v>#VALUE!</v>
      </c>
      <c r="Q139" s="17" t="e">
        <f>('выработка по дням'!$AW138+'выработка по дням'!$AW139+SUM('выработка по дням'!R138:'выработка по дням'!$AH138)-SUM('выработка по дням'!R139:'выработка по дням'!$AH139))/1000/$B139/$AJ$2/24</f>
        <v>#VALUE!</v>
      </c>
      <c r="R139" s="17" t="e">
        <f>('выработка по дням'!$AW138+'выработка по дням'!$AW139+SUM('выработка по дням'!S138:'выработка по дням'!$AH138)-SUM('выработка по дням'!S139:'выработка по дням'!$AH139))/1000/$B139/$AJ$2/24</f>
        <v>#VALUE!</v>
      </c>
      <c r="S139" s="17" t="e">
        <f>('выработка по дням'!$AW138+'выработка по дням'!$AW139+SUM('выработка по дням'!T138:'выработка по дням'!$AH138)-SUM('выработка по дням'!T139:'выработка по дням'!$AH139))/1000/$B139/$AJ$2/24</f>
        <v>#VALUE!</v>
      </c>
      <c r="T139" s="17" t="e">
        <f>('выработка по дням'!$AW138+'выработка по дням'!$AW139+SUM('выработка по дням'!U138:'выработка по дням'!$AH138)-SUM('выработка по дням'!U139:'выработка по дням'!$AH139))/1000/$B139/$AJ$2/24</f>
        <v>#VALUE!</v>
      </c>
      <c r="U139" s="17" t="e">
        <f>('выработка по дням'!$AW138+'выработка по дням'!$AW139+SUM('выработка по дням'!V138:'выработка по дням'!$AH138)-SUM('выработка по дням'!V139:'выработка по дням'!$AH139))/1000/$B139/$AJ$2/24</f>
        <v>#VALUE!</v>
      </c>
      <c r="V139" s="17" t="e">
        <f>('выработка по дням'!$AW138+'выработка по дням'!$AW139+SUM('выработка по дням'!W138:'выработка по дням'!$AH138)-SUM('выработка по дням'!W139:'выработка по дням'!$AH139))/1000/$B139/$AJ$2/24</f>
        <v>#VALUE!</v>
      </c>
      <c r="W139" s="17" t="e">
        <f>('выработка по дням'!$AW138+'выработка по дням'!$AW139+SUM('выработка по дням'!X138:'выработка по дням'!$AH138)-SUM('выработка по дням'!X139:'выработка по дням'!$AH139))/1000/$B139/$AJ$2/24</f>
        <v>#VALUE!</v>
      </c>
      <c r="X139" s="17" t="e">
        <f>('выработка по дням'!$AW138+'выработка по дням'!$AW139+SUM('выработка по дням'!Y138:'выработка по дням'!$AH138)-SUM('выработка по дням'!Y139:'выработка по дням'!$AH139))/1000/$B139/$AJ$2/24</f>
        <v>#VALUE!</v>
      </c>
      <c r="Y139" s="17" t="e">
        <f>('выработка по дням'!$AW138+'выработка по дням'!$AW139+SUM('выработка по дням'!Z138:'выработка по дням'!$AH138)-SUM('выработка по дням'!Z139:'выработка по дням'!$AH139))/1000/$B139/$AJ$2/24</f>
        <v>#VALUE!</v>
      </c>
      <c r="Z139" s="17" t="e">
        <f>('выработка по дням'!$AW138+'выработка по дням'!$AW139+SUM('выработка по дням'!AA138:'выработка по дням'!$AH138)-SUM('выработка по дням'!AA139:'выработка по дням'!$AH139))/1000/$B139/$AJ$2/24</f>
        <v>#VALUE!</v>
      </c>
      <c r="AA139" s="17" t="e">
        <f>('выработка по дням'!$AW138+'выработка по дням'!$AW139+SUM('выработка по дням'!AB138:'выработка по дням'!$AH138)-SUM('выработка по дням'!AB139:'выработка по дням'!$AH139))/1000/$B139/$AJ$2/24</f>
        <v>#VALUE!</v>
      </c>
      <c r="AB139" s="17" t="e">
        <f>('выработка по дням'!$AW138+'выработка по дням'!$AW139+SUM('выработка по дням'!AC138:'выработка по дням'!$AH138)-SUM('выработка по дням'!AC139:'выработка по дням'!$AH139))/1000/$B139/$AJ$2/24</f>
        <v>#VALUE!</v>
      </c>
      <c r="AC139" s="17" t="e">
        <f>('выработка по дням'!$AW138+'выработка по дням'!$AW139+SUM('выработка по дням'!AD138:'выработка по дням'!$AH138)-SUM('выработка по дням'!AD139:'выработка по дням'!$AH139))/1000/$B139/$AJ$2/24</f>
        <v>#VALUE!</v>
      </c>
      <c r="AD139" s="17" t="e">
        <f>('выработка по дням'!$AW138+'выработка по дням'!$AW139+SUM('выработка по дням'!AE138:'выработка по дням'!$AH138)-SUM('выработка по дням'!AE139:'выработка по дням'!$AH139))/1000/$B139/$AJ$2/24</f>
        <v>#VALUE!</v>
      </c>
      <c r="AE139" s="17" t="e">
        <f>('выработка по дням'!$AW138+'выработка по дням'!$AW139+SUM('выработка по дням'!AF138:'выработка по дням'!$AH138)-SUM('выработка по дням'!AF139:'выработка по дням'!$AH139))/1000/$B139/$AJ$2/24</f>
        <v>#VALUE!</v>
      </c>
      <c r="AF139" s="17" t="e">
        <f>('выработка по дням'!$AW138+'выработка по дням'!$AW139+SUM('выработка по дням'!AG138:'выработка по дням'!$AH138)-SUM('выработка по дням'!AG139:'выработка по дням'!$AH139))/1000/$B139/$AJ$2/24</f>
        <v>#VALUE!</v>
      </c>
      <c r="AG139" s="29" t="e">
        <f>('выработка по дням'!$AW138+'выработка по дням'!$AW139+SUM('выработка по дням'!AH138:'выработка по дням'!$AH138)-SUM('выработка по дням'!AH139:'выработка по дням'!$AH139))/1000/$B139/$AJ$2/24</f>
        <v>#VALUE!</v>
      </c>
      <c r="AH139" s="18" t="e">
        <f>('выработка по дням'!$AW138+'выработка по дням'!$AW139)/1000/$B139/$AJ$2/24</f>
        <v>#VALUE!</v>
      </c>
    </row>
    <row r="140" spans="1:34" hidden="1">
      <c r="A140" s="210" t="s">
        <v>537</v>
      </c>
      <c r="B140" s="131"/>
      <c r="C140" s="23"/>
      <c r="D140" s="23"/>
      <c r="E140" s="23"/>
      <c r="F140" s="23"/>
      <c r="G140" s="23"/>
      <c r="H140" s="23"/>
      <c r="I140" s="23"/>
      <c r="J140" s="23"/>
      <c r="K140" s="23"/>
      <c r="L140" s="23"/>
      <c r="M140" s="23"/>
      <c r="N140" s="23"/>
      <c r="O140" s="23"/>
      <c r="P140" s="23"/>
      <c r="Q140" s="24"/>
      <c r="R140" s="24"/>
      <c r="S140" s="24"/>
      <c r="T140" s="24"/>
      <c r="U140" s="24"/>
      <c r="V140" s="24"/>
      <c r="W140" s="24"/>
      <c r="X140" s="24"/>
      <c r="Y140" s="24"/>
      <c r="Z140" s="24"/>
      <c r="AA140" s="24"/>
      <c r="AB140" s="24"/>
      <c r="AC140" s="24"/>
      <c r="AD140" s="24"/>
      <c r="AE140" s="24"/>
      <c r="AF140" s="24"/>
      <c r="AG140" s="24"/>
      <c r="AH140" s="12"/>
    </row>
    <row r="141" spans="1:34" hidden="1">
      <c r="A141" s="211"/>
      <c r="B141" s="132">
        <v>20</v>
      </c>
      <c r="C141" s="17" t="e">
        <f>('выработка по дням'!$AW140+'выработка по дням'!$AW141+SUM('выработка по дням'!D140:'выработка по дням'!$AH140)-SUM('выработка по дням'!D141:'выработка по дням'!$AH141))/1000/$B141/$AJ$2/24</f>
        <v>#VALUE!</v>
      </c>
      <c r="D141" s="17" t="e">
        <f>('выработка по дням'!$AW140+'выработка по дням'!$AW141+SUM('выработка по дням'!E140:'выработка по дням'!$AH140)-SUM('выработка по дням'!E141:'выработка по дням'!$AH141))/1000/$B141/$AJ$2/24</f>
        <v>#VALUE!</v>
      </c>
      <c r="E141" s="17" t="e">
        <f>('выработка по дням'!$AW140+'выработка по дням'!$AW141+SUM('выработка по дням'!F140:'выработка по дням'!$AH140)-SUM('выработка по дням'!F141:'выработка по дням'!$AH141))/1000/$B141/$AJ$2/24</f>
        <v>#VALUE!</v>
      </c>
      <c r="F141" s="17" t="e">
        <f>('выработка по дням'!$AW140+'выработка по дням'!$AW141+SUM('выработка по дням'!G140:'выработка по дням'!$AH140)-SUM('выработка по дням'!G141:'выработка по дням'!$AH141))/1000/$B141/$AJ$2/24</f>
        <v>#VALUE!</v>
      </c>
      <c r="G141" s="17" t="e">
        <f>('выработка по дням'!$AW140+'выработка по дням'!$AW141+SUM('выработка по дням'!H140:'выработка по дням'!$AH140)-SUM('выработка по дням'!H141:'выработка по дням'!$AH141))/1000/$B141/$AJ$2/24</f>
        <v>#VALUE!</v>
      </c>
      <c r="H141" s="17" t="e">
        <f>('выработка по дням'!$AW140+'выработка по дням'!$AW141+SUM('выработка по дням'!I140:'выработка по дням'!$AH140)-SUM('выработка по дням'!I141:'выработка по дням'!$AH141))/1000/$B141/$AJ$2/24</f>
        <v>#VALUE!</v>
      </c>
      <c r="I141" s="17" t="e">
        <f>('выработка по дням'!$AW140+'выработка по дням'!$AW141+SUM('выработка по дням'!J140:'выработка по дням'!$AH140)-SUM('выработка по дням'!J141:'выработка по дням'!$AH141))/1000/$B141/$AJ$2/24</f>
        <v>#VALUE!</v>
      </c>
      <c r="J141" s="17" t="e">
        <f>('выработка по дням'!$AW140+'выработка по дням'!$AW141+SUM('выработка по дням'!K140:'выработка по дням'!$AH140)-SUM('выработка по дням'!K141:'выработка по дням'!$AH141))/1000/$B141/$AJ$2/24</f>
        <v>#VALUE!</v>
      </c>
      <c r="K141" s="17" t="e">
        <f>('выработка по дням'!$AW140+'выработка по дням'!$AW141+SUM('выработка по дням'!L140:'выработка по дням'!$AH140)-SUM('выработка по дням'!L141:'выработка по дням'!$AH141))/1000/$B141/$AJ$2/24</f>
        <v>#VALUE!</v>
      </c>
      <c r="L141" s="17" t="e">
        <f>('выработка по дням'!$AW140+'выработка по дням'!$AW141+SUM('выработка по дням'!M140:'выработка по дням'!$AH140)-SUM('выработка по дням'!M141:'выработка по дням'!$AH141))/1000/$B141/$AJ$2/24</f>
        <v>#VALUE!</v>
      </c>
      <c r="M141" s="17" t="e">
        <f>('выработка по дням'!$AW140+'выработка по дням'!$AW141+SUM('выработка по дням'!N140:'выработка по дням'!$AH140)-SUM('выработка по дням'!N141:'выработка по дням'!$AH141))/1000/$B141/$AJ$2/24</f>
        <v>#VALUE!</v>
      </c>
      <c r="N141" s="17" t="e">
        <f>('выработка по дням'!$AW140+'выработка по дням'!$AW141+SUM('выработка по дням'!O140:'выработка по дням'!$AH140)-SUM('выработка по дням'!O141:'выработка по дням'!$AH141))/1000/$B141/$AJ$2/24</f>
        <v>#VALUE!</v>
      </c>
      <c r="O141" s="17" t="e">
        <f>('выработка по дням'!$AW140+'выработка по дням'!$AW141+SUM('выработка по дням'!P140:'выработка по дням'!$AH140)-SUM('выработка по дням'!P141:'выработка по дням'!$AH141))/1000/$B141/$AJ$2/24</f>
        <v>#VALUE!</v>
      </c>
      <c r="P141" s="17" t="e">
        <f>('выработка по дням'!$AW140+'выработка по дням'!$AW141+SUM('выработка по дням'!Q140:'выработка по дням'!$AH140)-SUM('выработка по дням'!Q141:'выработка по дням'!$AH141))/1000/$B141/$AJ$2/24</f>
        <v>#VALUE!</v>
      </c>
      <c r="Q141" s="17" t="e">
        <f>('выработка по дням'!$AW140+'выработка по дням'!$AW141+SUM('выработка по дням'!R140:'выработка по дням'!$AH140)-SUM('выработка по дням'!R141:'выработка по дням'!$AH141))/1000/$B141/$AJ$2/24</f>
        <v>#VALUE!</v>
      </c>
      <c r="R141" s="17" t="e">
        <f>('выработка по дням'!$AW140+'выработка по дням'!$AW141+SUM('выработка по дням'!S140:'выработка по дням'!$AH140)-SUM('выработка по дням'!S141:'выработка по дням'!$AH141))/1000/$B141/$AJ$2/24</f>
        <v>#VALUE!</v>
      </c>
      <c r="S141" s="17" t="e">
        <f>('выработка по дням'!$AW140+'выработка по дням'!$AW141+SUM('выработка по дням'!T140:'выработка по дням'!$AH140)-SUM('выработка по дням'!T141:'выработка по дням'!$AH141))/1000/$B141/$AJ$2/24</f>
        <v>#VALUE!</v>
      </c>
      <c r="T141" s="17" t="e">
        <f>('выработка по дням'!$AW140+'выработка по дням'!$AW141+SUM('выработка по дням'!U140:'выработка по дням'!$AH140)-SUM('выработка по дням'!U141:'выработка по дням'!$AH141))/1000/$B141/$AJ$2/24</f>
        <v>#VALUE!</v>
      </c>
      <c r="U141" s="17" t="e">
        <f>('выработка по дням'!$AW140+'выработка по дням'!$AW141+SUM('выработка по дням'!V140:'выработка по дням'!$AH140)-SUM('выработка по дням'!V141:'выработка по дням'!$AH141))/1000/$B141/$AJ$2/24</f>
        <v>#VALUE!</v>
      </c>
      <c r="V141" s="17" t="e">
        <f>('выработка по дням'!$AW140+'выработка по дням'!$AW141+SUM('выработка по дням'!W140:'выработка по дням'!$AH140)-SUM('выработка по дням'!W141:'выработка по дням'!$AH141))/1000/$B141/$AJ$2/24</f>
        <v>#VALUE!</v>
      </c>
      <c r="W141" s="17" t="e">
        <f>('выработка по дням'!$AW140+'выработка по дням'!$AW141+SUM('выработка по дням'!X140:'выработка по дням'!$AH140)-SUM('выработка по дням'!X141:'выработка по дням'!$AH141))/1000/$B141/$AJ$2/24</f>
        <v>#VALUE!</v>
      </c>
      <c r="X141" s="17" t="e">
        <f>('выработка по дням'!$AW140+'выработка по дням'!$AW141+SUM('выработка по дням'!Y140:'выработка по дням'!$AH140)-SUM('выработка по дням'!Y141:'выработка по дням'!$AH141))/1000/$B141/$AJ$2/24</f>
        <v>#VALUE!</v>
      </c>
      <c r="Y141" s="17" t="e">
        <f>('выработка по дням'!$AW140+'выработка по дням'!$AW141+SUM('выработка по дням'!Z140:'выработка по дням'!$AH140)-SUM('выработка по дням'!Z141:'выработка по дням'!$AH141))/1000/$B141/$AJ$2/24</f>
        <v>#VALUE!</v>
      </c>
      <c r="Z141" s="17" t="e">
        <f>('выработка по дням'!$AW140+'выработка по дням'!$AW141+SUM('выработка по дням'!AA140:'выработка по дням'!$AH140)-SUM('выработка по дням'!AA141:'выработка по дням'!$AH141))/1000/$B141/$AJ$2/24</f>
        <v>#VALUE!</v>
      </c>
      <c r="AA141" s="17" t="e">
        <f>('выработка по дням'!$AW140+'выработка по дням'!$AW141+SUM('выработка по дням'!AB140:'выработка по дням'!$AH140)-SUM('выработка по дням'!AB141:'выработка по дням'!$AH141))/1000/$B141/$AJ$2/24</f>
        <v>#VALUE!</v>
      </c>
      <c r="AB141" s="17" t="e">
        <f>('выработка по дням'!$AW140+'выработка по дням'!$AW141+SUM('выработка по дням'!AC140:'выработка по дням'!$AH140)-SUM('выработка по дням'!AC141:'выработка по дням'!$AH141))/1000/$B141/$AJ$2/24</f>
        <v>#VALUE!</v>
      </c>
      <c r="AC141" s="17" t="e">
        <f>('выработка по дням'!$AW140+'выработка по дням'!$AW141+SUM('выработка по дням'!AD140:'выработка по дням'!$AH140)-SUM('выработка по дням'!AD141:'выработка по дням'!$AH141))/1000/$B141/$AJ$2/24</f>
        <v>#VALUE!</v>
      </c>
      <c r="AD141" s="17" t="e">
        <f>('выработка по дням'!$AW140+'выработка по дням'!$AW141+SUM('выработка по дням'!AE140:'выработка по дням'!$AH140)-SUM('выработка по дням'!AE141:'выработка по дням'!$AH141))/1000/$B141/$AJ$2/24</f>
        <v>#VALUE!</v>
      </c>
      <c r="AE141" s="17" t="e">
        <f>('выработка по дням'!$AW140+'выработка по дням'!$AW141+SUM('выработка по дням'!AF140:'выработка по дням'!$AH140)-SUM('выработка по дням'!AF141:'выработка по дням'!$AH141))/1000/$B141/$AJ$2/24</f>
        <v>#VALUE!</v>
      </c>
      <c r="AF141" s="17" t="e">
        <f>('выработка по дням'!$AW140+'выработка по дням'!$AW141+SUM('выработка по дням'!AG140:'выработка по дням'!$AH140)-SUM('выработка по дням'!AG141:'выработка по дням'!$AH141))/1000/$B141/$AJ$2/24</f>
        <v>#VALUE!</v>
      </c>
      <c r="AG141" s="29" t="e">
        <f>('выработка по дням'!$AW140+'выработка по дням'!$AW141+SUM('выработка по дням'!AH140:'выработка по дням'!$AH140)-SUM('выработка по дням'!AH141:'выработка по дням'!$AH141))/1000/$B141/$AJ$2/24</f>
        <v>#VALUE!</v>
      </c>
      <c r="AH141" s="18" t="e">
        <f>('выработка по дням'!$AW140+'выработка по дням'!$AW141)/1000/$B141/$AJ$2/24</f>
        <v>#VALUE!</v>
      </c>
    </row>
    <row r="142" spans="1:34" hidden="1">
      <c r="A142" s="210" t="s">
        <v>536</v>
      </c>
      <c r="B142" s="131"/>
      <c r="C142" s="23"/>
      <c r="D142" s="23"/>
      <c r="E142" s="23"/>
      <c r="F142" s="23"/>
      <c r="G142" s="23"/>
      <c r="H142" s="23"/>
      <c r="I142" s="23"/>
      <c r="J142" s="23"/>
      <c r="K142" s="23"/>
      <c r="L142" s="23"/>
      <c r="M142" s="23"/>
      <c r="N142" s="23"/>
      <c r="O142" s="23"/>
      <c r="P142" s="23"/>
      <c r="Q142" s="24"/>
      <c r="R142" s="24"/>
      <c r="S142" s="24"/>
      <c r="T142" s="24"/>
      <c r="U142" s="24"/>
      <c r="V142" s="24"/>
      <c r="W142" s="24"/>
      <c r="X142" s="24"/>
      <c r="Y142" s="24"/>
      <c r="Z142" s="24"/>
      <c r="AA142" s="24"/>
      <c r="AB142" s="24"/>
      <c r="AC142" s="24"/>
      <c r="AD142" s="24"/>
      <c r="AE142" s="24"/>
      <c r="AF142" s="24"/>
      <c r="AG142" s="24"/>
      <c r="AH142" s="12"/>
    </row>
    <row r="143" spans="1:34" hidden="1">
      <c r="A143" s="211"/>
      <c r="B143" s="132">
        <v>15</v>
      </c>
      <c r="C143" s="17" t="e">
        <f>('выработка по дням'!$AW142+'выработка по дням'!$AW143+SUM('выработка по дням'!D142:'выработка по дням'!$AH142)-SUM('выработка по дням'!D143:'выработка по дням'!$AH143))/1000/$B143/$AJ$2/24</f>
        <v>#VALUE!</v>
      </c>
      <c r="D143" s="17" t="e">
        <f>('выработка по дням'!$AW142+'выработка по дням'!$AW143+SUM('выработка по дням'!E142:'выработка по дням'!$AH142)-SUM('выработка по дням'!E143:'выработка по дням'!$AH143))/1000/$B143/$AJ$2/24</f>
        <v>#VALUE!</v>
      </c>
      <c r="E143" s="17" t="e">
        <f>('выработка по дням'!$AW142+'выработка по дням'!$AW143+SUM('выработка по дням'!F142:'выработка по дням'!$AH142)-SUM('выработка по дням'!F143:'выработка по дням'!$AH143))/1000/$B143/$AJ$2/24</f>
        <v>#VALUE!</v>
      </c>
      <c r="F143" s="17" t="e">
        <f>('выработка по дням'!$AW142+'выработка по дням'!$AW143+SUM('выработка по дням'!G142:'выработка по дням'!$AH142)-SUM('выработка по дням'!G143:'выработка по дням'!$AH143))/1000/$B143/$AJ$2/24</f>
        <v>#VALUE!</v>
      </c>
      <c r="G143" s="17" t="e">
        <f>('выработка по дням'!$AW142+'выработка по дням'!$AW143+SUM('выработка по дням'!H142:'выработка по дням'!$AH142)-SUM('выработка по дням'!H143:'выработка по дням'!$AH143))/1000/$B143/$AJ$2/24</f>
        <v>#VALUE!</v>
      </c>
      <c r="H143" s="17" t="e">
        <f>('выработка по дням'!$AW142+'выработка по дням'!$AW143+SUM('выработка по дням'!I142:'выработка по дням'!$AH142)-SUM('выработка по дням'!I143:'выработка по дням'!$AH143))/1000/$B143/$AJ$2/24</f>
        <v>#VALUE!</v>
      </c>
      <c r="I143" s="17" t="e">
        <f>('выработка по дням'!$AW142+'выработка по дням'!$AW143+SUM('выработка по дням'!J142:'выработка по дням'!$AH142)-SUM('выработка по дням'!J143:'выработка по дням'!$AH143))/1000/$B143/$AJ$2/24</f>
        <v>#VALUE!</v>
      </c>
      <c r="J143" s="17" t="e">
        <f>('выработка по дням'!$AW142+'выработка по дням'!$AW143+SUM('выработка по дням'!K142:'выработка по дням'!$AH142)-SUM('выработка по дням'!K143:'выработка по дням'!$AH143))/1000/$B143/$AJ$2/24</f>
        <v>#VALUE!</v>
      </c>
      <c r="K143" s="17" t="e">
        <f>('выработка по дням'!$AW142+'выработка по дням'!$AW143+SUM('выработка по дням'!L142:'выработка по дням'!$AH142)-SUM('выработка по дням'!L143:'выработка по дням'!$AH143))/1000/$B143/$AJ$2/24</f>
        <v>#VALUE!</v>
      </c>
      <c r="L143" s="17" t="e">
        <f>('выработка по дням'!$AW142+'выработка по дням'!$AW143+SUM('выработка по дням'!M142:'выработка по дням'!$AH142)-SUM('выработка по дням'!M143:'выработка по дням'!$AH143))/1000/$B143/$AJ$2/24</f>
        <v>#VALUE!</v>
      </c>
      <c r="M143" s="17" t="e">
        <f>('выработка по дням'!$AW142+'выработка по дням'!$AW143+SUM('выработка по дням'!N142:'выработка по дням'!$AH142)-SUM('выработка по дням'!N143:'выработка по дням'!$AH143))/1000/$B143/$AJ$2/24</f>
        <v>#VALUE!</v>
      </c>
      <c r="N143" s="17" t="e">
        <f>('выработка по дням'!$AW142+'выработка по дням'!$AW143+SUM('выработка по дням'!O142:'выработка по дням'!$AH142)-SUM('выработка по дням'!O143:'выработка по дням'!$AH143))/1000/$B143/$AJ$2/24</f>
        <v>#VALUE!</v>
      </c>
      <c r="O143" s="17" t="e">
        <f>('выработка по дням'!$AW142+'выработка по дням'!$AW143+SUM('выработка по дням'!P142:'выработка по дням'!$AH142)-SUM('выработка по дням'!P143:'выработка по дням'!$AH143))/1000/$B143/$AJ$2/24</f>
        <v>#VALUE!</v>
      </c>
      <c r="P143" s="17" t="e">
        <f>('выработка по дням'!$AW142+'выработка по дням'!$AW143+SUM('выработка по дням'!Q142:'выработка по дням'!$AH142)-SUM('выработка по дням'!Q143:'выработка по дням'!$AH143))/1000/$B143/$AJ$2/24</f>
        <v>#VALUE!</v>
      </c>
      <c r="Q143" s="17" t="e">
        <f>('выработка по дням'!$AW142+'выработка по дням'!$AW143+SUM('выработка по дням'!R142:'выработка по дням'!$AH142)-SUM('выработка по дням'!R143:'выработка по дням'!$AH143))/1000/$B143/$AJ$2/24</f>
        <v>#VALUE!</v>
      </c>
      <c r="R143" s="17" t="e">
        <f>('выработка по дням'!$AW142+'выработка по дням'!$AW143+SUM('выработка по дням'!S142:'выработка по дням'!$AH142)-SUM('выработка по дням'!S143:'выработка по дням'!$AH143))/1000/$B143/$AJ$2/24</f>
        <v>#VALUE!</v>
      </c>
      <c r="S143" s="17" t="e">
        <f>('выработка по дням'!$AW142+'выработка по дням'!$AW143+SUM('выработка по дням'!T142:'выработка по дням'!$AH142)-SUM('выработка по дням'!T143:'выработка по дням'!$AH143))/1000/$B143/$AJ$2/24</f>
        <v>#VALUE!</v>
      </c>
      <c r="T143" s="17" t="e">
        <f>('выработка по дням'!$AW142+'выработка по дням'!$AW143+SUM('выработка по дням'!U142:'выработка по дням'!$AH142)-SUM('выработка по дням'!U143:'выработка по дням'!$AH143))/1000/$B143/$AJ$2/24</f>
        <v>#VALUE!</v>
      </c>
      <c r="U143" s="17" t="e">
        <f>('выработка по дням'!$AW142+'выработка по дням'!$AW143+SUM('выработка по дням'!V142:'выработка по дням'!$AH142)-SUM('выработка по дням'!V143:'выработка по дням'!$AH143))/1000/$B143/$AJ$2/24</f>
        <v>#VALUE!</v>
      </c>
      <c r="V143" s="17" t="e">
        <f>('выработка по дням'!$AW142+'выработка по дням'!$AW143+SUM('выработка по дням'!W142:'выработка по дням'!$AH142)-SUM('выработка по дням'!W143:'выработка по дням'!$AH143))/1000/$B143/$AJ$2/24</f>
        <v>#VALUE!</v>
      </c>
      <c r="W143" s="17" t="e">
        <f>('выработка по дням'!$AW142+'выработка по дням'!$AW143+SUM('выработка по дням'!X142:'выработка по дням'!$AH142)-SUM('выработка по дням'!X143:'выработка по дням'!$AH143))/1000/$B143/$AJ$2/24</f>
        <v>#VALUE!</v>
      </c>
      <c r="X143" s="17" t="e">
        <f>('выработка по дням'!$AW142+'выработка по дням'!$AW143+SUM('выработка по дням'!Y142:'выработка по дням'!$AH142)-SUM('выработка по дням'!Y143:'выработка по дням'!$AH143))/1000/$B143/$AJ$2/24</f>
        <v>#VALUE!</v>
      </c>
      <c r="Y143" s="17" t="e">
        <f>('выработка по дням'!$AW142+'выработка по дням'!$AW143+SUM('выработка по дням'!Z142:'выработка по дням'!$AH142)-SUM('выработка по дням'!Z143:'выработка по дням'!$AH143))/1000/$B143/$AJ$2/24</f>
        <v>#VALUE!</v>
      </c>
      <c r="Z143" s="17" t="e">
        <f>('выработка по дням'!$AW142+'выработка по дням'!$AW143+SUM('выработка по дням'!AA142:'выработка по дням'!$AH142)-SUM('выработка по дням'!AA143:'выработка по дням'!$AH143))/1000/$B143/$AJ$2/24</f>
        <v>#VALUE!</v>
      </c>
      <c r="AA143" s="17" t="e">
        <f>('выработка по дням'!$AW142+'выработка по дням'!$AW143+SUM('выработка по дням'!AB142:'выработка по дням'!$AH142)-SUM('выработка по дням'!AB143:'выработка по дням'!$AH143))/1000/$B143/$AJ$2/24</f>
        <v>#VALUE!</v>
      </c>
      <c r="AB143" s="17" t="e">
        <f>('выработка по дням'!$AW142+'выработка по дням'!$AW143+SUM('выработка по дням'!AC142:'выработка по дням'!$AH142)-SUM('выработка по дням'!AC143:'выработка по дням'!$AH143))/1000/$B143/$AJ$2/24</f>
        <v>#VALUE!</v>
      </c>
      <c r="AC143" s="17" t="e">
        <f>('выработка по дням'!$AW142+'выработка по дням'!$AW143+SUM('выработка по дням'!AD142:'выработка по дням'!$AH142)-SUM('выработка по дням'!AD143:'выработка по дням'!$AH143))/1000/$B143/$AJ$2/24</f>
        <v>#VALUE!</v>
      </c>
      <c r="AD143" s="17" t="e">
        <f>('выработка по дням'!$AW142+'выработка по дням'!$AW143+SUM('выработка по дням'!AE142:'выработка по дням'!$AH142)-SUM('выработка по дням'!AE143:'выработка по дням'!$AH143))/1000/$B143/$AJ$2/24</f>
        <v>#VALUE!</v>
      </c>
      <c r="AE143" s="17" t="e">
        <f>('выработка по дням'!$AW142+'выработка по дням'!$AW143+SUM('выработка по дням'!AF142:'выработка по дням'!$AH142)-SUM('выработка по дням'!AF143:'выработка по дням'!$AH143))/1000/$B143/$AJ$2/24</f>
        <v>#VALUE!</v>
      </c>
      <c r="AF143" s="17" t="e">
        <f>('выработка по дням'!$AW142+'выработка по дням'!$AW143+SUM('выработка по дням'!AG142:'выработка по дням'!$AH142)-SUM('выработка по дням'!AG143:'выработка по дням'!$AH143))/1000/$B143/$AJ$2/24</f>
        <v>#VALUE!</v>
      </c>
      <c r="AG143" s="29" t="e">
        <f>('выработка по дням'!$AW142+'выработка по дням'!$AW143+SUM('выработка по дням'!AH142:'выработка по дням'!$AH142)-SUM('выработка по дням'!AH143:'выработка по дням'!$AH143))/1000/$B143/$AJ$2/24</f>
        <v>#VALUE!</v>
      </c>
      <c r="AH143" s="18" t="e">
        <f>('выработка по дням'!$AW142+'выработка по дням'!$AW143)/1000/$B143/$AJ$2/24</f>
        <v>#VALUE!</v>
      </c>
    </row>
    <row r="144" spans="1:34">
      <c r="A144" s="212" t="s">
        <v>407</v>
      </c>
      <c r="B144" s="131"/>
      <c r="C144" s="23"/>
      <c r="D144" s="23"/>
      <c r="E144" s="23"/>
      <c r="F144" s="23"/>
      <c r="G144" s="23"/>
      <c r="H144" s="23"/>
      <c r="I144" s="23"/>
      <c r="J144" s="23"/>
      <c r="K144" s="23"/>
      <c r="L144" s="23"/>
      <c r="M144" s="23"/>
      <c r="N144" s="23"/>
      <c r="O144" s="23"/>
      <c r="P144" s="23"/>
      <c r="Q144" s="24"/>
      <c r="R144" s="24"/>
      <c r="S144" s="24"/>
      <c r="T144" s="24"/>
      <c r="U144" s="24"/>
      <c r="V144" s="24"/>
      <c r="W144" s="24"/>
      <c r="X144" s="24"/>
      <c r="Y144" s="24"/>
      <c r="Z144" s="24"/>
      <c r="AA144" s="24"/>
      <c r="AB144" s="24"/>
      <c r="AC144" s="24"/>
      <c r="AD144" s="24"/>
      <c r="AE144" s="24"/>
      <c r="AF144" s="24"/>
      <c r="AG144" s="24"/>
      <c r="AH144" s="12"/>
    </row>
    <row r="145" spans="1:34">
      <c r="A145" s="213"/>
      <c r="B145" s="132">
        <v>30</v>
      </c>
      <c r="C145" s="17">
        <f>('выработка по дням'!$AW144+'выработка по дням'!$AW145+SUM('выработка по дням'!D144:'выработка по дням'!$AH144)-SUM('выработка по дням'!D145:'выработка по дням'!$AH145))/1000/$B145/$AJ$2/24</f>
        <v>0.14544173896499238</v>
      </c>
      <c r="D145" s="17">
        <f>('выработка по дням'!$AW144+'выработка по дням'!$AW145+SUM('выработка по дням'!E144:'выработка по дням'!$AH144)-SUM('выработка по дням'!E145:'выработка по дням'!$AH145))/1000/$B145/$AJ$2/24</f>
        <v>0.14525473363774735</v>
      </c>
      <c r="E145" s="17">
        <f>('выработка по дням'!$AW144+'выработка по дням'!$AW145+SUM('выработка по дням'!F144:'выработка по дням'!$AH144)-SUM('выработка по дням'!F145:'выработка по дням'!$AH145))/1000/$B145/$AJ$2/24</f>
        <v>0.14517677321156772</v>
      </c>
      <c r="F145" s="17">
        <f>('выработка по дням'!$AW144+'выработка по дням'!$AW145+SUM('выработка по дням'!G144:'выработка по дням'!$AH144)-SUM('выработка по дням'!G145:'выработка по дням'!$AH145))/1000/$B145/$AJ$2/24</f>
        <v>0.14469330669710806</v>
      </c>
      <c r="G145" s="17">
        <f>('выработка по дням'!$AW144+'выработка по дням'!$AW145+SUM('выработка по дням'!H144:'выработка по дням'!$AH144)-SUM('выработка по дням'!H145:'выработка по дням'!$AH145))/1000/$B145/$AJ$2/24</f>
        <v>0.14427412861491631</v>
      </c>
      <c r="H145" s="17">
        <f>('выработка по дням'!$AW144+'выработка по дням'!$AW145+SUM('выработка по дням'!I144:'выработка по дням'!$AH144)-SUM('выработка по дням'!I145:'выработка по дням'!$AH145))/1000/$B145/$AJ$2/24</f>
        <v>0.14400017123287673</v>
      </c>
      <c r="I145" s="17">
        <f>('выработка по дням'!$AW144+'выработка по дням'!$AW145+SUM('выработка по дням'!J144:'выработка по дням'!$AH144)-SUM('выработка по дням'!J145:'выработка по дням'!$AH145))/1000/$B145/$AJ$2/24</f>
        <v>0.14409071917808219</v>
      </c>
      <c r="J145" s="17">
        <f>('выработка по дням'!$AW144+'выработка по дням'!$AW145+SUM('выработка по дням'!K144:'выработка по дням'!$AH144)-SUM('выработка по дням'!K145:'выработка по дням'!$AH145))/1000/$B145/$AJ$2/24</f>
        <v>0.14437196347031964</v>
      </c>
      <c r="K145" s="17">
        <f>('выработка по дням'!$AW144+'выработка по дням'!$AW145+SUM('выработка по дням'!L144:'выработка по дням'!$AH144)-SUM('выработка по дням'!L145:'выработка по дням'!$AH145))/1000/$B145/$AJ$2/24</f>
        <v>0.14458854261796042</v>
      </c>
      <c r="L145" s="17">
        <f>('выработка по дням'!$AW144+'выработка по дням'!$AW145+SUM('выработка по дням'!M144:'выработка по дням'!$AH144)-SUM('выработка по дням'!M145:'выработка по дням'!$AH145))/1000/$B145/$AJ$2/24</f>
        <v>0.14449304033485541</v>
      </c>
      <c r="M145" s="17">
        <f>('выработка по дням'!$AW144+'выработка по дням'!$AW145+SUM('выработка по дням'!N144:'выработка по дням'!$AH144)-SUM('выработка по дням'!N145:'выработка по дням'!$AH145))/1000/$B145/$AJ$2/24</f>
        <v>0.1441941894977169</v>
      </c>
      <c r="N145" s="17">
        <f>('выработка по дням'!$AW144+'выработка по дням'!$AW145+SUM('выработка по дням'!O144:'выработка по дням'!$AH144)-SUM('выработка по дням'!O145:'выработка по дням'!$AH145))/1000/$B145/$AJ$2/24</f>
        <v>0.14407630136986302</v>
      </c>
      <c r="O145" s="17">
        <f>('выработка по дням'!$AW144+'выработка по дням'!$AW145+SUM('выработка по дням'!P144:'выработка по дням'!$AH144)-SUM('выработка по дням'!P145:'выработка по дням'!$AH145))/1000/$B145/$AJ$2/24</f>
        <v>0.14391385083713851</v>
      </c>
      <c r="P145" s="17">
        <f>('выработка по дням'!$AW144+'выработка по дням'!$AW145+SUM('выработка по дням'!Q144:'выработка по дням'!$AH144)-SUM('выработка по дням'!Q145:'выработка по дням'!$AH145))/1000/$B145/$AJ$2/24</f>
        <v>0.14349145357686452</v>
      </c>
      <c r="Q145" s="17">
        <f>('выработка по дням'!$AW144+'выработка по дням'!$AW145+SUM('выработка по дням'!R144:'выработка по дням'!$AH144)-SUM('выработка по дням'!R145:'выработка по дням'!$AH145))/1000/$B145/$AJ$2/24</f>
        <v>0.14334907534246577</v>
      </c>
      <c r="R145" s="17">
        <f>('выработка по дням'!$AW144+'выработка по дням'!$AW145+SUM('выработка по дням'!S144:'выработка по дням'!$AH144)-SUM('выработка по дням'!S145:'выработка по дням'!$AH145))/1000/$B145/$AJ$2/24</f>
        <v>0.14325407153729069</v>
      </c>
      <c r="S145" s="17">
        <f>('выработка по дням'!$AW144+'выработка по дням'!$AW145+SUM('выработка по дням'!T144:'выработка по дням'!$AH144)-SUM('выработка по дням'!T145:'выработка по дням'!$AH145))/1000/$B145/$AJ$2/24</f>
        <v>0.14310184550989344</v>
      </c>
      <c r="T145" s="17">
        <f>('выработка по дням'!$AW144+'выработка по дням'!$AW145+SUM('выработка по дням'!U144:'выработка по дням'!$AH144)-SUM('выработка по дням'!U145:'выработка по дням'!$AH145))/1000/$B145/$AJ$2/24</f>
        <v>0.14248547564687974</v>
      </c>
      <c r="U145" s="17">
        <f>('выработка по дням'!$AW144+'выработка по дням'!$AW145+SUM('выработка по дням'!V144:'выработка по дням'!$AH144)-SUM('выработка по дням'!V145:'выработка по дням'!$AH145))/1000/$B145/$AJ$2/24</f>
        <v>0.14188480593607303</v>
      </c>
      <c r="V145" s="17">
        <f>('выработка по дням'!$AW144+'выработка по дням'!$AW145+SUM('выработка по дням'!W144:'выработка по дням'!$AH144)-SUM('выработка по дням'!W145:'выработка по дням'!$AH145))/1000/$B145/$AJ$2/24</f>
        <v>0.14174724505327244</v>
      </c>
      <c r="W145" s="17">
        <f>('выработка по дням'!$AW144+'выработка по дням'!$AW145+SUM('выработка по дням'!X144:'выработка по дням'!$AH144)-SUM('выработка по дням'!X145:'выработка по дням'!$AH145))/1000/$B145/$AJ$2/24</f>
        <v>0.14191650304414002</v>
      </c>
      <c r="X145" s="17">
        <f>('выработка по дням'!$AW144+'выработка по дням'!$AW145+SUM('выработка по дням'!Y144:'выработка по дням'!$AH144)-SUM('выработка по дням'!Y145:'выработка по дням'!$AH145))/1000/$B145/$AJ$2/24</f>
        <v>0.14233356544901066</v>
      </c>
      <c r="Y145" s="17">
        <f>('выработка по дням'!$AW144+'выработка по дням'!$AW145+SUM('выработка по дням'!Z144:'выработка по дням'!$AH144)-SUM('выработка по дням'!Z145:'выработка по дням'!$AH145))/1000/$B145/$AJ$2/24</f>
        <v>0.14240899543378996</v>
      </c>
      <c r="Z145" s="17">
        <f>('выработка по дням'!$AW144+'выработка по дням'!$AW145+SUM('выработка по дням'!AA144:'выработка по дням'!$AH144)-SUM('выработка по дням'!AA145:'выработка по дням'!$AH145))/1000/$B145/$AJ$2/24</f>
        <v>0.142503203957382</v>
      </c>
      <c r="AA145" s="17">
        <f>('выработка по дням'!$AW144+'выработка по дням'!$AW145+SUM('выработка по дням'!AB144:'выработка по дням'!$AH144)-SUM('выработка по дням'!AB145:'выработка по дням'!$AH145))/1000/$B145/$AJ$2/24</f>
        <v>0.14290223363774734</v>
      </c>
      <c r="AB145" s="17">
        <f>('выработка по дням'!$AW144+'выработка по дням'!$AW145+SUM('выработка по дням'!AC144:'выработка по дням'!$AH144)-SUM('выработка по дням'!AC145:'выработка по дням'!$AH145))/1000/$B145/$AJ$2/24</f>
        <v>0.14335745053272453</v>
      </c>
      <c r="AC145" s="17">
        <f>('выработка по дням'!$AW144+'выработка по дням'!$AW145+SUM('выработка по дням'!AD144:'выработка по дням'!$AH144)-SUM('выработка по дням'!AD145:'выработка по дням'!$AH145))/1000/$B145/$AJ$2/24</f>
        <v>0.1437168378995434</v>
      </c>
      <c r="AD145" s="17">
        <f>('выработка по дням'!$AW144+'выработка по дням'!$AW145+SUM('выработка по дням'!AE144:'выработка по дням'!$AH144)-SUM('выработка по дням'!AE145:'выработка по дням'!$AH145))/1000/$B145/$AJ$2/24</f>
        <v>0.14394961187214611</v>
      </c>
      <c r="AE145" s="17">
        <f>('выработка по дням'!$AW144+'выработка по дням'!$AW145+SUM('выработка по дням'!AF144:'выработка по дням'!$AH144)-SUM('выработка по дням'!AF145:'выработка по дням'!$AH145))/1000/$B145/$AJ$2/24</f>
        <v>0.14391197108066969</v>
      </c>
      <c r="AF145" s="17">
        <f>('выработка по дням'!$AW144+'выработка по дням'!$AW145+SUM('выработка по дням'!AG144:'выработка по дням'!$AH144)-SUM('выработка по дням'!AG145:'выработка по дням'!$AH145))/1000/$B145/$AJ$2/24</f>
        <v>0.14329246955859967</v>
      </c>
      <c r="AG145" s="29">
        <f>('выработка по дням'!$AW144+'выработка по дням'!$AW145+SUM('выработка по дням'!AH144:'выработка по дням'!$AH144)-SUM('выработка по дням'!AH145:'выработка по дням'!$AH145))/1000/$B145/$AJ$2/24</f>
        <v>0.14285599695585996</v>
      </c>
      <c r="AH145" s="18">
        <f>('выработка по дням'!$AW144+'выработка по дням'!$AW145)/1000/$B145/$AJ$2/24</f>
        <v>0.14302248097412482</v>
      </c>
    </row>
    <row r="146" spans="1:34">
      <c r="A146" s="210" t="s">
        <v>408</v>
      </c>
      <c r="B146" s="131"/>
      <c r="C146" s="23"/>
      <c r="D146" s="23"/>
      <c r="E146" s="23"/>
      <c r="F146" s="23"/>
      <c r="G146" s="23"/>
      <c r="H146" s="23"/>
      <c r="I146" s="23"/>
      <c r="J146" s="23"/>
      <c r="K146" s="23"/>
      <c r="L146" s="23"/>
      <c r="M146" s="23"/>
      <c r="N146" s="23"/>
      <c r="O146" s="23"/>
      <c r="P146" s="23"/>
      <c r="Q146" s="24"/>
      <c r="R146" s="24"/>
      <c r="S146" s="24"/>
      <c r="T146" s="24"/>
      <c r="U146" s="24"/>
      <c r="V146" s="24"/>
      <c r="W146" s="24"/>
      <c r="X146" s="24"/>
      <c r="Y146" s="24"/>
      <c r="Z146" s="24"/>
      <c r="AA146" s="24"/>
      <c r="AB146" s="24"/>
      <c r="AC146" s="24"/>
      <c r="AD146" s="24"/>
      <c r="AE146" s="24"/>
      <c r="AF146" s="24"/>
      <c r="AG146" s="24"/>
      <c r="AH146" s="12"/>
    </row>
    <row r="147" spans="1:34">
      <c r="A147" s="211"/>
      <c r="B147" s="132">
        <v>23.5</v>
      </c>
      <c r="C147" s="17">
        <f>('выработка по дням'!$AW146+'выработка по дням'!$AW147+SUM('выработка по дням'!D146:'выработка по дням'!$AH146)-SUM('выработка по дням'!D147:'выработка по дням'!$AH147))/1000/$B147/$AJ$2/24</f>
        <v>0.16528997376858059</v>
      </c>
      <c r="D147" s="17">
        <f>('выработка по дням'!$AW146+'выработка по дням'!$AW147+SUM('выработка по дням'!E146:'выработка по дням'!$AH146)-SUM('выработка по дням'!E147:'выработка по дням'!$AH147))/1000/$B147/$AJ$2/24</f>
        <v>0.16555804915962305</v>
      </c>
      <c r="E147" s="17">
        <f>('выработка по дням'!$AW146+'выработка по дням'!$AW147+SUM('выработка по дням'!F146:'выработка по дням'!$AH146)-SUM('выработка по дням'!F147:'выработка по дням'!$AH147))/1000/$B147/$AJ$2/24</f>
        <v>0.16580659671621492</v>
      </c>
      <c r="F147" s="17">
        <f>('выработка по дням'!$AW146+'выработка по дням'!$AW147+SUM('выработка по дням'!G146:'выработка по дням'!$AH146)-SUM('выработка по дням'!G147:'выработка по дням'!$AH147))/1000/$B147/$AJ$2/24</f>
        <v>0.16636422811619547</v>
      </c>
      <c r="G147" s="17">
        <f>('выработка по дням'!$AW146+'выработка по дням'!$AW147+SUM('выработка по дням'!H146:'выработка по дням'!$AH146)-SUM('выработка по дням'!H147:'выработка по дням'!$AH147))/1000/$B147/$AJ$2/24</f>
        <v>0.16615610609151851</v>
      </c>
      <c r="H147" s="17">
        <f>('выработка по дням'!$AW146+'выработка по дням'!$AW147+SUM('выработка по дням'!I146:'выработка по дням'!$AH146)-SUM('выработка по дням'!I147:'выработка по дням'!$AH147))/1000/$B147/$AJ$2/24</f>
        <v>0.16628867191295055</v>
      </c>
      <c r="I147" s="17">
        <f>('выработка по дням'!$AW146+'выработка по дням'!$AW147+SUM('выработка по дням'!J146:'выработка по дням'!$AH146)-SUM('выработка по дням'!J147:'выработка по дням'!$AH147))/1000/$B147/$AJ$2/24</f>
        <v>0.16679553094335955</v>
      </c>
      <c r="J147" s="17">
        <f>('выработка по дням'!$AW146+'выработка по дням'!$AW147+SUM('выработка по дням'!K146:'выработка по дням'!$AH146)-SUM('выработка по дням'!K147:'выработка по дням'!$AH147))/1000/$B147/$AJ$2/24</f>
        <v>0.16706859516176042</v>
      </c>
      <c r="K147" s="17">
        <f>('выработка по дням'!$AW146+'выработка по дням'!$AW147+SUM('выработка по дням'!L146:'выработка по дням'!$AH146)-SUM('выработка по дням'!L147:'выработка по дням'!$AH147))/1000/$B147/$AJ$2/24</f>
        <v>0.16658488778781697</v>
      </c>
      <c r="L147" s="17">
        <f>('выработка по дням'!$AW146+'выработка по дням'!$AW147+SUM('выработка по дням'!M146:'выработка по дням'!$AH146)-SUM('выработка по дням'!M147:'выработка по дням'!$AH147))/1000/$B147/$AJ$2/24</f>
        <v>0.16633939084814922</v>
      </c>
      <c r="M147" s="17">
        <f>('выработка по дням'!$AW146+'выработка по дням'!$AW147+SUM('выработка по дням'!N146:'выработка по дням'!$AH146)-SUM('выработка по дням'!N147:'выработка по дням'!$AH147))/1000/$B147/$AJ$2/24</f>
        <v>0.16629256776450013</v>
      </c>
      <c r="N147" s="17">
        <f>('выработка по дням'!$AW146+'выработка по дням'!$AW147+SUM('выработка по дням'!O146:'выработка по дням'!$AH146)-SUM('выработка по дням'!O147:'выработка по дням'!$AH147))/1000/$B147/$AJ$2/24</f>
        <v>0.16596245992422035</v>
      </c>
      <c r="O147" s="17">
        <f>('выработка по дням'!$AW146+'выработка по дням'!$AW147+SUM('выработка по дням'!P146:'выработка по дням'!$AH146)-SUM('выработка по дням'!P147:'выработка по дням'!$AH147))/1000/$B147/$AJ$2/24</f>
        <v>0.16586540853006895</v>
      </c>
      <c r="P147" s="17">
        <f>('выработка по дням'!$AW146+'выработка по дням'!$AW147+SUM('выработка по дням'!Q146:'выработка по дням'!$AH146)-SUM('выработка по дням'!Q147:'выработка по дням'!$AH147))/1000/$B147/$AJ$2/24</f>
        <v>0.16537890799572527</v>
      </c>
      <c r="Q147" s="17">
        <f>('выработка по дням'!$AW146+'выработка по дням'!$AW147+SUM('выработка по дням'!R146:'выработка по дням'!$AH146)-SUM('выработка по дням'!R147:'выработка по дням'!$AH147))/1000/$B147/$AJ$2/24</f>
        <v>0.16547982609540465</v>
      </c>
      <c r="R147" s="17">
        <f>('выработка по дням'!$AW146+'выработка по дням'!$AW147+SUM('выработка по дням'!S146:'выработка по дням'!$AH146)-SUM('выработка по дням'!S147:'выработка по дням'!$AH147))/1000/$B147/$AJ$2/24</f>
        <v>0.1653854707082483</v>
      </c>
      <c r="S147" s="17">
        <f>('выработка по дням'!$AW146+'выработка по дням'!$AW147+SUM('выработка по дням'!T146:'выработка по дням'!$AH146)-SUM('выработка по дням'!T147:'выработка по дням'!$AH147))/1000/$B147/$AJ$2/24</f>
        <v>0.16532687748955599</v>
      </c>
      <c r="T147" s="17">
        <f>('выработка по дням'!$AW146+'выработка по дням'!$AW147+SUM('выработка по дням'!U146:'выработка по дням'!$AH146)-SUM('выработка по дням'!U147:'выработка по дням'!$AH147))/1000/$B147/$AJ$2/24</f>
        <v>0.16563357621684641</v>
      </c>
      <c r="U147" s="17">
        <f>('выработка по дням'!$AW146+'выработка по дням'!$AW147+SUM('выработка по дням'!V146:'выработка по дням'!$AH146)-SUM('выработка по дням'!V147:'выработка по дням'!$AH147))/1000/$B147/$AJ$2/24</f>
        <v>0.16603839016807539</v>
      </c>
      <c r="V147" s="17">
        <f>('выработка по дням'!$AW146+'выработка по дням'!$AW147+SUM('выработка по дням'!W146:'выработка по дням'!$AH146)-SUM('выработка по дням'!W147:'выработка по дням'!$AH147))/1000/$B147/$AJ$2/24</f>
        <v>0.16614959195569806</v>
      </c>
      <c r="W147" s="17">
        <f>('выработка по дням'!$AW146+'выработка по дням'!$AW147+SUM('выработка по дням'!X146:'выработка по дням'!$AH146)-SUM('выработка по дням'!X147:'выработка по дням'!$AH147))/1000/$B147/$AJ$2/24</f>
        <v>0.16637088798212377</v>
      </c>
      <c r="X147" s="17">
        <f>('выработка по дням'!$AW146+'выработка по дням'!$AW147+SUM('выработка по дням'!Y146:'выработка по дням'!$AH146)-SUM('выработка по дням'!Y147:'выработка по дням'!$AH147))/1000/$B147/$AJ$2/24</f>
        <v>0.16636075002428832</v>
      </c>
      <c r="Y147" s="17">
        <f>('выработка по дням'!$AW146+'выработка по дням'!$AW147+SUM('выработка по дням'!Z146:'выработка по дням'!$AH146)-SUM('выработка по дням'!Z147:'выработка по дням'!$AH147))/1000/$B147/$AJ$2/24</f>
        <v>0.16656666666666664</v>
      </c>
      <c r="Z147" s="17">
        <f>('выработка по дням'!$AW146+'выработка по дням'!$AW147+SUM('выработка по дням'!AA146:'выработка по дням'!$AH146)-SUM('выработка по дням'!AA147:'выработка по дням'!$AH147))/1000/$B147/$AJ$2/24</f>
        <v>0.16678036043913338</v>
      </c>
      <c r="AA147" s="17">
        <f>('выработка по дням'!$AW146+'выработка по дням'!$AW147+SUM('выработка по дням'!AB146:'выработка по дням'!$AH146)-SUM('выработка по дням'!AB147:'выработка по дням'!$AH147))/1000/$B147/$AJ$2/24</f>
        <v>0.16657372971922668</v>
      </c>
      <c r="AB147" s="17">
        <f>('выработка по дням'!$AW146+'выработка по дням'!$AW147+SUM('выработка по дням'!AC146:'выработка по дням'!$AH146)-SUM('выработка по дням'!AC147:'выработка по дням'!$AH147))/1000/$B147/$AJ$2/24</f>
        <v>0.16659221801224133</v>
      </c>
      <c r="AC147" s="17">
        <f>('выработка по дням'!$AW146+'выработка по дням'!$AW147+SUM('выработка по дням'!AD146:'выработка по дням'!$AH146)-SUM('выработка по дням'!AD147:'выработка по дням'!$AH147))/1000/$B147/$AJ$2/24</f>
        <v>0.16651765277372974</v>
      </c>
      <c r="AD147" s="17">
        <f>('выработка по дням'!$AW146+'выработка по дням'!$AW147+SUM('выработка по дням'!AE146:'выработка по дням'!$AH146)-SUM('выработка по дням'!AE147:'выработка по дням'!$AH147))/1000/$B147/$AJ$2/24</f>
        <v>0.16611898377538134</v>
      </c>
      <c r="AE147" s="17">
        <f>('выработка по дням'!$AW146+'выработка по дням'!$AW147+SUM('выработка по дням'!AF146:'выработка по дням'!$AH146)-SUM('выработка по дням'!AF147:'выработка по дням'!$AH147))/1000/$B147/$AJ$2/24</f>
        <v>0.1657421111434956</v>
      </c>
      <c r="AF147" s="17">
        <f>('выработка по дням'!$AW146+'выработка по дням'!$AW147+SUM('выработка по дням'!AG146:'выработка по дням'!$AH146)-SUM('выработка по дням'!AG147:'выработка по дням'!$AH147))/1000/$B147/$AJ$2/24</f>
        <v>0.16586063344020208</v>
      </c>
      <c r="AG147" s="29">
        <f>('выработка по дням'!$AW146+'выработка по дням'!$AW147+SUM('выработка по дням'!AH146:'выработка по дням'!$AH146)-SUM('выработка по дням'!AH147:'выработка по дням'!$AH147))/1000/$B147/$AJ$2/24</f>
        <v>0.16605925386184783</v>
      </c>
      <c r="AH147" s="18">
        <f>('выработка по дням'!$AW146+'выработка по дням'!$AW147)/1000/$B147/$AJ$2/24</f>
        <v>0.16631020110754882</v>
      </c>
    </row>
    <row r="148" spans="1:34">
      <c r="A148" s="210" t="s">
        <v>409</v>
      </c>
      <c r="B148" s="131"/>
      <c r="C148" s="23"/>
      <c r="D148" s="23"/>
      <c r="E148" s="23"/>
      <c r="F148" s="23"/>
      <c r="G148" s="23"/>
      <c r="H148" s="23"/>
      <c r="I148" s="23"/>
      <c r="J148" s="23"/>
      <c r="K148" s="23"/>
      <c r="L148" s="23"/>
      <c r="M148" s="23"/>
      <c r="N148" s="23"/>
      <c r="O148" s="23"/>
      <c r="P148" s="23"/>
      <c r="Q148" s="24"/>
      <c r="R148" s="24"/>
      <c r="S148" s="24"/>
      <c r="T148" s="24"/>
      <c r="U148" s="24"/>
      <c r="V148" s="24"/>
      <c r="W148" s="24"/>
      <c r="X148" s="24"/>
      <c r="Y148" s="24"/>
      <c r="Z148" s="24"/>
      <c r="AA148" s="24"/>
      <c r="AB148" s="24"/>
      <c r="AC148" s="24"/>
      <c r="AD148" s="24"/>
      <c r="AE148" s="24"/>
      <c r="AF148" s="24"/>
      <c r="AG148" s="24"/>
      <c r="AH148" s="12"/>
    </row>
    <row r="149" spans="1:34">
      <c r="A149" s="211"/>
      <c r="B149" s="132">
        <v>10</v>
      </c>
      <c r="C149" s="17">
        <f>('выработка по дням'!$AW148+'выработка по дням'!$AW149+SUM('выработка по дням'!D148:'выработка по дням'!$AH148)-SUM('выработка по дням'!D149:'выработка по дням'!$AH149))/1000/$B149/$AJ$2/24</f>
        <v>0.15159886986301371</v>
      </c>
      <c r="D149" s="17">
        <f>('выработка по дням'!$AW148+'выработка по дням'!$AW149+SUM('выработка по дням'!E148:'выработка по дням'!$AH148)-SUM('выработка по дням'!E149:'выработка по дням'!$AH149))/1000/$B149/$AJ$2/24</f>
        <v>0.15185802511415525</v>
      </c>
      <c r="E149" s="17">
        <f>('выработка по дням'!$AW148+'выработка по дням'!$AW149+SUM('выработка по дням'!F148:'выработка по дням'!$AH148)-SUM('выработка по дням'!F149:'выработка по дням'!$AH149))/1000/$B149/$AJ$2/24</f>
        <v>0.15210609589041096</v>
      </c>
      <c r="F149" s="17">
        <f>('выработка по дням'!$AW148+'выработка по дням'!$AW149+SUM('выработка по дням'!G148:'выработка по дням'!$AH148)-SUM('выработка по дням'!G149:'выработка по дням'!$AH149))/1000/$B149/$AJ$2/24</f>
        <v>0.15266486301369864</v>
      </c>
      <c r="G149" s="17">
        <f>('выработка по дням'!$AW148+'выработка по дням'!$AW149+SUM('выработка по дням'!H148:'выработка по дням'!$AH148)-SUM('выработка по дням'!H149:'выработка по дням'!$AH149))/1000/$B149/$AJ$2/24</f>
        <v>0.15245133561643837</v>
      </c>
      <c r="H149" s="17">
        <f>('выработка по дням'!$AW148+'выработка по дням'!$AW149+SUM('выработка по дням'!I148:'выработка по дням'!$AH148)-SUM('выработка по дням'!I149:'выработка по дням'!$AH149))/1000/$B149/$AJ$2/24</f>
        <v>0.15255450913242011</v>
      </c>
      <c r="I149" s="17">
        <f>('выработка по дням'!$AW148+'выработка по дням'!$AW149+SUM('выработка по дням'!J148:'выработка по дням'!$AH148)-SUM('выработка по дням'!J149:'выработка по дням'!$AH149))/1000/$B149/$AJ$2/24</f>
        <v>0.15306528538812786</v>
      </c>
      <c r="J149" s="17">
        <f>('выработка по дням'!$AW148+'выработка по дням'!$AW149+SUM('выработка по дням'!K148:'выработка по дням'!$AH148)-SUM('выработка по дням'!K149:'выработка по дням'!$AH149))/1000/$B149/$AJ$2/24</f>
        <v>0.15334690639269408</v>
      </c>
      <c r="K149" s="17">
        <f>('выработка по дням'!$AW148+'выработка по дням'!$AW149+SUM('выработка по дням'!L148:'выработка по дням'!$AH148)-SUM('выработка по дням'!L149:'выработка по дням'!$AH149))/1000/$B149/$AJ$2/24</f>
        <v>0.1529241095890411</v>
      </c>
      <c r="L149" s="17">
        <f>('выработка по дням'!$AW148+'выработка по дням'!$AW149+SUM('выработка по дням'!M148:'выработка по дням'!$AH148)-SUM('выработка по дням'!M149:'выработка по дням'!$AH149))/1000/$B149/$AJ$2/24</f>
        <v>0.15269275114155254</v>
      </c>
      <c r="M149" s="17">
        <f>('выработка по дням'!$AW148+'выработка по дням'!$AW149+SUM('выработка по дням'!N148:'выработка по дням'!$AH148)-SUM('выработка по дням'!N149:'выработка по дням'!$AH149))/1000/$B149/$AJ$2/24</f>
        <v>0.15264501141552511</v>
      </c>
      <c r="N149" s="17">
        <f>('выработка по дням'!$AW148+'выработка по дням'!$AW149+SUM('выработка по дням'!O148:'выработка по дням'!$AH148)-SUM('выработка по дням'!O149:'выработка по дням'!$AH149))/1000/$B149/$AJ$2/24</f>
        <v>0.15231553652968036</v>
      </c>
      <c r="O149" s="17">
        <f>('выработка по дням'!$AW148+'выработка по дням'!$AW149+SUM('выработка по дням'!P148:'выработка по дням'!$AH148)-SUM('выработка по дням'!P149:'выработка по дням'!$AH149))/1000/$B149/$AJ$2/24</f>
        <v>0.15222009132420089</v>
      </c>
      <c r="P149" s="17">
        <f>('выработка по дням'!$AW148+'выработка по дням'!$AW149+SUM('выработка по дням'!Q148:'выработка по дням'!$AH148)-SUM('выработка по дням'!Q149:'выработка по дням'!$AH149))/1000/$B149/$AJ$2/24</f>
        <v>0.15180349315068495</v>
      </c>
      <c r="Q149" s="17">
        <f>('выработка по дням'!$AW148+'выработка по дням'!$AW149+SUM('выработка по дням'!R148:'выработка по дням'!$AH148)-SUM('выработка по дням'!R149:'выработка по дням'!$AH149))/1000/$B149/$AJ$2/24</f>
        <v>0.15194275114155251</v>
      </c>
      <c r="R149" s="17">
        <f>('выработка по дням'!$AW148+'выработка по дням'!$AW149+SUM('выработка по дням'!S148:'выработка по дням'!$AH148)-SUM('выработка по дням'!S149:'выработка по дням'!$AH149))/1000/$B149/$AJ$2/24</f>
        <v>0.15194399543378995</v>
      </c>
      <c r="S149" s="17">
        <f>('выработка по дням'!$AW148+'выработка по дням'!$AW149+SUM('выработка по дням'!T148:'выработка по дням'!$AH148)-SUM('выработка по дням'!T149:'выработка по дням'!$AH149))/1000/$B149/$AJ$2/24</f>
        <v>0.15202638127853882</v>
      </c>
      <c r="T149" s="17">
        <f>('выработка по дням'!$AW148+'выработка по дням'!$AW149+SUM('выработка по дням'!U148:'выработка по дням'!$AH148)-SUM('выработка по дням'!U149:'выработка по дням'!$AH149))/1000/$B149/$AJ$2/24</f>
        <v>0.1523695205479452</v>
      </c>
      <c r="U149" s="17">
        <f>('выработка по дням'!$AW148+'выработка по дням'!$AW149+SUM('выработка по дням'!V148:'выработка по дням'!$AH148)-SUM('выработка по дням'!V149:'выработка по дням'!$AH149))/1000/$B149/$AJ$2/24</f>
        <v>0.1527940410958904</v>
      </c>
      <c r="V149" s="17">
        <f>('выработка по дням'!$AW148+'выработка по дням'!$AW149+SUM('выработка по дням'!W148:'выработка по дням'!$AH148)-SUM('выработка по дням'!W149:'выработка по дням'!$AH149))/1000/$B149/$AJ$2/24</f>
        <v>0.15293687214611873</v>
      </c>
      <c r="W149" s="17">
        <f>('выработка по дням'!$AW148+'выработка по дням'!$AW149+SUM('выработка по дням'!X148:'выработка по дням'!$AH148)-SUM('выработка по дням'!X149:'выработка по дням'!$AH149))/1000/$B149/$AJ$2/24</f>
        <v>0.15311974885844751</v>
      </c>
      <c r="X149" s="17">
        <f>('выработка по дням'!$AW148+'выработка по дням'!$AW149+SUM('выработка по дням'!Y148:'выработка по дням'!$AH148)-SUM('выработка по дням'!Y149:'выработка по дням'!$AH149))/1000/$B149/$AJ$2/24</f>
        <v>0.15323876712328766</v>
      </c>
      <c r="Y149" s="17">
        <f>('выработка по дням'!$AW148+'выработка по дням'!$AW149+SUM('выработка по дням'!Z148:'выработка по дням'!$AH148)-SUM('выработка по дням'!Z149:'выработка по дням'!$AH149))/1000/$B149/$AJ$2/24</f>
        <v>0.1534515410958904</v>
      </c>
      <c r="Z149" s="17">
        <f>('выработка по дням'!$AW148+'выработка по дням'!$AW149+SUM('выработка по дням'!AA148:'выработка по дням'!$AH148)-SUM('выработка по дням'!AA149:'выработка по дням'!$AH149))/1000/$B149/$AJ$2/24</f>
        <v>0.15366770547945205</v>
      </c>
      <c r="AA149" s="17">
        <f>('выработка по дням'!$AW148+'выработка по дням'!$AW149+SUM('выработка по дням'!AB148:'выработка по дням'!$AH148)-SUM('выработка по дням'!AB149:'выработка по дням'!$AH149))/1000/$B149/$AJ$2/24</f>
        <v>0.15358073059360733</v>
      </c>
      <c r="AB149" s="17">
        <f>('выработка по дням'!$AW148+'выработка по дням'!$AW149+SUM('выработка по дням'!AC148:'выработка по дням'!$AH148)-SUM('выработка по дням'!AC149:'выработка по дням'!$AH149))/1000/$B149/$AJ$2/24</f>
        <v>0.15374319634703196</v>
      </c>
      <c r="AC149" s="17">
        <f>('выработка по дням'!$AW148+'выработка по дням'!$AW149+SUM('выработка по дням'!AD148:'выработка по дням'!$AH148)-SUM('выработка по дням'!AD149:'выработка по дням'!$AH149))/1000/$B149/$AJ$2/24</f>
        <v>0.15379753424657536</v>
      </c>
      <c r="AD149" s="17">
        <f>('выработка по дням'!$AW148+'выработка по дням'!$AW149+SUM('выработка по дням'!AE148:'выработка по дням'!$AH148)-SUM('выработка по дням'!AE149:'выработка по дням'!$AH149))/1000/$B149/$AJ$2/24</f>
        <v>0.15353680365296804</v>
      </c>
      <c r="AE149" s="17">
        <f>('выработка по дням'!$AW148+'выработка по дням'!$AW149+SUM('выработка по дням'!AF148:'выработка по дням'!$AH148)-SUM('выработка по дням'!AF149:'выработка по дням'!$AH149))/1000/$B149/$AJ$2/24</f>
        <v>0.15328351598173515</v>
      </c>
      <c r="AF149" s="17">
        <f>('выработка по дням'!$AW148+'выработка по дням'!$AW149+SUM('выработка по дням'!AG148:'выработка по дням'!$AH148)-SUM('выработка по дням'!AG149:'выработка по дням'!$AH149))/1000/$B149/$AJ$2/24</f>
        <v>0.15345570776255707</v>
      </c>
      <c r="AG149" s="29">
        <f>('выработка по дням'!$AW148+'выработка по дням'!$AW149+SUM('выработка по дням'!AH148:'выработка по дням'!$AH148)-SUM('выработка по дням'!AH149:'выработка по дням'!$AH149))/1000/$B149/$AJ$2/24</f>
        <v>0.15367579908675799</v>
      </c>
      <c r="AH149" s="18">
        <f>('выработка по дням'!$AW148+'выработка по дням'!$AW149)/1000/$B149/$AJ$2/24</f>
        <v>0.15400130136986298</v>
      </c>
    </row>
    <row r="150" spans="1:34">
      <c r="A150" s="210" t="s">
        <v>410</v>
      </c>
      <c r="B150" s="131"/>
      <c r="C150" s="23"/>
      <c r="D150" s="23"/>
      <c r="E150" s="23"/>
      <c r="F150" s="23"/>
      <c r="G150" s="23"/>
      <c r="H150" s="23"/>
      <c r="I150" s="23"/>
      <c r="J150" s="23"/>
      <c r="K150" s="23"/>
      <c r="L150" s="23"/>
      <c r="M150" s="23"/>
      <c r="N150" s="23"/>
      <c r="O150" s="23"/>
      <c r="P150" s="23"/>
      <c r="Q150" s="24"/>
      <c r="R150" s="24"/>
      <c r="S150" s="24"/>
      <c r="T150" s="24"/>
      <c r="U150" s="24"/>
      <c r="V150" s="24"/>
      <c r="W150" s="24"/>
      <c r="X150" s="24"/>
      <c r="Y150" s="24"/>
      <c r="Z150" s="24"/>
      <c r="AA150" s="24"/>
      <c r="AB150" s="24"/>
      <c r="AC150" s="24"/>
      <c r="AD150" s="24"/>
      <c r="AE150" s="24"/>
      <c r="AF150" s="24"/>
      <c r="AG150" s="24"/>
      <c r="AH150" s="12"/>
    </row>
    <row r="151" spans="1:34">
      <c r="A151" s="211"/>
      <c r="B151" s="132">
        <v>25</v>
      </c>
      <c r="C151" s="17">
        <f>('выработка по дням'!$AW150+'выработка по дням'!$AW151+SUM('выработка по дням'!D150:'выработка по дням'!$AH150)-SUM('выработка по дням'!D151:'выработка по дням'!$AH151))/1000/$B151/$AJ$2/24</f>
        <v>8.3806986301369849E-3</v>
      </c>
      <c r="D151" s="17">
        <f>('выработка по дням'!$AW150+'выработка по дням'!$AW151+SUM('выработка по дням'!E150:'выработка по дням'!$AH150)-SUM('выработка по дням'!E151:'выработка по дням'!$AH151))/1000/$B151/$AJ$2/24</f>
        <v>8.5707442922374425E-3</v>
      </c>
      <c r="E151" s="17">
        <f>('выработка по дням'!$AW150+'выработка по дням'!$AW151+SUM('выработка по дням'!F150:'выработка по дням'!$AH150)-SUM('выработка по дням'!F151:'выработка по дням'!$AH151))/1000/$B151/$AJ$2/24</f>
        <v>8.860013698630138E-3</v>
      </c>
      <c r="F151" s="17">
        <f>('выработка по дням'!$AW150+'выработка по дням'!$AW151+SUM('выработка по дням'!G150:'выработка по дням'!$AH150)-SUM('выработка по дням'!G151:'выработка по дням'!$AH151))/1000/$B151/$AJ$2/24</f>
        <v>9.2929360730593605E-3</v>
      </c>
      <c r="G151" s="17">
        <f>('выработка по дням'!$AW150+'выработка по дням'!$AW151+SUM('выработка по дням'!H150:'выработка по дням'!$AH150)-SUM('выработка по дням'!H151:'выработка по дням'!$AH151))/1000/$B151/$AJ$2/24</f>
        <v>9.4323744292237454E-3</v>
      </c>
      <c r="H151" s="17">
        <f>('выработка по дням'!$AW150+'выработка по дням'!$AW151+SUM('выработка по дням'!I150:'выработка по дням'!$AH150)-SUM('выработка по дням'!I151:'выработка по дням'!$AH151))/1000/$B151/$AJ$2/24</f>
        <v>9.5926301369863021E-3</v>
      </c>
      <c r="I151" s="17">
        <f>('выработка по дням'!$AW150+'выработка по дням'!$AW151+SUM('выработка по дням'!J150:'выработка по дням'!$AH150)-SUM('выработка по дням'!J151:'выработка по дням'!$AH151))/1000/$B151/$AJ$2/24</f>
        <v>9.8136027397260281E-3</v>
      </c>
      <c r="J151" s="17">
        <f>('выработка по дням'!$AW150+'выработка по дням'!$AW151+SUM('выработка по дням'!K150:'выработка по дням'!$AH150)-SUM('выработка по дням'!K151:'выработка по дням'!$AH151))/1000/$B151/$AJ$2/24</f>
        <v>1.0077931506849316E-2</v>
      </c>
      <c r="K151" s="17">
        <f>('выработка по дням'!$AW150+'выработка по дням'!$AW151+SUM('выработка по дням'!L150:'выработка по дням'!$AH150)-SUM('выработка по дням'!L151:'выработка по дням'!$AH151))/1000/$B151/$AJ$2/24</f>
        <v>1.0193310502283106E-2</v>
      </c>
      <c r="L151" s="17">
        <f>('выработка по дням'!$AW150+'выработка по дням'!$AW151+SUM('выработка по дням'!M150:'выработка по дням'!$AH150)-SUM('выработка по дням'!M151:'выработка по дням'!$AH151))/1000/$B151/$AJ$2/24</f>
        <v>1.0365954337899544E-2</v>
      </c>
      <c r="M151" s="17">
        <f>('выработка по дням'!$AW150+'выработка по дням'!$AW151+SUM('выработка по дням'!N150:'выработка по дням'!$AH150)-SUM('выработка по дням'!N151:'выработка по дням'!$AH151))/1000/$B151/$AJ$2/24</f>
        <v>1.0471579908675798E-2</v>
      </c>
      <c r="N151" s="17">
        <f>('выработка по дням'!$AW150+'выработка по дням'!$AW151+SUM('выработка по дням'!O150:'выработка по дням'!$AH150)-SUM('выработка по дням'!O151:'выработка по дням'!$AH151))/1000/$B151/$AJ$2/24</f>
        <v>1.0626552511415525E-2</v>
      </c>
      <c r="O151" s="17">
        <f>('выработка по дням'!$AW150+'выработка по дням'!$AW151+SUM('выработка по дням'!P150:'выработка по дням'!$AH150)-SUM('выработка по дням'!P151:'выработка по дням'!$AH151))/1000/$B151/$AJ$2/24</f>
        <v>1.0761210045662099E-2</v>
      </c>
      <c r="P151" s="17">
        <f>('выработка по дням'!$AW150+'выработка по дням'!$AW151+SUM('выработка по дням'!Q150:'выработка по дням'!$AH150)-SUM('выработка по дням'!Q151:'выработка по дням'!$AH151))/1000/$B151/$AJ$2/24</f>
        <v>1.0886328767123289E-2</v>
      </c>
      <c r="Q151" s="17">
        <f>('выработка по дням'!$AW150+'выработка по дням'!$AW151+SUM('выработка по дням'!R150:'выработка по дням'!$AH150)-SUM('выработка по дням'!R151:'выработка по дням'!$AH151))/1000/$B151/$AJ$2/24</f>
        <v>1.1417863013698631E-2</v>
      </c>
      <c r="R151" s="17">
        <f>('выработка по дням'!$AW150+'выработка по дням'!$AW151+SUM('выработка по дням'!S150:'выработка по дням'!$AH150)-SUM('выработка по дням'!S151:'выработка по дням'!$AH151))/1000/$B151/$AJ$2/24</f>
        <v>1.1827721461187215E-2</v>
      </c>
      <c r="S151" s="17">
        <f>('выработка по дням'!$AW150+'выработка по дням'!$AW151+SUM('выработка по дням'!T150:'выработка по дням'!$AH150)-SUM('выработка по дням'!T151:'выработка по дням'!$AH151))/1000/$B151/$AJ$2/24</f>
        <v>1.2286799086757991E-2</v>
      </c>
      <c r="T151" s="17">
        <f>('выработка по дням'!$AW150+'выработка по дням'!$AW151+SUM('выработка по дням'!U150:'выработка по дням'!$AH150)-SUM('выработка по дням'!U151:'выработка по дням'!$AH151))/1000/$B151/$AJ$2/24</f>
        <v>1.2783949771689498E-2</v>
      </c>
      <c r="U151" s="17">
        <f>('выработка по дням'!$AW150+'выработка по дням'!$AW151+SUM('выработка по дням'!V150:'выработка по дням'!$AH150)-SUM('выработка по дням'!V151:'выработка по дням'!$AH151))/1000/$B151/$AJ$2/24</f>
        <v>1.3246707762557078E-2</v>
      </c>
      <c r="V151" s="17">
        <f>('выработка по дням'!$AW150+'выработка по дням'!$AW151+SUM('выработка по дням'!W150:'выработка по дням'!$AH150)-SUM('выработка по дням'!W151:'выработка по дням'!$AH151))/1000/$B151/$AJ$2/24</f>
        <v>1.356976712328767E-2</v>
      </c>
      <c r="W151" s="17">
        <f>('выработка по дням'!$AW150+'выработка по дням'!$AW151+SUM('выработка по дням'!X150:'выработка по дням'!$AH150)-SUM('выработка по дням'!X151:'выработка по дням'!$AH151))/1000/$B151/$AJ$2/24</f>
        <v>1.3914004566210045E-2</v>
      </c>
      <c r="X151" s="17">
        <f>('выработка по дням'!$AW150+'выработка по дням'!$AW151+SUM('выработка по дням'!Y150:'выработка по дням'!$AH150)-SUM('выработка по дням'!Y151:'выработка по дням'!$AH151))/1000/$B151/$AJ$2/24</f>
        <v>1.4312484018264841E-2</v>
      </c>
      <c r="Y151" s="17">
        <f>('выработка по дням'!$AW150+'выработка по дням'!$AW151+SUM('выработка по дням'!Z150:'выработка по дням'!$AH150)-SUM('выработка по дням'!Z151:'выработка по дням'!$AH151))/1000/$B151/$AJ$2/24</f>
        <v>1.4762155251141551E-2</v>
      </c>
      <c r="Z151" s="17">
        <f>('выработка по дням'!$AW150+'выработка по дням'!$AW151+SUM('выработка по дням'!AA150:'выработка по дням'!$AH150)-SUM('выработка по дням'!AA151:'выработка по дням'!$AH151))/1000/$B151/$AJ$2/24</f>
        <v>1.5223694063926938E-2</v>
      </c>
      <c r="AA151" s="17">
        <f>('выработка по дням'!$AW150+'выработка по дням'!$AW151+SUM('выработка по дням'!AB150:'выработка по дням'!$AH150)-SUM('выработка по дням'!AB151:'выработка по дням'!$AH151))/1000/$B151/$AJ$2/24</f>
        <v>1.5610041095890412E-2</v>
      </c>
      <c r="AB151" s="17">
        <f>('выработка по дням'!$AW150+'выработка по дням'!$AW151+SUM('выработка по дням'!AC150:'выработка по дням'!$AH150)-SUM('выработка по дням'!AC151:'выработка по дням'!$AH151))/1000/$B151/$AJ$2/24</f>
        <v>1.5944552511415525E-2</v>
      </c>
      <c r="AC151" s="17">
        <f>('выработка по дням'!$AW150+'выработка по дням'!$AW151+SUM('выработка по дням'!AD150:'выработка по дням'!$AH150)-SUM('выработка по дням'!AD151:'выработка по дням'!$AH151))/1000/$B151/$AJ$2/24</f>
        <v>1.6171068493150684E-2</v>
      </c>
      <c r="AD151" s="17">
        <f>('выработка по дням'!$AW150+'выработка по дням'!$AW151+SUM('выработка по дням'!AE150:'выработка по дням'!$AH150)-SUM('выработка по дням'!AE151:'выработка по дням'!$AH151))/1000/$B151/$AJ$2/24</f>
        <v>1.6225442922374426E-2</v>
      </c>
      <c r="AE151" s="17">
        <f>('выработка по дням'!$AW150+'выработка по дням'!$AW151+SUM('выработка по дням'!AF150:'выработка по дням'!$AH150)-SUM('выработка по дням'!AF151:'выработка по дням'!$AH151))/1000/$B151/$AJ$2/24</f>
        <v>1.6258018264840184E-2</v>
      </c>
      <c r="AF151" s="17">
        <f>('выработка по дням'!$AW150+'выработка по дням'!$AW151+SUM('выработка по дням'!AG150:'выработка по дням'!$AH150)-SUM('выработка по дням'!AG151:'выработка по дням'!$AH151))/1000/$B151/$AJ$2/24</f>
        <v>1.6440050228310504E-2</v>
      </c>
      <c r="AG151" s="29">
        <f>('выработка по дням'!$AW150+'выработка по дням'!$AW151+SUM('выработка по дням'!AH150:'выработка по дням'!$AH150)-SUM('выработка по дням'!AH151:'выработка по дням'!$AH151))/1000/$B151/$AJ$2/24</f>
        <v>1.6609748858447487E-2</v>
      </c>
      <c r="AH151" s="18">
        <f>('выработка по дням'!$AW150+'выработка по дням'!$AW151)/1000/$B151/$AJ$2/24</f>
        <v>1.6900922374429226E-2</v>
      </c>
    </row>
    <row r="152" spans="1:34" s="40" customFormat="1" hidden="1">
      <c r="A152" s="210"/>
      <c r="B152" s="131"/>
      <c r="C152" s="23"/>
      <c r="D152" s="23"/>
      <c r="E152" s="23"/>
      <c r="F152" s="23"/>
      <c r="G152" s="23"/>
      <c r="H152" s="23"/>
      <c r="I152" s="23"/>
      <c r="J152" s="23"/>
      <c r="K152" s="23"/>
      <c r="L152" s="23"/>
      <c r="M152" s="23"/>
      <c r="N152" s="23"/>
      <c r="O152" s="23"/>
      <c r="P152" s="23"/>
      <c r="Q152" s="24"/>
      <c r="R152" s="24"/>
      <c r="S152" s="24"/>
      <c r="T152" s="24"/>
      <c r="U152" s="24"/>
      <c r="V152" s="24"/>
      <c r="W152" s="24"/>
      <c r="X152" s="24"/>
      <c r="Y152" s="24"/>
      <c r="Z152" s="24"/>
      <c r="AA152" s="24"/>
      <c r="AB152" s="24"/>
      <c r="AC152" s="24"/>
      <c r="AD152" s="24"/>
      <c r="AE152" s="24"/>
      <c r="AF152" s="24"/>
      <c r="AG152" s="24"/>
      <c r="AH152" s="12"/>
    </row>
    <row r="153" spans="1:34" s="40" customFormat="1" hidden="1">
      <c r="A153" s="211"/>
      <c r="B153" s="132"/>
      <c r="C153" s="17" t="e">
        <f>('выработка по дням'!$AW152+'выработка по дням'!$AW153+SUM('выработка по дням'!D152:'выработка по дням'!$AH152)-SUM('выработка по дням'!D153:'выработка по дням'!$AH153))/1000/$B153/$AJ$2/24</f>
        <v>#DIV/0!</v>
      </c>
      <c r="D153" s="17" t="e">
        <f>('выработка по дням'!$AW152+'выработка по дням'!$AW153+SUM('выработка по дням'!E152:'выработка по дням'!$AH152)-SUM('выработка по дням'!E153:'выработка по дням'!$AH153))/1000/$B153/$AJ$2/24</f>
        <v>#DIV/0!</v>
      </c>
      <c r="E153" s="17" t="e">
        <f>('выработка по дням'!$AW152+'выработка по дням'!$AW153+SUM('выработка по дням'!F152:'выработка по дням'!$AH152)-SUM('выработка по дням'!F153:'выработка по дням'!$AH153))/1000/$B153/$AJ$2/24</f>
        <v>#DIV/0!</v>
      </c>
      <c r="F153" s="17" t="e">
        <f>('выработка по дням'!$AW152+'выработка по дням'!$AW153+SUM('выработка по дням'!G152:'выработка по дням'!$AH152)-SUM('выработка по дням'!G153:'выработка по дням'!$AH153))/1000/$B153/$AJ$2/24</f>
        <v>#DIV/0!</v>
      </c>
      <c r="G153" s="17" t="e">
        <f>('выработка по дням'!$AW152+'выработка по дням'!$AW153+SUM('выработка по дням'!H152:'выработка по дням'!$AH152)-SUM('выработка по дням'!H153:'выработка по дням'!$AH153))/1000/$B153/$AJ$2/24</f>
        <v>#DIV/0!</v>
      </c>
      <c r="H153" s="17" t="e">
        <f>('выработка по дням'!$AW152+'выработка по дням'!$AW153+SUM('выработка по дням'!I152:'выработка по дням'!$AH152)-SUM('выработка по дням'!I153:'выработка по дням'!$AH153))/1000/$B153/$AJ$2/24</f>
        <v>#DIV/0!</v>
      </c>
      <c r="I153" s="17" t="e">
        <f>('выработка по дням'!$AW152+'выработка по дням'!$AW153+SUM('выработка по дням'!J152:'выработка по дням'!$AH152)-SUM('выработка по дням'!J153:'выработка по дням'!$AH153))/1000/$B153/$AJ$2/24</f>
        <v>#DIV/0!</v>
      </c>
      <c r="J153" s="17" t="e">
        <f>('выработка по дням'!$AW152+'выработка по дням'!$AW153+SUM('выработка по дням'!K152:'выработка по дням'!$AH152)-SUM('выработка по дням'!K153:'выработка по дням'!$AH153))/1000/$B153/$AJ$2/24</f>
        <v>#DIV/0!</v>
      </c>
      <c r="K153" s="17" t="e">
        <f>('выработка по дням'!$AW152+'выработка по дням'!$AW153+SUM('выработка по дням'!L152:'выработка по дням'!$AH152)-SUM('выработка по дням'!L153:'выработка по дням'!$AH153))/1000/$B153/$AJ$2/24</f>
        <v>#DIV/0!</v>
      </c>
      <c r="L153" s="17" t="e">
        <f>('выработка по дням'!$AW152+'выработка по дням'!$AW153+SUM('выработка по дням'!M152:'выработка по дням'!$AH152)-SUM('выработка по дням'!M153:'выработка по дням'!$AH153))/1000/$B153/$AJ$2/24</f>
        <v>#DIV/0!</v>
      </c>
      <c r="M153" s="17" t="e">
        <f>('выработка по дням'!$AW152+'выработка по дням'!$AW153+SUM('выработка по дням'!N152:'выработка по дням'!$AH152)-SUM('выработка по дням'!N153:'выработка по дням'!$AH153))/1000/$B153/$AJ$2/24</f>
        <v>#DIV/0!</v>
      </c>
      <c r="N153" s="17" t="e">
        <f>('выработка по дням'!$AW152+'выработка по дням'!$AW153+SUM('выработка по дням'!O152:'выработка по дням'!$AH152)-SUM('выработка по дням'!O153:'выработка по дням'!$AH153))/1000/$B153/$AJ$2/24</f>
        <v>#DIV/0!</v>
      </c>
      <c r="O153" s="17" t="e">
        <f>('выработка по дням'!$AW152+'выработка по дням'!$AW153+SUM('выработка по дням'!P152:'выработка по дням'!$AH152)-SUM('выработка по дням'!P153:'выработка по дням'!$AH153))/1000/$B153/$AJ$2/24</f>
        <v>#DIV/0!</v>
      </c>
      <c r="P153" s="17" t="e">
        <f>('выработка по дням'!$AW152+'выработка по дням'!$AW153+SUM('выработка по дням'!Q152:'выработка по дням'!$AH152)-SUM('выработка по дням'!Q153:'выработка по дням'!$AH153))/1000/$B153/$AJ$2/24</f>
        <v>#DIV/0!</v>
      </c>
      <c r="Q153" s="17" t="e">
        <f>('выработка по дням'!$AW152+'выработка по дням'!$AW153+SUM('выработка по дням'!R152:'выработка по дням'!$AH152)-SUM('выработка по дням'!R153:'выработка по дням'!$AH153))/1000/$B153/$AJ$2/24</f>
        <v>#DIV/0!</v>
      </c>
      <c r="R153" s="17" t="e">
        <f>('выработка по дням'!$AW152+'выработка по дням'!$AW153+SUM('выработка по дням'!S152:'выработка по дням'!$AH152)-SUM('выработка по дням'!S153:'выработка по дням'!$AH153))/1000/$B153/$AJ$2/24</f>
        <v>#DIV/0!</v>
      </c>
      <c r="S153" s="17" t="e">
        <f>('выработка по дням'!$AW152+'выработка по дням'!$AW153+SUM('выработка по дням'!T152:'выработка по дням'!$AH152)-SUM('выработка по дням'!T153:'выработка по дням'!$AH153))/1000/$B153/$AJ$2/24</f>
        <v>#DIV/0!</v>
      </c>
      <c r="T153" s="17" t="e">
        <f>('выработка по дням'!$AW152+'выработка по дням'!$AW153+SUM('выработка по дням'!U152:'выработка по дням'!$AH152)-SUM('выработка по дням'!U153:'выработка по дням'!$AH153))/1000/$B153/$AJ$2/24</f>
        <v>#DIV/0!</v>
      </c>
      <c r="U153" s="17" t="e">
        <f>('выработка по дням'!$AW152+'выработка по дням'!$AW153+SUM('выработка по дням'!V152:'выработка по дням'!$AH152)-SUM('выработка по дням'!V153:'выработка по дням'!$AH153))/1000/$B153/$AJ$2/24</f>
        <v>#DIV/0!</v>
      </c>
      <c r="V153" s="17" t="e">
        <f>('выработка по дням'!$AW152+'выработка по дням'!$AW153+SUM('выработка по дням'!W152:'выработка по дням'!$AH152)-SUM('выработка по дням'!W153:'выработка по дням'!$AH153))/1000/$B153/$AJ$2/24</f>
        <v>#DIV/0!</v>
      </c>
      <c r="W153" s="17" t="e">
        <f>('выработка по дням'!$AW152+'выработка по дням'!$AW153+SUM('выработка по дням'!X152:'выработка по дням'!$AH152)-SUM('выработка по дням'!X153:'выработка по дням'!$AH153))/1000/$B153/$AJ$2/24</f>
        <v>#DIV/0!</v>
      </c>
      <c r="X153" s="17" t="e">
        <f>('выработка по дням'!$AW152+'выработка по дням'!$AW153+SUM('выработка по дням'!Y152:'выработка по дням'!$AH152)-SUM('выработка по дням'!Y153:'выработка по дням'!$AH153))/1000/$B153/$AJ$2/24</f>
        <v>#DIV/0!</v>
      </c>
      <c r="Y153" s="17" t="e">
        <f>('выработка по дням'!$AW152+'выработка по дням'!$AW153+SUM('выработка по дням'!Z152:'выработка по дням'!$AH152)-SUM('выработка по дням'!Z153:'выработка по дням'!$AH153))/1000/$B153/$AJ$2/24</f>
        <v>#DIV/0!</v>
      </c>
      <c r="Z153" s="17" t="e">
        <f>('выработка по дням'!$AW152+'выработка по дням'!$AW153+SUM('выработка по дням'!AA152:'выработка по дням'!$AH152)-SUM('выработка по дням'!AA153:'выработка по дням'!$AH153))/1000/$B153/$AJ$2/24</f>
        <v>#DIV/0!</v>
      </c>
      <c r="AA153" s="17" t="e">
        <f>('выработка по дням'!$AW152+'выработка по дням'!$AW153+SUM('выработка по дням'!AB152:'выработка по дням'!$AH152)-SUM('выработка по дням'!AB153:'выработка по дням'!$AH153))/1000/$B153/$AJ$2/24</f>
        <v>#DIV/0!</v>
      </c>
      <c r="AB153" s="17" t="e">
        <f>('выработка по дням'!$AW152+'выработка по дням'!$AW153+SUM('выработка по дням'!AC152:'выработка по дням'!$AH152)-SUM('выработка по дням'!AC153:'выработка по дням'!$AH153))/1000/$B153/$AJ$2/24</f>
        <v>#DIV/0!</v>
      </c>
      <c r="AC153" s="17" t="e">
        <f>('выработка по дням'!$AW152+'выработка по дням'!$AW153+SUM('выработка по дням'!AD152:'выработка по дням'!$AH152)-SUM('выработка по дням'!AD153:'выработка по дням'!$AH153))/1000/$B153/$AJ$2/24</f>
        <v>#DIV/0!</v>
      </c>
      <c r="AD153" s="17" t="e">
        <f>('выработка по дням'!$AW152+'выработка по дням'!$AW153+SUM('выработка по дням'!AE152:'выработка по дням'!$AH152)-SUM('выработка по дням'!AE153:'выработка по дням'!$AH153))/1000/$B153/$AJ$2/24</f>
        <v>#DIV/0!</v>
      </c>
      <c r="AE153" s="17" t="e">
        <f>('выработка по дням'!$AW152+'выработка по дням'!$AW153+SUM('выработка по дням'!AF152:'выработка по дням'!$AH152)-SUM('выработка по дням'!AF153:'выработка по дням'!$AH153))/1000/$B153/$AJ$2/24</f>
        <v>#DIV/0!</v>
      </c>
      <c r="AF153" s="17" t="e">
        <f>('выработка по дням'!$AW152+'выработка по дням'!$AW153+SUM('выработка по дням'!AG152:'выработка по дням'!$AH152)-SUM('выработка по дням'!AG153:'выработка по дням'!$AH153))/1000/$B153/$AJ$2/24</f>
        <v>#DIV/0!</v>
      </c>
      <c r="AG153" s="29" t="e">
        <f>('выработка по дням'!$AW152+'выработка по дням'!$AW153+SUM('выработка по дням'!AH152:'выработка по дням'!$AH152)-SUM('выработка по дням'!AH153:'выработка по дням'!$AH153))/1000/$B153/$AJ$2/24</f>
        <v>#DIV/0!</v>
      </c>
      <c r="AH153" s="18" t="e">
        <f>('выработка по дням'!$AW152+'выработка по дням'!$AW153)/1000/$B153/$AJ$2/24</f>
        <v>#DIV/0!</v>
      </c>
    </row>
    <row r="154" spans="1:34" hidden="1">
      <c r="A154" s="210"/>
      <c r="B154" s="131"/>
      <c r="C154" s="23"/>
      <c r="D154" s="23"/>
      <c r="E154" s="23"/>
      <c r="F154" s="23"/>
      <c r="G154" s="23"/>
      <c r="H154" s="23"/>
      <c r="I154" s="23"/>
      <c r="J154" s="23"/>
      <c r="K154" s="23"/>
      <c r="L154" s="23"/>
      <c r="M154" s="23"/>
      <c r="N154" s="23"/>
      <c r="O154" s="23"/>
      <c r="P154" s="23"/>
      <c r="Q154" s="24"/>
      <c r="R154" s="24"/>
      <c r="S154" s="24"/>
      <c r="T154" s="24"/>
      <c r="U154" s="24"/>
      <c r="V154" s="24"/>
      <c r="W154" s="24"/>
      <c r="X154" s="24"/>
      <c r="Y154" s="24"/>
      <c r="Z154" s="24"/>
      <c r="AA154" s="24"/>
      <c r="AB154" s="24"/>
      <c r="AC154" s="24"/>
      <c r="AD154" s="24"/>
      <c r="AE154" s="24"/>
      <c r="AF154" s="24"/>
      <c r="AG154" s="24"/>
      <c r="AH154" s="12"/>
    </row>
    <row r="155" spans="1:34" hidden="1">
      <c r="A155" s="211"/>
      <c r="B155" s="132"/>
      <c r="C155" s="17" t="e">
        <f>('выработка по дням'!$AW154+'выработка по дням'!$AW155+SUM('выработка по дням'!D154:'выработка по дням'!$AH154)-SUM('выработка по дням'!D155:'выработка по дням'!$AH155))/1000/$B155/$AJ$2/24</f>
        <v>#DIV/0!</v>
      </c>
      <c r="D155" s="17" t="e">
        <f>('выработка по дням'!$AW154+'выработка по дням'!$AW155+SUM('выработка по дням'!E154:'выработка по дням'!$AH154)-SUM('выработка по дням'!E155:'выработка по дням'!$AH155))/1000/$B155/$AJ$2/24</f>
        <v>#DIV/0!</v>
      </c>
      <c r="E155" s="17" t="e">
        <f>('выработка по дням'!$AW154+'выработка по дням'!$AW155+SUM('выработка по дням'!F154:'выработка по дням'!$AH154)-SUM('выработка по дням'!F155:'выработка по дням'!$AH155))/1000/$B155/$AJ$2/24</f>
        <v>#DIV/0!</v>
      </c>
      <c r="F155" s="17" t="e">
        <f>('выработка по дням'!$AW154+'выработка по дням'!$AW155+SUM('выработка по дням'!G154:'выработка по дням'!$AH154)-SUM('выработка по дням'!G155:'выработка по дням'!$AH155))/1000/$B155/$AJ$2/24</f>
        <v>#DIV/0!</v>
      </c>
      <c r="G155" s="17" t="e">
        <f>('выработка по дням'!$AW154+'выработка по дням'!$AW155+SUM('выработка по дням'!H154:'выработка по дням'!$AH154)-SUM('выработка по дням'!H155:'выработка по дням'!$AH155))/1000/$B155/$AJ$2/24</f>
        <v>#DIV/0!</v>
      </c>
      <c r="H155" s="17" t="e">
        <f>('выработка по дням'!$AW154+'выработка по дням'!$AW155+SUM('выработка по дням'!I154:'выработка по дням'!$AH154)-SUM('выработка по дням'!I155:'выработка по дням'!$AH155))/1000/$B155/$AJ$2/24</f>
        <v>#DIV/0!</v>
      </c>
      <c r="I155" s="17" t="e">
        <f>('выработка по дням'!$AW154+'выработка по дням'!$AW155+SUM('выработка по дням'!J154:'выработка по дням'!$AH154)-SUM('выработка по дням'!J155:'выработка по дням'!$AH155))/1000/$B155/$AJ$2/24</f>
        <v>#DIV/0!</v>
      </c>
      <c r="J155" s="17" t="e">
        <f>('выработка по дням'!$AW154+'выработка по дням'!$AW155+SUM('выработка по дням'!K154:'выработка по дням'!$AH154)-SUM('выработка по дням'!K155:'выработка по дням'!$AH155))/1000/$B155/$AJ$2/24</f>
        <v>#DIV/0!</v>
      </c>
      <c r="K155" s="17" t="e">
        <f>('выработка по дням'!$AW154+'выработка по дням'!$AW155+SUM('выработка по дням'!L154:'выработка по дням'!$AH154)-SUM('выработка по дням'!L155:'выработка по дням'!$AH155))/1000/$B155/$AJ$2/24</f>
        <v>#DIV/0!</v>
      </c>
      <c r="L155" s="17" t="e">
        <f>('выработка по дням'!$AW154+'выработка по дням'!$AW155+SUM('выработка по дням'!M154:'выработка по дням'!$AH154)-SUM('выработка по дням'!M155:'выработка по дням'!$AH155))/1000/$B155/$AJ$2/24</f>
        <v>#DIV/0!</v>
      </c>
      <c r="M155" s="17" t="e">
        <f>('выработка по дням'!$AW154+'выработка по дням'!$AW155+SUM('выработка по дням'!N154:'выработка по дням'!$AH154)-SUM('выработка по дням'!N155:'выработка по дням'!$AH155))/1000/$B155/$AJ$2/24</f>
        <v>#DIV/0!</v>
      </c>
      <c r="N155" s="17" t="e">
        <f>('выработка по дням'!$AW154+'выработка по дням'!$AW155+SUM('выработка по дням'!O154:'выработка по дням'!$AH154)-SUM('выработка по дням'!O155:'выработка по дням'!$AH155))/1000/$B155/$AJ$2/24</f>
        <v>#DIV/0!</v>
      </c>
      <c r="O155" s="17" t="e">
        <f>('выработка по дням'!$AW154+'выработка по дням'!$AW155+SUM('выработка по дням'!P154:'выработка по дням'!$AH154)-SUM('выработка по дням'!P155:'выработка по дням'!$AH155))/1000/$B155/$AJ$2/24</f>
        <v>#DIV/0!</v>
      </c>
      <c r="P155" s="17" t="e">
        <f>('выработка по дням'!$AW154+'выработка по дням'!$AW155+SUM('выработка по дням'!Q154:'выработка по дням'!$AH154)-SUM('выработка по дням'!Q155:'выработка по дням'!$AH155))/1000/$B155/$AJ$2/24</f>
        <v>#DIV/0!</v>
      </c>
      <c r="Q155" s="17" t="e">
        <f>('выработка по дням'!$AW154+'выработка по дням'!$AW155+SUM('выработка по дням'!R154:'выработка по дням'!$AH154)-SUM('выработка по дням'!R155:'выработка по дням'!$AH155))/1000/$B155/$AJ$2/24</f>
        <v>#DIV/0!</v>
      </c>
      <c r="R155" s="17" t="e">
        <f>('выработка по дням'!$AW154+'выработка по дням'!$AW155+SUM('выработка по дням'!S154:'выработка по дням'!$AH154)-SUM('выработка по дням'!S155:'выработка по дням'!$AH155))/1000/$B155/$AJ$2/24</f>
        <v>#DIV/0!</v>
      </c>
      <c r="S155" s="17" t="e">
        <f>('выработка по дням'!$AW154+'выработка по дням'!$AW155+SUM('выработка по дням'!T154:'выработка по дням'!$AH154)-SUM('выработка по дням'!T155:'выработка по дням'!$AH155))/1000/$B155/$AJ$2/24</f>
        <v>#DIV/0!</v>
      </c>
      <c r="T155" s="17" t="e">
        <f>('выработка по дням'!$AW154+'выработка по дням'!$AW155+SUM('выработка по дням'!U154:'выработка по дням'!$AH154)-SUM('выработка по дням'!U155:'выработка по дням'!$AH155))/1000/$B155/$AJ$2/24</f>
        <v>#DIV/0!</v>
      </c>
      <c r="U155" s="17" t="e">
        <f>('выработка по дням'!$AW154+'выработка по дням'!$AW155+SUM('выработка по дням'!V154:'выработка по дням'!$AH154)-SUM('выработка по дням'!V155:'выработка по дням'!$AH155))/1000/$B155/$AJ$2/24</f>
        <v>#DIV/0!</v>
      </c>
      <c r="V155" s="17" t="e">
        <f>('выработка по дням'!$AW154+'выработка по дням'!$AW155+SUM('выработка по дням'!W154:'выработка по дням'!$AH154)-SUM('выработка по дням'!W155:'выработка по дням'!$AH155))/1000/$B155/$AJ$2/24</f>
        <v>#DIV/0!</v>
      </c>
      <c r="W155" s="17" t="e">
        <f>('выработка по дням'!$AW154+'выработка по дням'!$AW155+SUM('выработка по дням'!X154:'выработка по дням'!$AH154)-SUM('выработка по дням'!X155:'выработка по дням'!$AH155))/1000/$B155/$AJ$2/24</f>
        <v>#DIV/0!</v>
      </c>
      <c r="X155" s="17" t="e">
        <f>('выработка по дням'!$AW154+'выработка по дням'!$AW155+SUM('выработка по дням'!Y154:'выработка по дням'!$AH154)-SUM('выработка по дням'!Y155:'выработка по дням'!$AH155))/1000/$B155/$AJ$2/24</f>
        <v>#DIV/0!</v>
      </c>
      <c r="Y155" s="17" t="e">
        <f>('выработка по дням'!$AW154+'выработка по дням'!$AW155+SUM('выработка по дням'!Z154:'выработка по дням'!$AH154)-SUM('выработка по дням'!Z155:'выработка по дням'!$AH155))/1000/$B155/$AJ$2/24</f>
        <v>#DIV/0!</v>
      </c>
      <c r="Z155" s="17" t="e">
        <f>('выработка по дням'!$AW154+'выработка по дням'!$AW155+SUM('выработка по дням'!AA154:'выработка по дням'!$AH154)-SUM('выработка по дням'!AA155:'выработка по дням'!$AH155))/1000/$B155/$AJ$2/24</f>
        <v>#DIV/0!</v>
      </c>
      <c r="AA155" s="17" t="e">
        <f>('выработка по дням'!$AW154+'выработка по дням'!$AW155+SUM('выработка по дням'!AB154:'выработка по дням'!$AH154)-SUM('выработка по дням'!AB155:'выработка по дням'!$AH155))/1000/$B155/$AJ$2/24</f>
        <v>#DIV/0!</v>
      </c>
      <c r="AB155" s="17" t="e">
        <f>('выработка по дням'!$AW154+'выработка по дням'!$AW155+SUM('выработка по дням'!AC154:'выработка по дням'!$AH154)-SUM('выработка по дням'!AC155:'выработка по дням'!$AH155))/1000/$B155/$AJ$2/24</f>
        <v>#DIV/0!</v>
      </c>
      <c r="AC155" s="17" t="e">
        <f>('выработка по дням'!$AW154+'выработка по дням'!$AW155+SUM('выработка по дням'!AD154:'выработка по дням'!$AH154)-SUM('выработка по дням'!AD155:'выработка по дням'!$AH155))/1000/$B155/$AJ$2/24</f>
        <v>#DIV/0!</v>
      </c>
      <c r="AD155" s="17" t="e">
        <f>('выработка по дням'!$AW154+'выработка по дням'!$AW155+SUM('выработка по дням'!AE154:'выработка по дням'!$AH154)-SUM('выработка по дням'!AE155:'выработка по дням'!$AH155))/1000/$B155/$AJ$2/24</f>
        <v>#DIV/0!</v>
      </c>
      <c r="AE155" s="17" t="e">
        <f>('выработка по дням'!$AW154+'выработка по дням'!$AW155+SUM('выработка по дням'!AF154:'выработка по дням'!$AH154)-SUM('выработка по дням'!AF155:'выработка по дням'!$AH155))/1000/$B155/$AJ$2/24</f>
        <v>#DIV/0!</v>
      </c>
      <c r="AF155" s="17" t="e">
        <f>('выработка по дням'!$AW154+'выработка по дням'!$AW155+SUM('выработка по дням'!AG154:'выработка по дням'!$AH154)-SUM('выработка по дням'!AG155:'выработка по дням'!$AH155))/1000/$B155/$AJ$2/24</f>
        <v>#DIV/0!</v>
      </c>
      <c r="AG155" s="29" t="e">
        <f>('выработка по дням'!$AW154+'выработка по дням'!$AW155+SUM('выработка по дням'!AH154:'выработка по дням'!$AH154)-SUM('выработка по дням'!AH155:'выработка по дням'!$AH155))/1000/$B155/$AJ$2/24</f>
        <v>#DIV/0!</v>
      </c>
      <c r="AH155" s="18" t="e">
        <f>('выработка по дням'!$AW154+'выработка по дням'!$AW155)/1000/$B155/$AJ$2/24</f>
        <v>#DIV/0!</v>
      </c>
    </row>
    <row r="156" spans="1:34" hidden="1">
      <c r="A156" s="210"/>
      <c r="B156" s="131"/>
      <c r="C156" s="23"/>
      <c r="D156" s="23"/>
      <c r="E156" s="23"/>
      <c r="F156" s="23"/>
      <c r="G156" s="23"/>
      <c r="H156" s="23"/>
      <c r="I156" s="23"/>
      <c r="J156" s="23"/>
      <c r="K156" s="23"/>
      <c r="L156" s="23"/>
      <c r="M156" s="23"/>
      <c r="N156" s="23"/>
      <c r="O156" s="23"/>
      <c r="P156" s="23"/>
      <c r="Q156" s="24"/>
      <c r="R156" s="24"/>
      <c r="S156" s="24"/>
      <c r="T156" s="24"/>
      <c r="U156" s="24"/>
      <c r="V156" s="24"/>
      <c r="W156" s="24"/>
      <c r="X156" s="24"/>
      <c r="Y156" s="24"/>
      <c r="Z156" s="24"/>
      <c r="AA156" s="24"/>
      <c r="AB156" s="24"/>
      <c r="AC156" s="24"/>
      <c r="AD156" s="24"/>
      <c r="AE156" s="24"/>
      <c r="AF156" s="24"/>
      <c r="AG156" s="24"/>
      <c r="AH156" s="12"/>
    </row>
    <row r="157" spans="1:34" hidden="1">
      <c r="A157" s="211"/>
      <c r="B157" s="132"/>
      <c r="C157" s="17" t="e">
        <f>('выработка по дням'!$AW156+'выработка по дням'!$AW157+SUM('выработка по дням'!D156:'выработка по дням'!$AH156)-SUM('выработка по дням'!D157:'выработка по дням'!$AH157))/1000/$B157/$AJ$2/24</f>
        <v>#DIV/0!</v>
      </c>
      <c r="D157" s="17" t="e">
        <f>('выработка по дням'!$AW156+'выработка по дням'!$AW157+SUM('выработка по дням'!E156:'выработка по дням'!$AH156)-SUM('выработка по дням'!E157:'выработка по дням'!$AH157))/1000/$B157/$AJ$2/24</f>
        <v>#DIV/0!</v>
      </c>
      <c r="E157" s="17" t="e">
        <f>('выработка по дням'!$AW156+'выработка по дням'!$AW157+SUM('выработка по дням'!F156:'выработка по дням'!$AH156)-SUM('выработка по дням'!F157:'выработка по дням'!$AH157))/1000/$B157/$AJ$2/24</f>
        <v>#DIV/0!</v>
      </c>
      <c r="F157" s="17" t="e">
        <f>('выработка по дням'!$AW156+'выработка по дням'!$AW157+SUM('выработка по дням'!G156:'выработка по дням'!$AH156)-SUM('выработка по дням'!G157:'выработка по дням'!$AH157))/1000/$B157/$AJ$2/24</f>
        <v>#DIV/0!</v>
      </c>
      <c r="G157" s="17" t="e">
        <f>('выработка по дням'!$AW156+'выработка по дням'!$AW157+SUM('выработка по дням'!H156:'выработка по дням'!$AH156)-SUM('выработка по дням'!H157:'выработка по дням'!$AH157))/1000/$B157/$AJ$2/24</f>
        <v>#DIV/0!</v>
      </c>
      <c r="H157" s="17" t="e">
        <f>('выработка по дням'!$AW156+'выработка по дням'!$AW157+SUM('выработка по дням'!I156:'выработка по дням'!$AH156)-SUM('выработка по дням'!I157:'выработка по дням'!$AH157))/1000/$B157/$AJ$2/24</f>
        <v>#DIV/0!</v>
      </c>
      <c r="I157" s="17" t="e">
        <f>('выработка по дням'!$AW156+'выработка по дням'!$AW157+SUM('выработка по дням'!J156:'выработка по дням'!$AH156)-SUM('выработка по дням'!J157:'выработка по дням'!$AH157))/1000/$B157/$AJ$2/24</f>
        <v>#DIV/0!</v>
      </c>
      <c r="J157" s="17" t="e">
        <f>('выработка по дням'!$AW156+'выработка по дням'!$AW157+SUM('выработка по дням'!K156:'выработка по дням'!$AH156)-SUM('выработка по дням'!K157:'выработка по дням'!$AH157))/1000/$B157/$AJ$2/24</f>
        <v>#DIV/0!</v>
      </c>
      <c r="K157" s="17" t="e">
        <f>('выработка по дням'!$AW156+'выработка по дням'!$AW157+SUM('выработка по дням'!L156:'выработка по дням'!$AH156)-SUM('выработка по дням'!L157:'выработка по дням'!$AH157))/1000/$B157/$AJ$2/24</f>
        <v>#DIV/0!</v>
      </c>
      <c r="L157" s="17" t="e">
        <f>('выработка по дням'!$AW156+'выработка по дням'!$AW157+SUM('выработка по дням'!M156:'выработка по дням'!$AH156)-SUM('выработка по дням'!M157:'выработка по дням'!$AH157))/1000/$B157/$AJ$2/24</f>
        <v>#DIV/0!</v>
      </c>
      <c r="M157" s="17" t="e">
        <f>('выработка по дням'!$AW156+'выработка по дням'!$AW157+SUM('выработка по дням'!N156:'выработка по дням'!$AH156)-SUM('выработка по дням'!N157:'выработка по дням'!$AH157))/1000/$B157/$AJ$2/24</f>
        <v>#DIV/0!</v>
      </c>
      <c r="N157" s="17" t="e">
        <f>('выработка по дням'!$AW156+'выработка по дням'!$AW157+SUM('выработка по дням'!O156:'выработка по дням'!$AH156)-SUM('выработка по дням'!O157:'выработка по дням'!$AH157))/1000/$B157/$AJ$2/24</f>
        <v>#DIV/0!</v>
      </c>
      <c r="O157" s="17" t="e">
        <f>('выработка по дням'!$AW156+'выработка по дням'!$AW157+SUM('выработка по дням'!P156:'выработка по дням'!$AH156)-SUM('выработка по дням'!P157:'выработка по дням'!$AH157))/1000/$B157/$AJ$2/24</f>
        <v>#DIV/0!</v>
      </c>
      <c r="P157" s="17" t="e">
        <f>('выработка по дням'!$AW156+'выработка по дням'!$AW157+SUM('выработка по дням'!Q156:'выработка по дням'!$AH156)-SUM('выработка по дням'!Q157:'выработка по дням'!$AH157))/1000/$B157/$AJ$2/24</f>
        <v>#DIV/0!</v>
      </c>
      <c r="Q157" s="17" t="e">
        <f>('выработка по дням'!$AW156+'выработка по дням'!$AW157+SUM('выработка по дням'!R156:'выработка по дням'!$AH156)-SUM('выработка по дням'!R157:'выработка по дням'!$AH157))/1000/$B157/$AJ$2/24</f>
        <v>#DIV/0!</v>
      </c>
      <c r="R157" s="17" t="e">
        <f>('выработка по дням'!$AW156+'выработка по дням'!$AW157+SUM('выработка по дням'!S156:'выработка по дням'!$AH156)-SUM('выработка по дням'!S157:'выработка по дням'!$AH157))/1000/$B157/$AJ$2/24</f>
        <v>#DIV/0!</v>
      </c>
      <c r="S157" s="17" t="e">
        <f>('выработка по дням'!$AW156+'выработка по дням'!$AW157+SUM('выработка по дням'!T156:'выработка по дням'!$AH156)-SUM('выработка по дням'!T157:'выработка по дням'!$AH157))/1000/$B157/$AJ$2/24</f>
        <v>#DIV/0!</v>
      </c>
      <c r="T157" s="17" t="e">
        <f>('выработка по дням'!$AW156+'выработка по дням'!$AW157+SUM('выработка по дням'!U156:'выработка по дням'!$AH156)-SUM('выработка по дням'!U157:'выработка по дням'!$AH157))/1000/$B157/$AJ$2/24</f>
        <v>#DIV/0!</v>
      </c>
      <c r="U157" s="17" t="e">
        <f>('выработка по дням'!$AW156+'выработка по дням'!$AW157+SUM('выработка по дням'!V156:'выработка по дням'!$AH156)-SUM('выработка по дням'!V157:'выработка по дням'!$AH157))/1000/$B157/$AJ$2/24</f>
        <v>#DIV/0!</v>
      </c>
      <c r="V157" s="17" t="e">
        <f>('выработка по дням'!$AW156+'выработка по дням'!$AW157+SUM('выработка по дням'!W156:'выработка по дням'!$AH156)-SUM('выработка по дням'!W157:'выработка по дням'!$AH157))/1000/$B157/$AJ$2/24</f>
        <v>#DIV/0!</v>
      </c>
      <c r="W157" s="17" t="e">
        <f>('выработка по дням'!$AW156+'выработка по дням'!$AW157+SUM('выработка по дням'!X156:'выработка по дням'!$AH156)-SUM('выработка по дням'!X157:'выработка по дням'!$AH157))/1000/$B157/$AJ$2/24</f>
        <v>#DIV/0!</v>
      </c>
      <c r="X157" s="17" t="e">
        <f>('выработка по дням'!$AW156+'выработка по дням'!$AW157+SUM('выработка по дням'!Y156:'выработка по дням'!$AH156)-SUM('выработка по дням'!Y157:'выработка по дням'!$AH157))/1000/$B157/$AJ$2/24</f>
        <v>#DIV/0!</v>
      </c>
      <c r="Y157" s="17" t="e">
        <f>('выработка по дням'!$AW156+'выработка по дням'!$AW157+SUM('выработка по дням'!Z156:'выработка по дням'!$AH156)-SUM('выработка по дням'!Z157:'выработка по дням'!$AH157))/1000/$B157/$AJ$2/24</f>
        <v>#DIV/0!</v>
      </c>
      <c r="Z157" s="17" t="e">
        <f>('выработка по дням'!$AW156+'выработка по дням'!$AW157+SUM('выработка по дням'!AA156:'выработка по дням'!$AH156)-SUM('выработка по дням'!AA157:'выработка по дням'!$AH157))/1000/$B157/$AJ$2/24</f>
        <v>#DIV/0!</v>
      </c>
      <c r="AA157" s="17" t="e">
        <f>('выработка по дням'!$AW156+'выработка по дням'!$AW157+SUM('выработка по дням'!AB156:'выработка по дням'!$AH156)-SUM('выработка по дням'!AB157:'выработка по дням'!$AH157))/1000/$B157/$AJ$2/24</f>
        <v>#DIV/0!</v>
      </c>
      <c r="AB157" s="17" t="e">
        <f>('выработка по дням'!$AW156+'выработка по дням'!$AW157+SUM('выработка по дням'!AC156:'выработка по дням'!$AH156)-SUM('выработка по дням'!AC157:'выработка по дням'!$AH157))/1000/$B157/$AJ$2/24</f>
        <v>#DIV/0!</v>
      </c>
      <c r="AC157" s="17" t="e">
        <f>('выработка по дням'!$AW156+'выработка по дням'!$AW157+SUM('выработка по дням'!AD156:'выработка по дням'!$AH156)-SUM('выработка по дням'!AD157:'выработка по дням'!$AH157))/1000/$B157/$AJ$2/24</f>
        <v>#DIV/0!</v>
      </c>
      <c r="AD157" s="17" t="e">
        <f>('выработка по дням'!$AW156+'выработка по дням'!$AW157+SUM('выработка по дням'!AE156:'выработка по дням'!$AH156)-SUM('выработка по дням'!AE157:'выработка по дням'!$AH157))/1000/$B157/$AJ$2/24</f>
        <v>#DIV/0!</v>
      </c>
      <c r="AE157" s="17" t="e">
        <f>('выработка по дням'!$AW156+'выработка по дням'!$AW157+SUM('выработка по дням'!AF156:'выработка по дням'!$AH156)-SUM('выработка по дням'!AF157:'выработка по дням'!$AH157))/1000/$B157/$AJ$2/24</f>
        <v>#DIV/0!</v>
      </c>
      <c r="AF157" s="17" t="e">
        <f>('выработка по дням'!$AW156+'выработка по дням'!$AW157+SUM('выработка по дням'!AG156:'выработка по дням'!$AH156)-SUM('выработка по дням'!AG157:'выработка по дням'!$AH157))/1000/$B157/$AJ$2/24</f>
        <v>#DIV/0!</v>
      </c>
      <c r="AG157" s="29" t="e">
        <f>('выработка по дням'!$AW156+'выработка по дням'!$AW157+SUM('выработка по дням'!AH156:'выработка по дням'!$AH156)-SUM('выработка по дням'!AH157:'выработка по дням'!$AH157))/1000/$B157/$AJ$2/24</f>
        <v>#DIV/0!</v>
      </c>
      <c r="AH157" s="18" t="e">
        <f>('выработка по дням'!$AW156+'выработка по дням'!$AW157)/1000/$B157/$AJ$2/24</f>
        <v>#DIV/0!</v>
      </c>
    </row>
    <row r="158" spans="1:34" s="40" customFormat="1" hidden="1">
      <c r="A158" s="210"/>
      <c r="B158" s="131"/>
      <c r="C158" s="23"/>
      <c r="D158" s="23"/>
      <c r="E158" s="23"/>
      <c r="F158" s="23"/>
      <c r="G158" s="23"/>
      <c r="H158" s="23"/>
      <c r="I158" s="23"/>
      <c r="J158" s="23"/>
      <c r="K158" s="23"/>
      <c r="L158" s="23"/>
      <c r="M158" s="23"/>
      <c r="N158" s="23"/>
      <c r="O158" s="23"/>
      <c r="P158" s="23"/>
      <c r="Q158" s="24"/>
      <c r="R158" s="24"/>
      <c r="S158" s="24"/>
      <c r="T158" s="24"/>
      <c r="U158" s="24"/>
      <c r="V158" s="24"/>
      <c r="W158" s="24"/>
      <c r="X158" s="24"/>
      <c r="Y158" s="24"/>
      <c r="Z158" s="24"/>
      <c r="AA158" s="24"/>
      <c r="AB158" s="24"/>
      <c r="AC158" s="24"/>
      <c r="AD158" s="24"/>
      <c r="AE158" s="24"/>
      <c r="AF158" s="24"/>
      <c r="AG158" s="24"/>
      <c r="AH158" s="12"/>
    </row>
    <row r="159" spans="1:34" s="40" customFormat="1" hidden="1">
      <c r="A159" s="211"/>
      <c r="B159" s="132"/>
      <c r="C159" s="17" t="e">
        <f>('выработка по дням'!$AW158+'выработка по дням'!$AW159+SUM('выработка по дням'!D158:'выработка по дням'!$AH158)-SUM('выработка по дням'!D159:'выработка по дням'!$AH159))/1000/$B159/$AJ$2/24</f>
        <v>#DIV/0!</v>
      </c>
      <c r="D159" s="17" t="e">
        <f>('выработка по дням'!$AW158+'выработка по дням'!$AW159+SUM('выработка по дням'!E158:'выработка по дням'!$AH158)-SUM('выработка по дням'!E159:'выработка по дням'!$AH159))/1000/$B159/$AJ$2/24</f>
        <v>#DIV/0!</v>
      </c>
      <c r="E159" s="17" t="e">
        <f>('выработка по дням'!$AW158+'выработка по дням'!$AW159+SUM('выработка по дням'!F158:'выработка по дням'!$AH158)-SUM('выработка по дням'!F159:'выработка по дням'!$AH159))/1000/$B159/$AJ$2/24</f>
        <v>#DIV/0!</v>
      </c>
      <c r="F159" s="17" t="e">
        <f>('выработка по дням'!$AW158+'выработка по дням'!$AW159+SUM('выработка по дням'!G158:'выработка по дням'!$AH158)-SUM('выработка по дням'!G159:'выработка по дням'!$AH159))/1000/$B159/$AJ$2/24</f>
        <v>#DIV/0!</v>
      </c>
      <c r="G159" s="17" t="e">
        <f>('выработка по дням'!$AW158+'выработка по дням'!$AW159+SUM('выработка по дням'!H158:'выработка по дням'!$AH158)-SUM('выработка по дням'!H159:'выработка по дням'!$AH159))/1000/$B159/$AJ$2/24</f>
        <v>#DIV/0!</v>
      </c>
      <c r="H159" s="17" t="e">
        <f>('выработка по дням'!$AW158+'выработка по дням'!$AW159+SUM('выработка по дням'!I158:'выработка по дням'!$AH158)-SUM('выработка по дням'!I159:'выработка по дням'!$AH159))/1000/$B159/$AJ$2/24</f>
        <v>#DIV/0!</v>
      </c>
      <c r="I159" s="17" t="e">
        <f>('выработка по дням'!$AW158+'выработка по дням'!$AW159+SUM('выработка по дням'!J158:'выработка по дням'!$AH158)-SUM('выработка по дням'!J159:'выработка по дням'!$AH159))/1000/$B159/$AJ$2/24</f>
        <v>#DIV/0!</v>
      </c>
      <c r="J159" s="17" t="e">
        <f>('выработка по дням'!$AW158+'выработка по дням'!$AW159+SUM('выработка по дням'!K158:'выработка по дням'!$AH158)-SUM('выработка по дням'!K159:'выработка по дням'!$AH159))/1000/$B159/$AJ$2/24</f>
        <v>#DIV/0!</v>
      </c>
      <c r="K159" s="17" t="e">
        <f>('выработка по дням'!$AW158+'выработка по дням'!$AW159+SUM('выработка по дням'!L158:'выработка по дням'!$AH158)-SUM('выработка по дням'!L159:'выработка по дням'!$AH159))/1000/$B159/$AJ$2/24</f>
        <v>#DIV/0!</v>
      </c>
      <c r="L159" s="17" t="e">
        <f>('выработка по дням'!$AW158+'выработка по дням'!$AW159+SUM('выработка по дням'!M158:'выработка по дням'!$AH158)-SUM('выработка по дням'!M159:'выработка по дням'!$AH159))/1000/$B159/$AJ$2/24</f>
        <v>#DIV/0!</v>
      </c>
      <c r="M159" s="17" t="e">
        <f>('выработка по дням'!$AW158+'выработка по дням'!$AW159+SUM('выработка по дням'!N158:'выработка по дням'!$AH158)-SUM('выработка по дням'!N159:'выработка по дням'!$AH159))/1000/$B159/$AJ$2/24</f>
        <v>#DIV/0!</v>
      </c>
      <c r="N159" s="17" t="e">
        <f>('выработка по дням'!$AW158+'выработка по дням'!$AW159+SUM('выработка по дням'!O158:'выработка по дням'!$AH158)-SUM('выработка по дням'!O159:'выработка по дням'!$AH159))/1000/$B159/$AJ$2/24</f>
        <v>#DIV/0!</v>
      </c>
      <c r="O159" s="17" t="e">
        <f>('выработка по дням'!$AW158+'выработка по дням'!$AW159+SUM('выработка по дням'!P158:'выработка по дням'!$AH158)-SUM('выработка по дням'!P159:'выработка по дням'!$AH159))/1000/$B159/$AJ$2/24</f>
        <v>#DIV/0!</v>
      </c>
      <c r="P159" s="17" t="e">
        <f>('выработка по дням'!$AW158+'выработка по дням'!$AW159+SUM('выработка по дням'!Q158:'выработка по дням'!$AH158)-SUM('выработка по дням'!Q159:'выработка по дням'!$AH159))/1000/$B159/$AJ$2/24</f>
        <v>#DIV/0!</v>
      </c>
      <c r="Q159" s="17" t="e">
        <f>('выработка по дням'!$AW158+'выработка по дням'!$AW159+SUM('выработка по дням'!R158:'выработка по дням'!$AH158)-SUM('выработка по дням'!R159:'выработка по дням'!$AH159))/1000/$B159/$AJ$2/24</f>
        <v>#DIV/0!</v>
      </c>
      <c r="R159" s="17" t="e">
        <f>('выработка по дням'!$AW158+'выработка по дням'!$AW159+SUM('выработка по дням'!S158:'выработка по дням'!$AH158)-SUM('выработка по дням'!S159:'выработка по дням'!$AH159))/1000/$B159/$AJ$2/24</f>
        <v>#DIV/0!</v>
      </c>
      <c r="S159" s="17" t="e">
        <f>('выработка по дням'!$AW158+'выработка по дням'!$AW159+SUM('выработка по дням'!T158:'выработка по дням'!$AH158)-SUM('выработка по дням'!T159:'выработка по дням'!$AH159))/1000/$B159/$AJ$2/24</f>
        <v>#DIV/0!</v>
      </c>
      <c r="T159" s="17" t="e">
        <f>('выработка по дням'!$AW158+'выработка по дням'!$AW159+SUM('выработка по дням'!U158:'выработка по дням'!$AH158)-SUM('выработка по дням'!U159:'выработка по дням'!$AH159))/1000/$B159/$AJ$2/24</f>
        <v>#DIV/0!</v>
      </c>
      <c r="U159" s="17" t="e">
        <f>('выработка по дням'!$AW158+'выработка по дням'!$AW159+SUM('выработка по дням'!V158:'выработка по дням'!$AH158)-SUM('выработка по дням'!V159:'выработка по дням'!$AH159))/1000/$B159/$AJ$2/24</f>
        <v>#DIV/0!</v>
      </c>
      <c r="V159" s="17" t="e">
        <f>('выработка по дням'!$AW158+'выработка по дням'!$AW159+SUM('выработка по дням'!W158:'выработка по дням'!$AH158)-SUM('выработка по дням'!W159:'выработка по дням'!$AH159))/1000/$B159/$AJ$2/24</f>
        <v>#DIV/0!</v>
      </c>
      <c r="W159" s="17" t="e">
        <f>('выработка по дням'!$AW158+'выработка по дням'!$AW159+SUM('выработка по дням'!X158:'выработка по дням'!$AH158)-SUM('выработка по дням'!X159:'выработка по дням'!$AH159))/1000/$B159/$AJ$2/24</f>
        <v>#DIV/0!</v>
      </c>
      <c r="X159" s="17" t="e">
        <f>('выработка по дням'!$AW158+'выработка по дням'!$AW159+SUM('выработка по дням'!Y158:'выработка по дням'!$AH158)-SUM('выработка по дням'!Y159:'выработка по дням'!$AH159))/1000/$B159/$AJ$2/24</f>
        <v>#DIV/0!</v>
      </c>
      <c r="Y159" s="17" t="e">
        <f>('выработка по дням'!$AW158+'выработка по дням'!$AW159+SUM('выработка по дням'!Z158:'выработка по дням'!$AH158)-SUM('выработка по дням'!Z159:'выработка по дням'!$AH159))/1000/$B159/$AJ$2/24</f>
        <v>#DIV/0!</v>
      </c>
      <c r="Z159" s="17" t="e">
        <f>('выработка по дням'!$AW158+'выработка по дням'!$AW159+SUM('выработка по дням'!AA158:'выработка по дням'!$AH158)-SUM('выработка по дням'!AA159:'выработка по дням'!$AH159))/1000/$B159/$AJ$2/24</f>
        <v>#DIV/0!</v>
      </c>
      <c r="AA159" s="17" t="e">
        <f>('выработка по дням'!$AW158+'выработка по дням'!$AW159+SUM('выработка по дням'!AB158:'выработка по дням'!$AH158)-SUM('выработка по дням'!AB159:'выработка по дням'!$AH159))/1000/$B159/$AJ$2/24</f>
        <v>#DIV/0!</v>
      </c>
      <c r="AB159" s="17" t="e">
        <f>('выработка по дням'!$AW158+'выработка по дням'!$AW159+SUM('выработка по дням'!AC158:'выработка по дням'!$AH158)-SUM('выработка по дням'!AC159:'выработка по дням'!$AH159))/1000/$B159/$AJ$2/24</f>
        <v>#DIV/0!</v>
      </c>
      <c r="AC159" s="17" t="e">
        <f>('выработка по дням'!$AW158+'выработка по дням'!$AW159+SUM('выработка по дням'!AD158:'выработка по дням'!$AH158)-SUM('выработка по дням'!AD159:'выработка по дням'!$AH159))/1000/$B159/$AJ$2/24</f>
        <v>#DIV/0!</v>
      </c>
      <c r="AD159" s="17" t="e">
        <f>('выработка по дням'!$AW158+'выработка по дням'!$AW159+SUM('выработка по дням'!AE158:'выработка по дням'!$AH158)-SUM('выработка по дням'!AE159:'выработка по дням'!$AH159))/1000/$B159/$AJ$2/24</f>
        <v>#DIV/0!</v>
      </c>
      <c r="AE159" s="17" t="e">
        <f>('выработка по дням'!$AW158+'выработка по дням'!$AW159+SUM('выработка по дням'!AF158:'выработка по дням'!$AH158)-SUM('выработка по дням'!AF159:'выработка по дням'!$AH159))/1000/$B159/$AJ$2/24</f>
        <v>#DIV/0!</v>
      </c>
      <c r="AF159" s="17" t="e">
        <f>('выработка по дням'!$AW158+'выработка по дням'!$AW159+SUM('выработка по дням'!AG158:'выработка по дням'!$AH158)-SUM('выработка по дням'!AG159:'выработка по дням'!$AH159))/1000/$B159/$AJ$2/24</f>
        <v>#DIV/0!</v>
      </c>
      <c r="AG159" s="29" t="e">
        <f>('выработка по дням'!$AW158+'выработка по дням'!$AW159+SUM('выработка по дням'!AH158:'выработка по дням'!$AH158)-SUM('выработка по дням'!AH159:'выработка по дням'!$AH159))/1000/$B159/$AJ$2/24</f>
        <v>#DIV/0!</v>
      </c>
      <c r="AH159" s="18" t="e">
        <f>('выработка по дням'!$AW158+'выработка по дням'!$AW159)/1000/$B159/$AJ$2/24</f>
        <v>#DIV/0!</v>
      </c>
    </row>
    <row r="160" spans="1:34" hidden="1">
      <c r="A160" s="210"/>
      <c r="B160" s="131"/>
      <c r="C160" s="23"/>
      <c r="D160" s="23"/>
      <c r="E160" s="23"/>
      <c r="F160" s="23"/>
      <c r="G160" s="23"/>
      <c r="H160" s="23"/>
      <c r="I160" s="23"/>
      <c r="J160" s="23"/>
      <c r="K160" s="23"/>
      <c r="L160" s="23"/>
      <c r="M160" s="23"/>
      <c r="N160" s="23"/>
      <c r="O160" s="23"/>
      <c r="P160" s="23"/>
      <c r="Q160" s="24"/>
      <c r="R160" s="24"/>
      <c r="S160" s="24"/>
      <c r="T160" s="24"/>
      <c r="U160" s="24"/>
      <c r="V160" s="24"/>
      <c r="W160" s="24"/>
      <c r="X160" s="24"/>
      <c r="Y160" s="24"/>
      <c r="Z160" s="24"/>
      <c r="AA160" s="24"/>
      <c r="AB160" s="24"/>
      <c r="AC160" s="24"/>
      <c r="AD160" s="24"/>
      <c r="AE160" s="24"/>
      <c r="AF160" s="24"/>
      <c r="AG160" s="24"/>
      <c r="AH160" s="12"/>
    </row>
    <row r="161" spans="1:34" hidden="1">
      <c r="A161" s="211"/>
      <c r="B161" s="132"/>
      <c r="C161" s="17" t="e">
        <f>('выработка по дням'!$AW160+'выработка по дням'!$AW161+SUM('выработка по дням'!D160:'выработка по дням'!$AH160)-SUM('выработка по дням'!D161:'выработка по дням'!$AH161))/1000/$B161/$AJ$2/24</f>
        <v>#DIV/0!</v>
      </c>
      <c r="D161" s="17" t="e">
        <f>('выработка по дням'!$AW160+'выработка по дням'!$AW161+SUM('выработка по дням'!E160:'выработка по дням'!$AH160)-SUM('выработка по дням'!E161:'выработка по дням'!$AH161))/1000/$B161/$AJ$2/24</f>
        <v>#DIV/0!</v>
      </c>
      <c r="E161" s="17" t="e">
        <f>('выработка по дням'!$AW160+'выработка по дням'!$AW161+SUM('выработка по дням'!F160:'выработка по дням'!$AH160)-SUM('выработка по дням'!F161:'выработка по дням'!$AH161))/1000/$B161/$AJ$2/24</f>
        <v>#DIV/0!</v>
      </c>
      <c r="F161" s="17" t="e">
        <f>('выработка по дням'!$AW160+'выработка по дням'!$AW161+SUM('выработка по дням'!G160:'выработка по дням'!$AH160)-SUM('выработка по дням'!G161:'выработка по дням'!$AH161))/1000/$B161/$AJ$2/24</f>
        <v>#DIV/0!</v>
      </c>
      <c r="G161" s="17" t="e">
        <f>('выработка по дням'!$AW160+'выработка по дням'!$AW161+SUM('выработка по дням'!H160:'выработка по дням'!$AH160)-SUM('выработка по дням'!H161:'выработка по дням'!$AH161))/1000/$B161/$AJ$2/24</f>
        <v>#DIV/0!</v>
      </c>
      <c r="H161" s="17" t="e">
        <f>('выработка по дням'!$AW160+'выработка по дням'!$AW161+SUM('выработка по дням'!I160:'выработка по дням'!$AH160)-SUM('выработка по дням'!I161:'выработка по дням'!$AH161))/1000/$B161/$AJ$2/24</f>
        <v>#DIV/0!</v>
      </c>
      <c r="I161" s="17" t="e">
        <f>('выработка по дням'!$AW160+'выработка по дням'!$AW161+SUM('выработка по дням'!J160:'выработка по дням'!$AH160)-SUM('выработка по дням'!J161:'выработка по дням'!$AH161))/1000/$B161/$AJ$2/24</f>
        <v>#DIV/0!</v>
      </c>
      <c r="J161" s="17" t="e">
        <f>('выработка по дням'!$AW160+'выработка по дням'!$AW161+SUM('выработка по дням'!K160:'выработка по дням'!$AH160)-SUM('выработка по дням'!K161:'выработка по дням'!$AH161))/1000/$B161/$AJ$2/24</f>
        <v>#DIV/0!</v>
      </c>
      <c r="K161" s="17" t="e">
        <f>('выработка по дням'!$AW160+'выработка по дням'!$AW161+SUM('выработка по дням'!L160:'выработка по дням'!$AH160)-SUM('выработка по дням'!L161:'выработка по дням'!$AH161))/1000/$B161/$AJ$2/24</f>
        <v>#DIV/0!</v>
      </c>
      <c r="L161" s="17" t="e">
        <f>('выработка по дням'!$AW160+'выработка по дням'!$AW161+SUM('выработка по дням'!M160:'выработка по дням'!$AH160)-SUM('выработка по дням'!M161:'выработка по дням'!$AH161))/1000/$B161/$AJ$2/24</f>
        <v>#DIV/0!</v>
      </c>
      <c r="M161" s="17" t="e">
        <f>('выработка по дням'!$AW160+'выработка по дням'!$AW161+SUM('выработка по дням'!N160:'выработка по дням'!$AH160)-SUM('выработка по дням'!N161:'выработка по дням'!$AH161))/1000/$B161/$AJ$2/24</f>
        <v>#DIV/0!</v>
      </c>
      <c r="N161" s="17" t="e">
        <f>('выработка по дням'!$AW160+'выработка по дням'!$AW161+SUM('выработка по дням'!O160:'выработка по дням'!$AH160)-SUM('выработка по дням'!O161:'выработка по дням'!$AH161))/1000/$B161/$AJ$2/24</f>
        <v>#DIV/0!</v>
      </c>
      <c r="O161" s="17" t="e">
        <f>('выработка по дням'!$AW160+'выработка по дням'!$AW161+SUM('выработка по дням'!P160:'выработка по дням'!$AH160)-SUM('выработка по дням'!P161:'выработка по дням'!$AH161))/1000/$B161/$AJ$2/24</f>
        <v>#DIV/0!</v>
      </c>
      <c r="P161" s="17" t="e">
        <f>('выработка по дням'!$AW160+'выработка по дням'!$AW161+SUM('выработка по дням'!Q160:'выработка по дням'!$AH160)-SUM('выработка по дням'!Q161:'выработка по дням'!$AH161))/1000/$B161/$AJ$2/24</f>
        <v>#DIV/0!</v>
      </c>
      <c r="Q161" s="17" t="e">
        <f>('выработка по дням'!$AW160+'выработка по дням'!$AW161+SUM('выработка по дням'!R160:'выработка по дням'!$AH160)-SUM('выработка по дням'!R161:'выработка по дням'!$AH161))/1000/$B161/$AJ$2/24</f>
        <v>#DIV/0!</v>
      </c>
      <c r="R161" s="17" t="e">
        <f>('выработка по дням'!$AW160+'выработка по дням'!$AW161+SUM('выработка по дням'!S160:'выработка по дням'!$AH160)-SUM('выработка по дням'!S161:'выработка по дням'!$AH161))/1000/$B161/$AJ$2/24</f>
        <v>#DIV/0!</v>
      </c>
      <c r="S161" s="17" t="e">
        <f>('выработка по дням'!$AW160+'выработка по дням'!$AW161+SUM('выработка по дням'!T160:'выработка по дням'!$AH160)-SUM('выработка по дням'!T161:'выработка по дням'!$AH161))/1000/$B161/$AJ$2/24</f>
        <v>#DIV/0!</v>
      </c>
      <c r="T161" s="17" t="e">
        <f>('выработка по дням'!$AW160+'выработка по дням'!$AW161+SUM('выработка по дням'!U160:'выработка по дням'!$AH160)-SUM('выработка по дням'!U161:'выработка по дням'!$AH161))/1000/$B161/$AJ$2/24</f>
        <v>#DIV/0!</v>
      </c>
      <c r="U161" s="17" t="e">
        <f>('выработка по дням'!$AW160+'выработка по дням'!$AW161+SUM('выработка по дням'!V160:'выработка по дням'!$AH160)-SUM('выработка по дням'!V161:'выработка по дням'!$AH161))/1000/$B161/$AJ$2/24</f>
        <v>#DIV/0!</v>
      </c>
      <c r="V161" s="17" t="e">
        <f>('выработка по дням'!$AW160+'выработка по дням'!$AW161+SUM('выработка по дням'!W160:'выработка по дням'!$AH160)-SUM('выработка по дням'!W161:'выработка по дням'!$AH161))/1000/$B161/$AJ$2/24</f>
        <v>#DIV/0!</v>
      </c>
      <c r="W161" s="17" t="e">
        <f>('выработка по дням'!$AW160+'выработка по дням'!$AW161+SUM('выработка по дням'!X160:'выработка по дням'!$AH160)-SUM('выработка по дням'!X161:'выработка по дням'!$AH161))/1000/$B161/$AJ$2/24</f>
        <v>#DIV/0!</v>
      </c>
      <c r="X161" s="17" t="e">
        <f>('выработка по дням'!$AW160+'выработка по дням'!$AW161+SUM('выработка по дням'!Y160:'выработка по дням'!$AH160)-SUM('выработка по дням'!Y161:'выработка по дням'!$AH161))/1000/$B161/$AJ$2/24</f>
        <v>#DIV/0!</v>
      </c>
      <c r="Y161" s="17" t="e">
        <f>('выработка по дням'!$AW160+'выработка по дням'!$AW161+SUM('выработка по дням'!Z160:'выработка по дням'!$AH160)-SUM('выработка по дням'!Z161:'выработка по дням'!$AH161))/1000/$B161/$AJ$2/24</f>
        <v>#DIV/0!</v>
      </c>
      <c r="Z161" s="17" t="e">
        <f>('выработка по дням'!$AW160+'выработка по дням'!$AW161+SUM('выработка по дням'!AA160:'выработка по дням'!$AH160)-SUM('выработка по дням'!AA161:'выработка по дням'!$AH161))/1000/$B161/$AJ$2/24</f>
        <v>#DIV/0!</v>
      </c>
      <c r="AA161" s="17" t="e">
        <f>('выработка по дням'!$AW160+'выработка по дням'!$AW161+SUM('выработка по дням'!AB160:'выработка по дням'!$AH160)-SUM('выработка по дням'!AB161:'выработка по дням'!$AH161))/1000/$B161/$AJ$2/24</f>
        <v>#DIV/0!</v>
      </c>
      <c r="AB161" s="17" t="e">
        <f>('выработка по дням'!$AW160+'выработка по дням'!$AW161+SUM('выработка по дням'!AC160:'выработка по дням'!$AH160)-SUM('выработка по дням'!AC161:'выработка по дням'!$AH161))/1000/$B161/$AJ$2/24</f>
        <v>#DIV/0!</v>
      </c>
      <c r="AC161" s="17" t="e">
        <f>('выработка по дням'!$AW160+'выработка по дням'!$AW161+SUM('выработка по дням'!AD160:'выработка по дням'!$AH160)-SUM('выработка по дням'!AD161:'выработка по дням'!$AH161))/1000/$B161/$AJ$2/24</f>
        <v>#DIV/0!</v>
      </c>
      <c r="AD161" s="17" t="e">
        <f>('выработка по дням'!$AW160+'выработка по дням'!$AW161+SUM('выработка по дням'!AE160:'выработка по дням'!$AH160)-SUM('выработка по дням'!AE161:'выработка по дням'!$AH161))/1000/$B161/$AJ$2/24</f>
        <v>#DIV/0!</v>
      </c>
      <c r="AE161" s="17" t="e">
        <f>('выработка по дням'!$AW160+'выработка по дням'!$AW161+SUM('выработка по дням'!AF160:'выработка по дням'!$AH160)-SUM('выработка по дням'!AF161:'выработка по дням'!$AH161))/1000/$B161/$AJ$2/24</f>
        <v>#DIV/0!</v>
      </c>
      <c r="AF161" s="17" t="e">
        <f>('выработка по дням'!$AW160+'выработка по дням'!$AW161+SUM('выработка по дням'!AG160:'выработка по дням'!$AH160)-SUM('выработка по дням'!AG161:'выработка по дням'!$AH161))/1000/$B161/$AJ$2/24</f>
        <v>#DIV/0!</v>
      </c>
      <c r="AG161" s="29" t="e">
        <f>('выработка по дням'!$AW160+'выработка по дням'!$AW161+SUM('выработка по дням'!AH160:'выработка по дням'!$AH160)-SUM('выработка по дням'!AH161:'выработка по дням'!$AH161))/1000/$B161/$AJ$2/24</f>
        <v>#DIV/0!</v>
      </c>
      <c r="AH161" s="18" t="e">
        <f>('выработка по дням'!$AW160+'выработка по дням'!$AW161)/1000/$B161/$AJ$2/24</f>
        <v>#DIV/0!</v>
      </c>
    </row>
    <row r="162" spans="1:34" hidden="1">
      <c r="A162" s="210"/>
      <c r="B162" s="131"/>
      <c r="C162" s="23"/>
      <c r="D162" s="23"/>
      <c r="E162" s="23"/>
      <c r="F162" s="23"/>
      <c r="G162" s="23"/>
      <c r="H162" s="23"/>
      <c r="I162" s="23"/>
      <c r="J162" s="23"/>
      <c r="K162" s="23"/>
      <c r="L162" s="23"/>
      <c r="M162" s="23"/>
      <c r="N162" s="23"/>
      <c r="O162" s="23"/>
      <c r="P162" s="23"/>
      <c r="Q162" s="24"/>
      <c r="R162" s="24"/>
      <c r="S162" s="24"/>
      <c r="T162" s="24"/>
      <c r="U162" s="24"/>
      <c r="V162" s="24"/>
      <c r="W162" s="24"/>
      <c r="X162" s="24"/>
      <c r="Y162" s="24"/>
      <c r="Z162" s="24"/>
      <c r="AA162" s="24"/>
      <c r="AB162" s="24"/>
      <c r="AC162" s="24"/>
      <c r="AD162" s="24"/>
      <c r="AE162" s="24"/>
      <c r="AF162" s="24"/>
      <c r="AG162" s="24"/>
      <c r="AH162" s="12"/>
    </row>
    <row r="163" spans="1:34" hidden="1">
      <c r="A163" s="211"/>
      <c r="B163" s="132"/>
      <c r="C163" s="17" t="e">
        <f>('выработка по дням'!$AW162+'выработка по дням'!$AW163+SUM('выработка по дням'!D162:'выработка по дням'!$AH162)-SUM('выработка по дням'!D163:'выработка по дням'!$AH163))/1000/$B163/$AJ$2/24</f>
        <v>#DIV/0!</v>
      </c>
      <c r="D163" s="17" t="e">
        <f>('выработка по дням'!$AW162+'выработка по дням'!$AW163+SUM('выработка по дням'!E162:'выработка по дням'!$AH162)-SUM('выработка по дням'!E163:'выработка по дням'!$AH163))/1000/$B163/$AJ$2/24</f>
        <v>#DIV/0!</v>
      </c>
      <c r="E163" s="17" t="e">
        <f>('выработка по дням'!$AW162+'выработка по дням'!$AW163+SUM('выработка по дням'!F162:'выработка по дням'!$AH162)-SUM('выработка по дням'!F163:'выработка по дням'!$AH163))/1000/$B163/$AJ$2/24</f>
        <v>#DIV/0!</v>
      </c>
      <c r="F163" s="17" t="e">
        <f>('выработка по дням'!$AW162+'выработка по дням'!$AW163+SUM('выработка по дням'!G162:'выработка по дням'!$AH162)-SUM('выработка по дням'!G163:'выработка по дням'!$AH163))/1000/$B163/$AJ$2/24</f>
        <v>#DIV/0!</v>
      </c>
      <c r="G163" s="17" t="e">
        <f>('выработка по дням'!$AW162+'выработка по дням'!$AW163+SUM('выработка по дням'!H162:'выработка по дням'!$AH162)-SUM('выработка по дням'!H163:'выработка по дням'!$AH163))/1000/$B163/$AJ$2/24</f>
        <v>#DIV/0!</v>
      </c>
      <c r="H163" s="17" t="e">
        <f>('выработка по дням'!$AW162+'выработка по дням'!$AW163+SUM('выработка по дням'!I162:'выработка по дням'!$AH162)-SUM('выработка по дням'!I163:'выработка по дням'!$AH163))/1000/$B163/$AJ$2/24</f>
        <v>#DIV/0!</v>
      </c>
      <c r="I163" s="17" t="e">
        <f>('выработка по дням'!$AW162+'выработка по дням'!$AW163+SUM('выработка по дням'!J162:'выработка по дням'!$AH162)-SUM('выработка по дням'!J163:'выработка по дням'!$AH163))/1000/$B163/$AJ$2/24</f>
        <v>#DIV/0!</v>
      </c>
      <c r="J163" s="17" t="e">
        <f>('выработка по дням'!$AW162+'выработка по дням'!$AW163+SUM('выработка по дням'!K162:'выработка по дням'!$AH162)-SUM('выработка по дням'!K163:'выработка по дням'!$AH163))/1000/$B163/$AJ$2/24</f>
        <v>#DIV/0!</v>
      </c>
      <c r="K163" s="17" t="e">
        <f>('выработка по дням'!$AW162+'выработка по дням'!$AW163+SUM('выработка по дням'!L162:'выработка по дням'!$AH162)-SUM('выработка по дням'!L163:'выработка по дням'!$AH163))/1000/$B163/$AJ$2/24</f>
        <v>#DIV/0!</v>
      </c>
      <c r="L163" s="17" t="e">
        <f>('выработка по дням'!$AW162+'выработка по дням'!$AW163+SUM('выработка по дням'!M162:'выработка по дням'!$AH162)-SUM('выработка по дням'!M163:'выработка по дням'!$AH163))/1000/$B163/$AJ$2/24</f>
        <v>#DIV/0!</v>
      </c>
      <c r="M163" s="17" t="e">
        <f>('выработка по дням'!$AW162+'выработка по дням'!$AW163+SUM('выработка по дням'!N162:'выработка по дням'!$AH162)-SUM('выработка по дням'!N163:'выработка по дням'!$AH163))/1000/$B163/$AJ$2/24</f>
        <v>#DIV/0!</v>
      </c>
      <c r="N163" s="17" t="e">
        <f>('выработка по дням'!$AW162+'выработка по дням'!$AW163+SUM('выработка по дням'!O162:'выработка по дням'!$AH162)-SUM('выработка по дням'!O163:'выработка по дням'!$AH163))/1000/$B163/$AJ$2/24</f>
        <v>#DIV/0!</v>
      </c>
      <c r="O163" s="17" t="e">
        <f>('выработка по дням'!$AW162+'выработка по дням'!$AW163+SUM('выработка по дням'!P162:'выработка по дням'!$AH162)-SUM('выработка по дням'!P163:'выработка по дням'!$AH163))/1000/$B163/$AJ$2/24</f>
        <v>#DIV/0!</v>
      </c>
      <c r="P163" s="17" t="e">
        <f>('выработка по дням'!$AW162+'выработка по дням'!$AW163+SUM('выработка по дням'!Q162:'выработка по дням'!$AH162)-SUM('выработка по дням'!Q163:'выработка по дням'!$AH163))/1000/$B163/$AJ$2/24</f>
        <v>#DIV/0!</v>
      </c>
      <c r="Q163" s="17" t="e">
        <f>('выработка по дням'!$AW162+'выработка по дням'!$AW163+SUM('выработка по дням'!R162:'выработка по дням'!$AH162)-SUM('выработка по дням'!R163:'выработка по дням'!$AH163))/1000/$B163/$AJ$2/24</f>
        <v>#DIV/0!</v>
      </c>
      <c r="R163" s="17" t="e">
        <f>('выработка по дням'!$AW162+'выработка по дням'!$AW163+SUM('выработка по дням'!S162:'выработка по дням'!$AH162)-SUM('выработка по дням'!S163:'выработка по дням'!$AH163))/1000/$B163/$AJ$2/24</f>
        <v>#DIV/0!</v>
      </c>
      <c r="S163" s="17" t="e">
        <f>('выработка по дням'!$AW162+'выработка по дням'!$AW163+SUM('выработка по дням'!T162:'выработка по дням'!$AH162)-SUM('выработка по дням'!T163:'выработка по дням'!$AH163))/1000/$B163/$AJ$2/24</f>
        <v>#DIV/0!</v>
      </c>
      <c r="T163" s="17" t="e">
        <f>('выработка по дням'!$AW162+'выработка по дням'!$AW163+SUM('выработка по дням'!U162:'выработка по дням'!$AH162)-SUM('выработка по дням'!U163:'выработка по дням'!$AH163))/1000/$B163/$AJ$2/24</f>
        <v>#DIV/0!</v>
      </c>
      <c r="U163" s="17" t="e">
        <f>('выработка по дням'!$AW162+'выработка по дням'!$AW163+SUM('выработка по дням'!V162:'выработка по дням'!$AH162)-SUM('выработка по дням'!V163:'выработка по дням'!$AH163))/1000/$B163/$AJ$2/24</f>
        <v>#DIV/0!</v>
      </c>
      <c r="V163" s="17" t="e">
        <f>('выработка по дням'!$AW162+'выработка по дням'!$AW163+SUM('выработка по дням'!W162:'выработка по дням'!$AH162)-SUM('выработка по дням'!W163:'выработка по дням'!$AH163))/1000/$B163/$AJ$2/24</f>
        <v>#DIV/0!</v>
      </c>
      <c r="W163" s="17" t="e">
        <f>('выработка по дням'!$AW162+'выработка по дням'!$AW163+SUM('выработка по дням'!X162:'выработка по дням'!$AH162)-SUM('выработка по дням'!X163:'выработка по дням'!$AH163))/1000/$B163/$AJ$2/24</f>
        <v>#DIV/0!</v>
      </c>
      <c r="X163" s="17" t="e">
        <f>('выработка по дням'!$AW162+'выработка по дням'!$AW163+SUM('выработка по дням'!Y162:'выработка по дням'!$AH162)-SUM('выработка по дням'!Y163:'выработка по дням'!$AH163))/1000/$B163/$AJ$2/24</f>
        <v>#DIV/0!</v>
      </c>
      <c r="Y163" s="17" t="e">
        <f>('выработка по дням'!$AW162+'выработка по дням'!$AW163+SUM('выработка по дням'!Z162:'выработка по дням'!$AH162)-SUM('выработка по дням'!Z163:'выработка по дням'!$AH163))/1000/$B163/$AJ$2/24</f>
        <v>#DIV/0!</v>
      </c>
      <c r="Z163" s="17" t="e">
        <f>('выработка по дням'!$AW162+'выработка по дням'!$AW163+SUM('выработка по дням'!AA162:'выработка по дням'!$AH162)-SUM('выработка по дням'!AA163:'выработка по дням'!$AH163))/1000/$B163/$AJ$2/24</f>
        <v>#DIV/0!</v>
      </c>
      <c r="AA163" s="17" t="e">
        <f>('выработка по дням'!$AW162+'выработка по дням'!$AW163+SUM('выработка по дням'!AB162:'выработка по дням'!$AH162)-SUM('выработка по дням'!AB163:'выработка по дням'!$AH163))/1000/$B163/$AJ$2/24</f>
        <v>#DIV/0!</v>
      </c>
      <c r="AB163" s="17" t="e">
        <f>('выработка по дням'!$AW162+'выработка по дням'!$AW163+SUM('выработка по дням'!AC162:'выработка по дням'!$AH162)-SUM('выработка по дням'!AC163:'выработка по дням'!$AH163))/1000/$B163/$AJ$2/24</f>
        <v>#DIV/0!</v>
      </c>
      <c r="AC163" s="17" t="e">
        <f>('выработка по дням'!$AW162+'выработка по дням'!$AW163+SUM('выработка по дням'!AD162:'выработка по дням'!$AH162)-SUM('выработка по дням'!AD163:'выработка по дням'!$AH163))/1000/$B163/$AJ$2/24</f>
        <v>#DIV/0!</v>
      </c>
      <c r="AD163" s="17" t="e">
        <f>('выработка по дням'!$AW162+'выработка по дням'!$AW163+SUM('выработка по дням'!AE162:'выработка по дням'!$AH162)-SUM('выработка по дням'!AE163:'выработка по дням'!$AH163))/1000/$B163/$AJ$2/24</f>
        <v>#DIV/0!</v>
      </c>
      <c r="AE163" s="17" t="e">
        <f>('выработка по дням'!$AW162+'выработка по дням'!$AW163+SUM('выработка по дням'!AF162:'выработка по дням'!$AH162)-SUM('выработка по дням'!AF163:'выработка по дням'!$AH163))/1000/$B163/$AJ$2/24</f>
        <v>#DIV/0!</v>
      </c>
      <c r="AF163" s="17" t="e">
        <f>('выработка по дням'!$AW162+'выработка по дням'!$AW163+SUM('выработка по дням'!AG162:'выработка по дням'!$AH162)-SUM('выработка по дням'!AG163:'выработка по дням'!$AH163))/1000/$B163/$AJ$2/24</f>
        <v>#DIV/0!</v>
      </c>
      <c r="AG163" s="29" t="e">
        <f>('выработка по дням'!$AW162+'выработка по дням'!$AW163+SUM('выработка по дням'!AH162:'выработка по дням'!$AH162)-SUM('выработка по дням'!AH163:'выработка по дням'!$AH163))/1000/$B163/$AJ$2/24</f>
        <v>#DIV/0!</v>
      </c>
      <c r="AH163" s="18" t="e">
        <f>('выработка по дням'!$AW162+'выработка по дням'!$AW163)/1000/$B163/$AJ$2/24</f>
        <v>#DIV/0!</v>
      </c>
    </row>
    <row r="164" spans="1:34" hidden="1">
      <c r="A164" s="210"/>
      <c r="B164" s="131"/>
      <c r="C164" s="23"/>
      <c r="D164" s="23"/>
      <c r="E164" s="23"/>
      <c r="F164" s="23"/>
      <c r="G164" s="23"/>
      <c r="H164" s="23"/>
      <c r="I164" s="23"/>
      <c r="J164" s="23"/>
      <c r="K164" s="23"/>
      <c r="L164" s="23"/>
      <c r="M164" s="23"/>
      <c r="N164" s="23"/>
      <c r="O164" s="23"/>
      <c r="P164" s="23"/>
      <c r="Q164" s="24"/>
      <c r="R164" s="24"/>
      <c r="S164" s="24"/>
      <c r="T164" s="24"/>
      <c r="U164" s="24"/>
      <c r="V164" s="24"/>
      <c r="W164" s="24"/>
      <c r="X164" s="24"/>
      <c r="Y164" s="24"/>
      <c r="Z164" s="24"/>
      <c r="AA164" s="24"/>
      <c r="AB164" s="24"/>
      <c r="AC164" s="24"/>
      <c r="AD164" s="24"/>
      <c r="AE164" s="24"/>
      <c r="AF164" s="24"/>
      <c r="AG164" s="24"/>
      <c r="AH164" s="12"/>
    </row>
    <row r="165" spans="1:34" hidden="1">
      <c r="A165" s="211"/>
      <c r="B165" s="132"/>
      <c r="C165" s="17" t="e">
        <f>('выработка по дням'!$AW164+'выработка по дням'!$AW165+SUM('выработка по дням'!D164:'выработка по дням'!$AH164)-SUM('выработка по дням'!D165:'выработка по дням'!$AH165))/1000/$B165/$AJ$2/24</f>
        <v>#DIV/0!</v>
      </c>
      <c r="D165" s="17" t="e">
        <f>('выработка по дням'!$AW164+'выработка по дням'!$AW165+SUM('выработка по дням'!E164:'выработка по дням'!$AH164)-SUM('выработка по дням'!E165:'выработка по дням'!$AH165))/1000/$B165/$AJ$2/24</f>
        <v>#DIV/0!</v>
      </c>
      <c r="E165" s="17" t="e">
        <f>('выработка по дням'!$AW164+'выработка по дням'!$AW165+SUM('выработка по дням'!F164:'выработка по дням'!$AH164)-SUM('выработка по дням'!F165:'выработка по дням'!$AH165))/1000/$B165/$AJ$2/24</f>
        <v>#DIV/0!</v>
      </c>
      <c r="F165" s="17" t="e">
        <f>('выработка по дням'!$AW164+'выработка по дням'!$AW165+SUM('выработка по дням'!G164:'выработка по дням'!$AH164)-SUM('выработка по дням'!G165:'выработка по дням'!$AH165))/1000/$B165/$AJ$2/24</f>
        <v>#DIV/0!</v>
      </c>
      <c r="G165" s="17" t="e">
        <f>('выработка по дням'!$AW164+'выработка по дням'!$AW165+SUM('выработка по дням'!H164:'выработка по дням'!$AH164)-SUM('выработка по дням'!H165:'выработка по дням'!$AH165))/1000/$B165/$AJ$2/24</f>
        <v>#DIV/0!</v>
      </c>
      <c r="H165" s="17" t="e">
        <f>('выработка по дням'!$AW164+'выработка по дням'!$AW165+SUM('выработка по дням'!I164:'выработка по дням'!$AH164)-SUM('выработка по дням'!I165:'выработка по дням'!$AH165))/1000/$B165/$AJ$2/24</f>
        <v>#DIV/0!</v>
      </c>
      <c r="I165" s="17" t="e">
        <f>('выработка по дням'!$AW164+'выработка по дням'!$AW165+SUM('выработка по дням'!J164:'выработка по дням'!$AH164)-SUM('выработка по дням'!J165:'выработка по дням'!$AH165))/1000/$B165/$AJ$2/24</f>
        <v>#DIV/0!</v>
      </c>
      <c r="J165" s="17" t="e">
        <f>('выработка по дням'!$AW164+'выработка по дням'!$AW165+SUM('выработка по дням'!K164:'выработка по дням'!$AH164)-SUM('выработка по дням'!K165:'выработка по дням'!$AH165))/1000/$B165/$AJ$2/24</f>
        <v>#DIV/0!</v>
      </c>
      <c r="K165" s="17" t="e">
        <f>('выработка по дням'!$AW164+'выработка по дням'!$AW165+SUM('выработка по дням'!L164:'выработка по дням'!$AH164)-SUM('выработка по дням'!L165:'выработка по дням'!$AH165))/1000/$B165/$AJ$2/24</f>
        <v>#DIV/0!</v>
      </c>
      <c r="L165" s="17" t="e">
        <f>('выработка по дням'!$AW164+'выработка по дням'!$AW165+SUM('выработка по дням'!M164:'выработка по дням'!$AH164)-SUM('выработка по дням'!M165:'выработка по дням'!$AH165))/1000/$B165/$AJ$2/24</f>
        <v>#DIV/0!</v>
      </c>
      <c r="M165" s="17" t="e">
        <f>('выработка по дням'!$AW164+'выработка по дням'!$AW165+SUM('выработка по дням'!N164:'выработка по дням'!$AH164)-SUM('выработка по дням'!N165:'выработка по дням'!$AH165))/1000/$B165/$AJ$2/24</f>
        <v>#DIV/0!</v>
      </c>
      <c r="N165" s="17" t="e">
        <f>('выработка по дням'!$AW164+'выработка по дням'!$AW165+SUM('выработка по дням'!O164:'выработка по дням'!$AH164)-SUM('выработка по дням'!O165:'выработка по дням'!$AH165))/1000/$B165/$AJ$2/24</f>
        <v>#DIV/0!</v>
      </c>
      <c r="O165" s="17" t="e">
        <f>('выработка по дням'!$AW164+'выработка по дням'!$AW165+SUM('выработка по дням'!P164:'выработка по дням'!$AH164)-SUM('выработка по дням'!P165:'выработка по дням'!$AH165))/1000/$B165/$AJ$2/24</f>
        <v>#DIV/0!</v>
      </c>
      <c r="P165" s="17" t="e">
        <f>('выработка по дням'!$AW164+'выработка по дням'!$AW165+SUM('выработка по дням'!Q164:'выработка по дням'!$AH164)-SUM('выработка по дням'!Q165:'выработка по дням'!$AH165))/1000/$B165/$AJ$2/24</f>
        <v>#DIV/0!</v>
      </c>
      <c r="Q165" s="17" t="e">
        <f>('выработка по дням'!$AW164+'выработка по дням'!$AW165+SUM('выработка по дням'!R164:'выработка по дням'!$AH164)-SUM('выработка по дням'!R165:'выработка по дням'!$AH165))/1000/$B165/$AJ$2/24</f>
        <v>#DIV/0!</v>
      </c>
      <c r="R165" s="17" t="e">
        <f>('выработка по дням'!$AW164+'выработка по дням'!$AW165+SUM('выработка по дням'!S164:'выработка по дням'!$AH164)-SUM('выработка по дням'!S165:'выработка по дням'!$AH165))/1000/$B165/$AJ$2/24</f>
        <v>#DIV/0!</v>
      </c>
      <c r="S165" s="17" t="e">
        <f>('выработка по дням'!$AW164+'выработка по дням'!$AW165+SUM('выработка по дням'!T164:'выработка по дням'!$AH164)-SUM('выработка по дням'!T165:'выработка по дням'!$AH165))/1000/$B165/$AJ$2/24</f>
        <v>#DIV/0!</v>
      </c>
      <c r="T165" s="17" t="e">
        <f>('выработка по дням'!$AW164+'выработка по дням'!$AW165+SUM('выработка по дням'!U164:'выработка по дням'!$AH164)-SUM('выработка по дням'!U165:'выработка по дням'!$AH165))/1000/$B165/$AJ$2/24</f>
        <v>#DIV/0!</v>
      </c>
      <c r="U165" s="17" t="e">
        <f>('выработка по дням'!$AW164+'выработка по дням'!$AW165+SUM('выработка по дням'!V164:'выработка по дням'!$AH164)-SUM('выработка по дням'!V165:'выработка по дням'!$AH165))/1000/$B165/$AJ$2/24</f>
        <v>#DIV/0!</v>
      </c>
      <c r="V165" s="17" t="e">
        <f>('выработка по дням'!$AW164+'выработка по дням'!$AW165+SUM('выработка по дням'!W164:'выработка по дням'!$AH164)-SUM('выработка по дням'!W165:'выработка по дням'!$AH165))/1000/$B165/$AJ$2/24</f>
        <v>#DIV/0!</v>
      </c>
      <c r="W165" s="17" t="e">
        <f>('выработка по дням'!$AW164+'выработка по дням'!$AW165+SUM('выработка по дням'!X164:'выработка по дням'!$AH164)-SUM('выработка по дням'!X165:'выработка по дням'!$AH165))/1000/$B165/$AJ$2/24</f>
        <v>#DIV/0!</v>
      </c>
      <c r="X165" s="17" t="e">
        <f>('выработка по дням'!$AW164+'выработка по дням'!$AW165+SUM('выработка по дням'!Y164:'выработка по дням'!$AH164)-SUM('выработка по дням'!Y165:'выработка по дням'!$AH165))/1000/$B165/$AJ$2/24</f>
        <v>#DIV/0!</v>
      </c>
      <c r="Y165" s="17" t="e">
        <f>('выработка по дням'!$AW164+'выработка по дням'!$AW165+SUM('выработка по дням'!Z164:'выработка по дням'!$AH164)-SUM('выработка по дням'!Z165:'выработка по дням'!$AH165))/1000/$B165/$AJ$2/24</f>
        <v>#DIV/0!</v>
      </c>
      <c r="Z165" s="17" t="e">
        <f>('выработка по дням'!$AW164+'выработка по дням'!$AW165+SUM('выработка по дням'!AA164:'выработка по дням'!$AH164)-SUM('выработка по дням'!AA165:'выработка по дням'!$AH165))/1000/$B165/$AJ$2/24</f>
        <v>#DIV/0!</v>
      </c>
      <c r="AA165" s="17" t="e">
        <f>('выработка по дням'!$AW164+'выработка по дням'!$AW165+SUM('выработка по дням'!AB164:'выработка по дням'!$AH164)-SUM('выработка по дням'!AB165:'выработка по дням'!$AH165))/1000/$B165/$AJ$2/24</f>
        <v>#DIV/0!</v>
      </c>
      <c r="AB165" s="17" t="e">
        <f>('выработка по дням'!$AW164+'выработка по дням'!$AW165+SUM('выработка по дням'!AC164:'выработка по дням'!$AH164)-SUM('выработка по дням'!AC165:'выработка по дням'!$AH165))/1000/$B165/$AJ$2/24</f>
        <v>#DIV/0!</v>
      </c>
      <c r="AC165" s="17" t="e">
        <f>('выработка по дням'!$AW164+'выработка по дням'!$AW165+SUM('выработка по дням'!AD164:'выработка по дням'!$AH164)-SUM('выработка по дням'!AD165:'выработка по дням'!$AH165))/1000/$B165/$AJ$2/24</f>
        <v>#DIV/0!</v>
      </c>
      <c r="AD165" s="17" t="e">
        <f>('выработка по дням'!$AW164+'выработка по дням'!$AW165+SUM('выработка по дням'!AE164:'выработка по дням'!$AH164)-SUM('выработка по дням'!AE165:'выработка по дням'!$AH165))/1000/$B165/$AJ$2/24</f>
        <v>#DIV/0!</v>
      </c>
      <c r="AE165" s="17" t="e">
        <f>('выработка по дням'!$AW164+'выработка по дням'!$AW165+SUM('выработка по дням'!AF164:'выработка по дням'!$AH164)-SUM('выработка по дням'!AF165:'выработка по дням'!$AH165))/1000/$B165/$AJ$2/24</f>
        <v>#DIV/0!</v>
      </c>
      <c r="AF165" s="17" t="e">
        <f>('выработка по дням'!$AW164+'выработка по дням'!$AW165+SUM('выработка по дням'!AG164:'выработка по дням'!$AH164)-SUM('выработка по дням'!AG165:'выработка по дням'!$AH165))/1000/$B165/$AJ$2/24</f>
        <v>#DIV/0!</v>
      </c>
      <c r="AG165" s="29" t="e">
        <f>('выработка по дням'!$AW164+'выработка по дням'!$AW165+SUM('выработка по дням'!AH164:'выработка по дням'!$AH164)-SUM('выработка по дням'!AH165:'выработка по дням'!$AH165))/1000/$B165/$AJ$2/24</f>
        <v>#DIV/0!</v>
      </c>
      <c r="AH165" s="18" t="e">
        <f>('выработка по дням'!$AW164+'выработка по дням'!$AW165)/1000/$B165/$AJ$2/24</f>
        <v>#DIV/0!</v>
      </c>
    </row>
    <row r="166" spans="1:34" hidden="1">
      <c r="A166" s="210"/>
      <c r="B166" s="131"/>
      <c r="C166" s="23"/>
      <c r="D166" s="23"/>
      <c r="E166" s="23"/>
      <c r="F166" s="23"/>
      <c r="G166" s="23"/>
      <c r="H166" s="23"/>
      <c r="I166" s="23"/>
      <c r="J166" s="23"/>
      <c r="K166" s="23"/>
      <c r="L166" s="23"/>
      <c r="M166" s="23"/>
      <c r="N166" s="23"/>
      <c r="O166" s="23"/>
      <c r="P166" s="23"/>
      <c r="Q166" s="24"/>
      <c r="R166" s="24"/>
      <c r="S166" s="24"/>
      <c r="T166" s="24"/>
      <c r="U166" s="24"/>
      <c r="V166" s="24"/>
      <c r="W166" s="24"/>
      <c r="X166" s="24"/>
      <c r="Y166" s="24"/>
      <c r="Z166" s="24"/>
      <c r="AA166" s="24"/>
      <c r="AB166" s="24"/>
      <c r="AC166" s="24"/>
      <c r="AD166" s="24"/>
      <c r="AE166" s="24"/>
      <c r="AF166" s="24"/>
      <c r="AG166" s="24"/>
      <c r="AH166" s="12"/>
    </row>
    <row r="167" spans="1:34" hidden="1">
      <c r="A167" s="211"/>
      <c r="B167" s="132"/>
      <c r="C167" s="17" t="e">
        <f>('выработка по дням'!$AW166+'выработка по дням'!$AW167+SUM('выработка по дням'!D166:'выработка по дням'!$AH166)-SUM('выработка по дням'!D167:'выработка по дням'!$AH167))/1000/$B167/$AJ$2/24</f>
        <v>#DIV/0!</v>
      </c>
      <c r="D167" s="17" t="e">
        <f>('выработка по дням'!$AW166+'выработка по дням'!$AW167+SUM('выработка по дням'!E166:'выработка по дням'!$AH166)-SUM('выработка по дням'!E167:'выработка по дням'!$AH167))/1000/$B167/$AJ$2/24</f>
        <v>#DIV/0!</v>
      </c>
      <c r="E167" s="17" t="e">
        <f>('выработка по дням'!$AW166+'выработка по дням'!$AW167+SUM('выработка по дням'!F166:'выработка по дням'!$AH166)-SUM('выработка по дням'!F167:'выработка по дням'!$AH167))/1000/$B167/$AJ$2/24</f>
        <v>#DIV/0!</v>
      </c>
      <c r="F167" s="17" t="e">
        <f>('выработка по дням'!$AW166+'выработка по дням'!$AW167+SUM('выработка по дням'!G166:'выработка по дням'!$AH166)-SUM('выработка по дням'!G167:'выработка по дням'!$AH167))/1000/$B167/$AJ$2/24</f>
        <v>#DIV/0!</v>
      </c>
      <c r="G167" s="17" t="e">
        <f>('выработка по дням'!$AW166+'выработка по дням'!$AW167+SUM('выработка по дням'!H166:'выработка по дням'!$AH166)-SUM('выработка по дням'!H167:'выработка по дням'!$AH167))/1000/$B167/$AJ$2/24</f>
        <v>#DIV/0!</v>
      </c>
      <c r="H167" s="17" t="e">
        <f>('выработка по дням'!$AW166+'выработка по дням'!$AW167+SUM('выработка по дням'!I166:'выработка по дням'!$AH166)-SUM('выработка по дням'!I167:'выработка по дням'!$AH167))/1000/$B167/$AJ$2/24</f>
        <v>#DIV/0!</v>
      </c>
      <c r="I167" s="17" t="e">
        <f>('выработка по дням'!$AW166+'выработка по дням'!$AW167+SUM('выработка по дням'!J166:'выработка по дням'!$AH166)-SUM('выработка по дням'!J167:'выработка по дням'!$AH167))/1000/$B167/$AJ$2/24</f>
        <v>#DIV/0!</v>
      </c>
      <c r="J167" s="17" t="e">
        <f>('выработка по дням'!$AW166+'выработка по дням'!$AW167+SUM('выработка по дням'!K166:'выработка по дням'!$AH166)-SUM('выработка по дням'!K167:'выработка по дням'!$AH167))/1000/$B167/$AJ$2/24</f>
        <v>#DIV/0!</v>
      </c>
      <c r="K167" s="17" t="e">
        <f>('выработка по дням'!$AW166+'выработка по дням'!$AW167+SUM('выработка по дням'!L166:'выработка по дням'!$AH166)-SUM('выработка по дням'!L167:'выработка по дням'!$AH167))/1000/$B167/$AJ$2/24</f>
        <v>#DIV/0!</v>
      </c>
      <c r="L167" s="17" t="e">
        <f>('выработка по дням'!$AW166+'выработка по дням'!$AW167+SUM('выработка по дням'!M166:'выработка по дням'!$AH166)-SUM('выработка по дням'!M167:'выработка по дням'!$AH167))/1000/$B167/$AJ$2/24</f>
        <v>#DIV/0!</v>
      </c>
      <c r="M167" s="17" t="e">
        <f>('выработка по дням'!$AW166+'выработка по дням'!$AW167+SUM('выработка по дням'!N166:'выработка по дням'!$AH166)-SUM('выработка по дням'!N167:'выработка по дням'!$AH167))/1000/$B167/$AJ$2/24</f>
        <v>#DIV/0!</v>
      </c>
      <c r="N167" s="17" t="e">
        <f>('выработка по дням'!$AW166+'выработка по дням'!$AW167+SUM('выработка по дням'!O166:'выработка по дням'!$AH166)-SUM('выработка по дням'!O167:'выработка по дням'!$AH167))/1000/$B167/$AJ$2/24</f>
        <v>#DIV/0!</v>
      </c>
      <c r="O167" s="17" t="e">
        <f>('выработка по дням'!$AW166+'выработка по дням'!$AW167+SUM('выработка по дням'!P166:'выработка по дням'!$AH166)-SUM('выработка по дням'!P167:'выработка по дням'!$AH167))/1000/$B167/$AJ$2/24</f>
        <v>#DIV/0!</v>
      </c>
      <c r="P167" s="17" t="e">
        <f>('выработка по дням'!$AW166+'выработка по дням'!$AW167+SUM('выработка по дням'!Q166:'выработка по дням'!$AH166)-SUM('выработка по дням'!Q167:'выработка по дням'!$AH167))/1000/$B167/$AJ$2/24</f>
        <v>#DIV/0!</v>
      </c>
      <c r="Q167" s="17" t="e">
        <f>('выработка по дням'!$AW166+'выработка по дням'!$AW167+SUM('выработка по дням'!R166:'выработка по дням'!$AH166)-SUM('выработка по дням'!R167:'выработка по дням'!$AH167))/1000/$B167/$AJ$2/24</f>
        <v>#DIV/0!</v>
      </c>
      <c r="R167" s="17" t="e">
        <f>('выработка по дням'!$AW166+'выработка по дням'!$AW167+SUM('выработка по дням'!S166:'выработка по дням'!$AH166)-SUM('выработка по дням'!S167:'выработка по дням'!$AH167))/1000/$B167/$AJ$2/24</f>
        <v>#DIV/0!</v>
      </c>
      <c r="S167" s="17" t="e">
        <f>('выработка по дням'!$AW166+'выработка по дням'!$AW167+SUM('выработка по дням'!T166:'выработка по дням'!$AH166)-SUM('выработка по дням'!T167:'выработка по дням'!$AH167))/1000/$B167/$AJ$2/24</f>
        <v>#DIV/0!</v>
      </c>
      <c r="T167" s="17" t="e">
        <f>('выработка по дням'!$AW166+'выработка по дням'!$AW167+SUM('выработка по дням'!U166:'выработка по дням'!$AH166)-SUM('выработка по дням'!U167:'выработка по дням'!$AH167))/1000/$B167/$AJ$2/24</f>
        <v>#DIV/0!</v>
      </c>
      <c r="U167" s="17" t="e">
        <f>('выработка по дням'!$AW166+'выработка по дням'!$AW167+SUM('выработка по дням'!V166:'выработка по дням'!$AH166)-SUM('выработка по дням'!V167:'выработка по дням'!$AH167))/1000/$B167/$AJ$2/24</f>
        <v>#DIV/0!</v>
      </c>
      <c r="V167" s="17" t="e">
        <f>('выработка по дням'!$AW166+'выработка по дням'!$AW167+SUM('выработка по дням'!W166:'выработка по дням'!$AH166)-SUM('выработка по дням'!W167:'выработка по дням'!$AH167))/1000/$B167/$AJ$2/24</f>
        <v>#DIV/0!</v>
      </c>
      <c r="W167" s="17" t="e">
        <f>('выработка по дням'!$AW166+'выработка по дням'!$AW167+SUM('выработка по дням'!X166:'выработка по дням'!$AH166)-SUM('выработка по дням'!X167:'выработка по дням'!$AH167))/1000/$B167/$AJ$2/24</f>
        <v>#DIV/0!</v>
      </c>
      <c r="X167" s="17" t="e">
        <f>('выработка по дням'!$AW166+'выработка по дням'!$AW167+SUM('выработка по дням'!Y166:'выработка по дням'!$AH166)-SUM('выработка по дням'!Y167:'выработка по дням'!$AH167))/1000/$B167/$AJ$2/24</f>
        <v>#DIV/0!</v>
      </c>
      <c r="Y167" s="17" t="e">
        <f>('выработка по дням'!$AW166+'выработка по дням'!$AW167+SUM('выработка по дням'!Z166:'выработка по дням'!$AH166)-SUM('выработка по дням'!Z167:'выработка по дням'!$AH167))/1000/$B167/$AJ$2/24</f>
        <v>#DIV/0!</v>
      </c>
      <c r="Z167" s="17" t="e">
        <f>('выработка по дням'!$AW166+'выработка по дням'!$AW167+SUM('выработка по дням'!AA166:'выработка по дням'!$AH166)-SUM('выработка по дням'!AA167:'выработка по дням'!$AH167))/1000/$B167/$AJ$2/24</f>
        <v>#DIV/0!</v>
      </c>
      <c r="AA167" s="17" t="e">
        <f>('выработка по дням'!$AW166+'выработка по дням'!$AW167+SUM('выработка по дням'!AB166:'выработка по дням'!$AH166)-SUM('выработка по дням'!AB167:'выработка по дням'!$AH167))/1000/$B167/$AJ$2/24</f>
        <v>#DIV/0!</v>
      </c>
      <c r="AB167" s="17" t="e">
        <f>('выработка по дням'!$AW166+'выработка по дням'!$AW167+SUM('выработка по дням'!AC166:'выработка по дням'!$AH166)-SUM('выработка по дням'!AC167:'выработка по дням'!$AH167))/1000/$B167/$AJ$2/24</f>
        <v>#DIV/0!</v>
      </c>
      <c r="AC167" s="17" t="e">
        <f>('выработка по дням'!$AW166+'выработка по дням'!$AW167+SUM('выработка по дням'!AD166:'выработка по дням'!$AH166)-SUM('выработка по дням'!AD167:'выработка по дням'!$AH167))/1000/$B167/$AJ$2/24</f>
        <v>#DIV/0!</v>
      </c>
      <c r="AD167" s="17" t="e">
        <f>('выработка по дням'!$AW166+'выработка по дням'!$AW167+SUM('выработка по дням'!AE166:'выработка по дням'!$AH166)-SUM('выработка по дням'!AE167:'выработка по дням'!$AH167))/1000/$B167/$AJ$2/24</f>
        <v>#DIV/0!</v>
      </c>
      <c r="AE167" s="17" t="e">
        <f>('выработка по дням'!$AW166+'выработка по дням'!$AW167+SUM('выработка по дням'!AF166:'выработка по дням'!$AH166)-SUM('выработка по дням'!AF167:'выработка по дням'!$AH167))/1000/$B167/$AJ$2/24</f>
        <v>#DIV/0!</v>
      </c>
      <c r="AF167" s="17" t="e">
        <f>('выработка по дням'!$AW166+'выработка по дням'!$AW167+SUM('выработка по дням'!AG166:'выработка по дням'!$AH166)-SUM('выработка по дням'!AG167:'выработка по дням'!$AH167))/1000/$B167/$AJ$2/24</f>
        <v>#DIV/0!</v>
      </c>
      <c r="AG167" s="29" t="e">
        <f>('выработка по дням'!$AW166+'выработка по дням'!$AW167+SUM('выработка по дням'!AH166:'выработка по дням'!$AH166)-SUM('выработка по дням'!AH167:'выработка по дням'!$AH167))/1000/$B167/$AJ$2/24</f>
        <v>#DIV/0!</v>
      </c>
      <c r="AH167" s="18" t="e">
        <f>('выработка по дням'!$AW166+'выработка по дням'!$AW167)/1000/$B167/$AJ$2/24</f>
        <v>#DIV/0!</v>
      </c>
    </row>
    <row r="168" spans="1:34" hidden="1">
      <c r="A168" s="210"/>
      <c r="B168" s="131"/>
      <c r="C168" s="23"/>
      <c r="D168" s="23"/>
      <c r="E168" s="23"/>
      <c r="F168" s="23"/>
      <c r="G168" s="23"/>
      <c r="H168" s="23"/>
      <c r="I168" s="23"/>
      <c r="J168" s="23"/>
      <c r="K168" s="23"/>
      <c r="L168" s="23"/>
      <c r="M168" s="23"/>
      <c r="N168" s="23"/>
      <c r="O168" s="23"/>
      <c r="P168" s="23"/>
      <c r="Q168" s="24"/>
      <c r="R168" s="24"/>
      <c r="S168" s="24"/>
      <c r="T168" s="24"/>
      <c r="U168" s="24"/>
      <c r="V168" s="24"/>
      <c r="W168" s="24"/>
      <c r="X168" s="24"/>
      <c r="Y168" s="24"/>
      <c r="Z168" s="24"/>
      <c r="AA168" s="24"/>
      <c r="AB168" s="24"/>
      <c r="AC168" s="24"/>
      <c r="AD168" s="24"/>
      <c r="AE168" s="24"/>
      <c r="AF168" s="24"/>
      <c r="AG168" s="24"/>
      <c r="AH168" s="12"/>
    </row>
    <row r="169" spans="1:34" hidden="1">
      <c r="A169" s="211"/>
      <c r="B169" s="132"/>
      <c r="C169" s="17" t="e">
        <f>('выработка по дням'!$AW168+'выработка по дням'!$AW169+SUM('выработка по дням'!D168:'выработка по дням'!$AH168)-SUM('выработка по дням'!D169:'выработка по дням'!$AH169))/1000/$B169/$AJ$2/24</f>
        <v>#DIV/0!</v>
      </c>
      <c r="D169" s="17" t="e">
        <f>('выработка по дням'!$AW168+'выработка по дням'!$AW169+SUM('выработка по дням'!E168:'выработка по дням'!$AH168)-SUM('выработка по дням'!E169:'выработка по дням'!$AH169))/1000/$B169/$AJ$2/24</f>
        <v>#DIV/0!</v>
      </c>
      <c r="E169" s="17" t="e">
        <f>('выработка по дням'!$AW168+'выработка по дням'!$AW169+SUM('выработка по дням'!F168:'выработка по дням'!$AH168)-SUM('выработка по дням'!F169:'выработка по дням'!$AH169))/1000/$B169/$AJ$2/24</f>
        <v>#DIV/0!</v>
      </c>
      <c r="F169" s="17" t="e">
        <f>('выработка по дням'!$AW168+'выработка по дням'!$AW169+SUM('выработка по дням'!G168:'выработка по дням'!$AH168)-SUM('выработка по дням'!G169:'выработка по дням'!$AH169))/1000/$B169/$AJ$2/24</f>
        <v>#DIV/0!</v>
      </c>
      <c r="G169" s="17" t="e">
        <f>('выработка по дням'!$AW168+'выработка по дням'!$AW169+SUM('выработка по дням'!H168:'выработка по дням'!$AH168)-SUM('выработка по дням'!H169:'выработка по дням'!$AH169))/1000/$B169/$AJ$2/24</f>
        <v>#DIV/0!</v>
      </c>
      <c r="H169" s="17" t="e">
        <f>('выработка по дням'!$AW168+'выработка по дням'!$AW169+SUM('выработка по дням'!I168:'выработка по дням'!$AH168)-SUM('выработка по дням'!I169:'выработка по дням'!$AH169))/1000/$B169/$AJ$2/24</f>
        <v>#DIV/0!</v>
      </c>
      <c r="I169" s="17" t="e">
        <f>('выработка по дням'!$AW168+'выработка по дням'!$AW169+SUM('выработка по дням'!J168:'выработка по дням'!$AH168)-SUM('выработка по дням'!J169:'выработка по дням'!$AH169))/1000/$B169/$AJ$2/24</f>
        <v>#DIV/0!</v>
      </c>
      <c r="J169" s="17" t="e">
        <f>('выработка по дням'!$AW168+'выработка по дням'!$AW169+SUM('выработка по дням'!K168:'выработка по дням'!$AH168)-SUM('выработка по дням'!K169:'выработка по дням'!$AH169))/1000/$B169/$AJ$2/24</f>
        <v>#DIV/0!</v>
      </c>
      <c r="K169" s="17" t="e">
        <f>('выработка по дням'!$AW168+'выработка по дням'!$AW169+SUM('выработка по дням'!L168:'выработка по дням'!$AH168)-SUM('выработка по дням'!L169:'выработка по дням'!$AH169))/1000/$B169/$AJ$2/24</f>
        <v>#DIV/0!</v>
      </c>
      <c r="L169" s="17" t="e">
        <f>('выработка по дням'!$AW168+'выработка по дням'!$AW169+SUM('выработка по дням'!M168:'выработка по дням'!$AH168)-SUM('выработка по дням'!M169:'выработка по дням'!$AH169))/1000/$B169/$AJ$2/24</f>
        <v>#DIV/0!</v>
      </c>
      <c r="M169" s="17" t="e">
        <f>('выработка по дням'!$AW168+'выработка по дням'!$AW169+SUM('выработка по дням'!N168:'выработка по дням'!$AH168)-SUM('выработка по дням'!N169:'выработка по дням'!$AH169))/1000/$B169/$AJ$2/24</f>
        <v>#DIV/0!</v>
      </c>
      <c r="N169" s="17" t="e">
        <f>('выработка по дням'!$AW168+'выработка по дням'!$AW169+SUM('выработка по дням'!O168:'выработка по дням'!$AH168)-SUM('выработка по дням'!O169:'выработка по дням'!$AH169))/1000/$B169/$AJ$2/24</f>
        <v>#DIV/0!</v>
      </c>
      <c r="O169" s="17" t="e">
        <f>('выработка по дням'!$AW168+'выработка по дням'!$AW169+SUM('выработка по дням'!P168:'выработка по дням'!$AH168)-SUM('выработка по дням'!P169:'выработка по дням'!$AH169))/1000/$B169/$AJ$2/24</f>
        <v>#DIV/0!</v>
      </c>
      <c r="P169" s="17" t="e">
        <f>('выработка по дням'!$AW168+'выработка по дням'!$AW169+SUM('выработка по дням'!Q168:'выработка по дням'!$AH168)-SUM('выработка по дням'!Q169:'выработка по дням'!$AH169))/1000/$B169/$AJ$2/24</f>
        <v>#DIV/0!</v>
      </c>
      <c r="Q169" s="17" t="e">
        <f>('выработка по дням'!$AW168+'выработка по дням'!$AW169+SUM('выработка по дням'!R168:'выработка по дням'!$AH168)-SUM('выработка по дням'!R169:'выработка по дням'!$AH169))/1000/$B169/$AJ$2/24</f>
        <v>#DIV/0!</v>
      </c>
      <c r="R169" s="17" t="e">
        <f>('выработка по дням'!$AW168+'выработка по дням'!$AW169+SUM('выработка по дням'!S168:'выработка по дням'!$AH168)-SUM('выработка по дням'!S169:'выработка по дням'!$AH169))/1000/$B169/$AJ$2/24</f>
        <v>#DIV/0!</v>
      </c>
      <c r="S169" s="17" t="e">
        <f>('выработка по дням'!$AW168+'выработка по дням'!$AW169+SUM('выработка по дням'!T168:'выработка по дням'!$AH168)-SUM('выработка по дням'!T169:'выработка по дням'!$AH169))/1000/$B169/$AJ$2/24</f>
        <v>#DIV/0!</v>
      </c>
      <c r="T169" s="17" t="e">
        <f>('выработка по дням'!$AW168+'выработка по дням'!$AW169+SUM('выработка по дням'!U168:'выработка по дням'!$AH168)-SUM('выработка по дням'!U169:'выработка по дням'!$AH169))/1000/$B169/$AJ$2/24</f>
        <v>#DIV/0!</v>
      </c>
      <c r="U169" s="17" t="e">
        <f>('выработка по дням'!$AW168+'выработка по дням'!$AW169+SUM('выработка по дням'!V168:'выработка по дням'!$AH168)-SUM('выработка по дням'!V169:'выработка по дням'!$AH169))/1000/$B169/$AJ$2/24</f>
        <v>#DIV/0!</v>
      </c>
      <c r="V169" s="17" t="e">
        <f>('выработка по дням'!$AW168+'выработка по дням'!$AW169+SUM('выработка по дням'!W168:'выработка по дням'!$AH168)-SUM('выработка по дням'!W169:'выработка по дням'!$AH169))/1000/$B169/$AJ$2/24</f>
        <v>#DIV/0!</v>
      </c>
      <c r="W169" s="17" t="e">
        <f>('выработка по дням'!$AW168+'выработка по дням'!$AW169+SUM('выработка по дням'!X168:'выработка по дням'!$AH168)-SUM('выработка по дням'!X169:'выработка по дням'!$AH169))/1000/$B169/$AJ$2/24</f>
        <v>#DIV/0!</v>
      </c>
      <c r="X169" s="17" t="e">
        <f>('выработка по дням'!$AW168+'выработка по дням'!$AW169+SUM('выработка по дням'!Y168:'выработка по дням'!$AH168)-SUM('выработка по дням'!Y169:'выработка по дням'!$AH169))/1000/$B169/$AJ$2/24</f>
        <v>#DIV/0!</v>
      </c>
      <c r="Y169" s="17" t="e">
        <f>('выработка по дням'!$AW168+'выработка по дням'!$AW169+SUM('выработка по дням'!Z168:'выработка по дням'!$AH168)-SUM('выработка по дням'!Z169:'выработка по дням'!$AH169))/1000/$B169/$AJ$2/24</f>
        <v>#DIV/0!</v>
      </c>
      <c r="Z169" s="17" t="e">
        <f>('выработка по дням'!$AW168+'выработка по дням'!$AW169+SUM('выработка по дням'!AA168:'выработка по дням'!$AH168)-SUM('выработка по дням'!AA169:'выработка по дням'!$AH169))/1000/$B169/$AJ$2/24</f>
        <v>#DIV/0!</v>
      </c>
      <c r="AA169" s="17" t="e">
        <f>('выработка по дням'!$AW168+'выработка по дням'!$AW169+SUM('выработка по дням'!AB168:'выработка по дням'!$AH168)-SUM('выработка по дням'!AB169:'выработка по дням'!$AH169))/1000/$B169/$AJ$2/24</f>
        <v>#DIV/0!</v>
      </c>
      <c r="AB169" s="17" t="e">
        <f>('выработка по дням'!$AW168+'выработка по дням'!$AW169+SUM('выработка по дням'!AC168:'выработка по дням'!$AH168)-SUM('выработка по дням'!AC169:'выработка по дням'!$AH169))/1000/$B169/$AJ$2/24</f>
        <v>#DIV/0!</v>
      </c>
      <c r="AC169" s="17" t="e">
        <f>('выработка по дням'!$AW168+'выработка по дням'!$AW169+SUM('выработка по дням'!AD168:'выработка по дням'!$AH168)-SUM('выработка по дням'!AD169:'выработка по дням'!$AH169))/1000/$B169/$AJ$2/24</f>
        <v>#DIV/0!</v>
      </c>
      <c r="AD169" s="17" t="e">
        <f>('выработка по дням'!$AW168+'выработка по дням'!$AW169+SUM('выработка по дням'!AE168:'выработка по дням'!$AH168)-SUM('выработка по дням'!AE169:'выработка по дням'!$AH169))/1000/$B169/$AJ$2/24</f>
        <v>#DIV/0!</v>
      </c>
      <c r="AE169" s="17" t="e">
        <f>('выработка по дням'!$AW168+'выработка по дням'!$AW169+SUM('выработка по дням'!AF168:'выработка по дням'!$AH168)-SUM('выработка по дням'!AF169:'выработка по дням'!$AH169))/1000/$B169/$AJ$2/24</f>
        <v>#DIV/0!</v>
      </c>
      <c r="AF169" s="17" t="e">
        <f>('выработка по дням'!$AW168+'выработка по дням'!$AW169+SUM('выработка по дням'!AG168:'выработка по дням'!$AH168)-SUM('выработка по дням'!AG169:'выработка по дням'!$AH169))/1000/$B169/$AJ$2/24</f>
        <v>#DIV/0!</v>
      </c>
      <c r="AG169" s="29" t="e">
        <f>('выработка по дням'!$AW168+'выработка по дням'!$AW169+SUM('выработка по дням'!AH168:'выработка по дням'!$AH168)-SUM('выработка по дням'!AH169:'выработка по дням'!$AH169))/1000/$B169/$AJ$2/24</f>
        <v>#DIV/0!</v>
      </c>
      <c r="AH169" s="18" t="e">
        <f>('выработка по дням'!$AW168+'выработка по дням'!$AW169)/1000/$B169/$AJ$2/24</f>
        <v>#DIV/0!</v>
      </c>
    </row>
    <row r="170" spans="1:34" hidden="1">
      <c r="A170" s="210"/>
      <c r="B170" s="131"/>
      <c r="C170" s="23"/>
      <c r="D170" s="23"/>
      <c r="E170" s="23"/>
      <c r="F170" s="23"/>
      <c r="G170" s="23"/>
      <c r="H170" s="23"/>
      <c r="I170" s="23"/>
      <c r="J170" s="23"/>
      <c r="K170" s="23"/>
      <c r="L170" s="23"/>
      <c r="M170" s="23"/>
      <c r="N170" s="23"/>
      <c r="O170" s="23"/>
      <c r="P170" s="23"/>
      <c r="Q170" s="24"/>
      <c r="R170" s="24"/>
      <c r="S170" s="24"/>
      <c r="T170" s="24"/>
      <c r="U170" s="24"/>
      <c r="V170" s="24"/>
      <c r="W170" s="24"/>
      <c r="X170" s="24"/>
      <c r="Y170" s="24"/>
      <c r="Z170" s="24"/>
      <c r="AA170" s="24"/>
      <c r="AB170" s="24"/>
      <c r="AC170" s="24"/>
      <c r="AD170" s="24"/>
      <c r="AE170" s="24"/>
      <c r="AF170" s="24"/>
      <c r="AG170" s="24"/>
      <c r="AH170" s="12"/>
    </row>
    <row r="171" spans="1:34" hidden="1">
      <c r="A171" s="211"/>
      <c r="B171" s="132"/>
      <c r="C171" s="17" t="e">
        <f>('выработка по дням'!$AW170+'выработка по дням'!$AW171+SUM('выработка по дням'!D170:'выработка по дням'!$AH170)-SUM('выработка по дням'!D171:'выработка по дням'!$AH171))/1000/$B171/$AJ$2/24</f>
        <v>#DIV/0!</v>
      </c>
      <c r="D171" s="17" t="e">
        <f>('выработка по дням'!$AW170+'выработка по дням'!$AW171+SUM('выработка по дням'!E170:'выработка по дням'!$AH170)-SUM('выработка по дням'!E171:'выработка по дням'!$AH171))/1000/$B171/$AJ$2/24</f>
        <v>#DIV/0!</v>
      </c>
      <c r="E171" s="17" t="e">
        <f>('выработка по дням'!$AW170+'выработка по дням'!$AW171+SUM('выработка по дням'!F170:'выработка по дням'!$AH170)-SUM('выработка по дням'!F171:'выработка по дням'!$AH171))/1000/$B171/$AJ$2/24</f>
        <v>#DIV/0!</v>
      </c>
      <c r="F171" s="17" t="e">
        <f>('выработка по дням'!$AW170+'выработка по дням'!$AW171+SUM('выработка по дням'!G170:'выработка по дням'!$AH170)-SUM('выработка по дням'!G171:'выработка по дням'!$AH171))/1000/$B171/$AJ$2/24</f>
        <v>#DIV/0!</v>
      </c>
      <c r="G171" s="17" t="e">
        <f>('выработка по дням'!$AW170+'выработка по дням'!$AW171+SUM('выработка по дням'!H170:'выработка по дням'!$AH170)-SUM('выработка по дням'!H171:'выработка по дням'!$AH171))/1000/$B171/$AJ$2/24</f>
        <v>#DIV/0!</v>
      </c>
      <c r="H171" s="17" t="e">
        <f>('выработка по дням'!$AW170+'выработка по дням'!$AW171+SUM('выработка по дням'!I170:'выработка по дням'!$AH170)-SUM('выработка по дням'!I171:'выработка по дням'!$AH171))/1000/$B171/$AJ$2/24</f>
        <v>#DIV/0!</v>
      </c>
      <c r="I171" s="17" t="e">
        <f>('выработка по дням'!$AW170+'выработка по дням'!$AW171+SUM('выработка по дням'!J170:'выработка по дням'!$AH170)-SUM('выработка по дням'!J171:'выработка по дням'!$AH171))/1000/$B171/$AJ$2/24</f>
        <v>#DIV/0!</v>
      </c>
      <c r="J171" s="17" t="e">
        <f>('выработка по дням'!$AW170+'выработка по дням'!$AW171+SUM('выработка по дням'!K170:'выработка по дням'!$AH170)-SUM('выработка по дням'!K171:'выработка по дням'!$AH171))/1000/$B171/$AJ$2/24</f>
        <v>#DIV/0!</v>
      </c>
      <c r="K171" s="17" t="e">
        <f>('выработка по дням'!$AW170+'выработка по дням'!$AW171+SUM('выработка по дням'!L170:'выработка по дням'!$AH170)-SUM('выработка по дням'!L171:'выработка по дням'!$AH171))/1000/$B171/$AJ$2/24</f>
        <v>#DIV/0!</v>
      </c>
      <c r="L171" s="17" t="e">
        <f>('выработка по дням'!$AW170+'выработка по дням'!$AW171+SUM('выработка по дням'!M170:'выработка по дням'!$AH170)-SUM('выработка по дням'!M171:'выработка по дням'!$AH171))/1000/$B171/$AJ$2/24</f>
        <v>#DIV/0!</v>
      </c>
      <c r="M171" s="17" t="e">
        <f>('выработка по дням'!$AW170+'выработка по дням'!$AW171+SUM('выработка по дням'!N170:'выработка по дням'!$AH170)-SUM('выработка по дням'!N171:'выработка по дням'!$AH171))/1000/$B171/$AJ$2/24</f>
        <v>#DIV/0!</v>
      </c>
      <c r="N171" s="17" t="e">
        <f>('выработка по дням'!$AW170+'выработка по дням'!$AW171+SUM('выработка по дням'!O170:'выработка по дням'!$AH170)-SUM('выработка по дням'!O171:'выработка по дням'!$AH171))/1000/$B171/$AJ$2/24</f>
        <v>#DIV/0!</v>
      </c>
      <c r="O171" s="17" t="e">
        <f>('выработка по дням'!$AW170+'выработка по дням'!$AW171+SUM('выработка по дням'!P170:'выработка по дням'!$AH170)-SUM('выработка по дням'!P171:'выработка по дням'!$AH171))/1000/$B171/$AJ$2/24</f>
        <v>#DIV/0!</v>
      </c>
      <c r="P171" s="17" t="e">
        <f>('выработка по дням'!$AW170+'выработка по дням'!$AW171+SUM('выработка по дням'!Q170:'выработка по дням'!$AH170)-SUM('выработка по дням'!Q171:'выработка по дням'!$AH171))/1000/$B171/$AJ$2/24</f>
        <v>#DIV/0!</v>
      </c>
      <c r="Q171" s="17" t="e">
        <f>('выработка по дням'!$AW170+'выработка по дням'!$AW171+SUM('выработка по дням'!R170:'выработка по дням'!$AH170)-SUM('выработка по дням'!R171:'выработка по дням'!$AH171))/1000/$B171/$AJ$2/24</f>
        <v>#DIV/0!</v>
      </c>
      <c r="R171" s="17" t="e">
        <f>('выработка по дням'!$AW170+'выработка по дням'!$AW171+SUM('выработка по дням'!S170:'выработка по дням'!$AH170)-SUM('выработка по дням'!S171:'выработка по дням'!$AH171))/1000/$B171/$AJ$2/24</f>
        <v>#DIV/0!</v>
      </c>
      <c r="S171" s="17" t="e">
        <f>('выработка по дням'!$AW170+'выработка по дням'!$AW171+SUM('выработка по дням'!T170:'выработка по дням'!$AH170)-SUM('выработка по дням'!T171:'выработка по дням'!$AH171))/1000/$B171/$AJ$2/24</f>
        <v>#DIV/0!</v>
      </c>
      <c r="T171" s="17" t="e">
        <f>('выработка по дням'!$AW170+'выработка по дням'!$AW171+SUM('выработка по дням'!U170:'выработка по дням'!$AH170)-SUM('выработка по дням'!U171:'выработка по дням'!$AH171))/1000/$B171/$AJ$2/24</f>
        <v>#DIV/0!</v>
      </c>
      <c r="U171" s="17" t="e">
        <f>('выработка по дням'!$AW170+'выработка по дням'!$AW171+SUM('выработка по дням'!V170:'выработка по дням'!$AH170)-SUM('выработка по дням'!V171:'выработка по дням'!$AH171))/1000/$B171/$AJ$2/24</f>
        <v>#DIV/0!</v>
      </c>
      <c r="V171" s="17" t="e">
        <f>('выработка по дням'!$AW170+'выработка по дням'!$AW171+SUM('выработка по дням'!W170:'выработка по дням'!$AH170)-SUM('выработка по дням'!W171:'выработка по дням'!$AH171))/1000/$B171/$AJ$2/24</f>
        <v>#DIV/0!</v>
      </c>
      <c r="W171" s="17" t="e">
        <f>('выработка по дням'!$AW170+'выработка по дням'!$AW171+SUM('выработка по дням'!X170:'выработка по дням'!$AH170)-SUM('выработка по дням'!X171:'выработка по дням'!$AH171))/1000/$B171/$AJ$2/24</f>
        <v>#DIV/0!</v>
      </c>
      <c r="X171" s="17" t="e">
        <f>('выработка по дням'!$AW170+'выработка по дням'!$AW171+SUM('выработка по дням'!Y170:'выработка по дням'!$AH170)-SUM('выработка по дням'!Y171:'выработка по дням'!$AH171))/1000/$B171/$AJ$2/24</f>
        <v>#DIV/0!</v>
      </c>
      <c r="Y171" s="17" t="e">
        <f>('выработка по дням'!$AW170+'выработка по дням'!$AW171+SUM('выработка по дням'!Z170:'выработка по дням'!$AH170)-SUM('выработка по дням'!Z171:'выработка по дням'!$AH171))/1000/$B171/$AJ$2/24</f>
        <v>#DIV/0!</v>
      </c>
      <c r="Z171" s="17" t="e">
        <f>('выработка по дням'!$AW170+'выработка по дням'!$AW171+SUM('выработка по дням'!AA170:'выработка по дням'!$AH170)-SUM('выработка по дням'!AA171:'выработка по дням'!$AH171))/1000/$B171/$AJ$2/24</f>
        <v>#DIV/0!</v>
      </c>
      <c r="AA171" s="17" t="e">
        <f>('выработка по дням'!$AW170+'выработка по дням'!$AW171+SUM('выработка по дням'!AB170:'выработка по дням'!$AH170)-SUM('выработка по дням'!AB171:'выработка по дням'!$AH171))/1000/$B171/$AJ$2/24</f>
        <v>#DIV/0!</v>
      </c>
      <c r="AB171" s="17" t="e">
        <f>('выработка по дням'!$AW170+'выработка по дням'!$AW171+SUM('выработка по дням'!AC170:'выработка по дням'!$AH170)-SUM('выработка по дням'!AC171:'выработка по дням'!$AH171))/1000/$B171/$AJ$2/24</f>
        <v>#DIV/0!</v>
      </c>
      <c r="AC171" s="17" t="e">
        <f>('выработка по дням'!$AW170+'выработка по дням'!$AW171+SUM('выработка по дням'!AD170:'выработка по дням'!$AH170)-SUM('выработка по дням'!AD171:'выработка по дням'!$AH171))/1000/$B171/$AJ$2/24</f>
        <v>#DIV/0!</v>
      </c>
      <c r="AD171" s="17" t="e">
        <f>('выработка по дням'!$AW170+'выработка по дням'!$AW171+SUM('выработка по дням'!AE170:'выработка по дням'!$AH170)-SUM('выработка по дням'!AE171:'выработка по дням'!$AH171))/1000/$B171/$AJ$2/24</f>
        <v>#DIV/0!</v>
      </c>
      <c r="AE171" s="17" t="e">
        <f>('выработка по дням'!$AW170+'выработка по дням'!$AW171+SUM('выработка по дням'!AF170:'выработка по дням'!$AH170)-SUM('выработка по дням'!AF171:'выработка по дням'!$AH171))/1000/$B171/$AJ$2/24</f>
        <v>#DIV/0!</v>
      </c>
      <c r="AF171" s="17" t="e">
        <f>('выработка по дням'!$AW170+'выработка по дням'!$AW171+SUM('выработка по дням'!AG170:'выработка по дням'!$AH170)-SUM('выработка по дням'!AG171:'выработка по дням'!$AH171))/1000/$B171/$AJ$2/24</f>
        <v>#DIV/0!</v>
      </c>
      <c r="AG171" s="29" t="e">
        <f>('выработка по дням'!$AW170+'выработка по дням'!$AW171+SUM('выработка по дням'!AH170:'выработка по дням'!$AH170)-SUM('выработка по дням'!AH171:'выработка по дням'!$AH171))/1000/$B171/$AJ$2/24</f>
        <v>#DIV/0!</v>
      </c>
      <c r="AH171" s="18" t="e">
        <f>('выработка по дням'!$AW170+'выработка по дням'!$AW171)/1000/$B171/$AJ$2/24</f>
        <v>#DIV/0!</v>
      </c>
    </row>
    <row r="172" spans="1:34" hidden="1">
      <c r="A172" s="210"/>
      <c r="B172" s="131"/>
      <c r="C172" s="23"/>
      <c r="D172" s="23"/>
      <c r="E172" s="23"/>
      <c r="F172" s="23"/>
      <c r="G172" s="23"/>
      <c r="H172" s="23"/>
      <c r="I172" s="23"/>
      <c r="J172" s="23"/>
      <c r="K172" s="23"/>
      <c r="L172" s="23"/>
      <c r="M172" s="23"/>
      <c r="N172" s="23"/>
      <c r="O172" s="23"/>
      <c r="P172" s="23"/>
      <c r="Q172" s="24"/>
      <c r="R172" s="24"/>
      <c r="S172" s="24"/>
      <c r="T172" s="24"/>
      <c r="U172" s="24"/>
      <c r="V172" s="24"/>
      <c r="W172" s="24"/>
      <c r="X172" s="24"/>
      <c r="Y172" s="24"/>
      <c r="Z172" s="24"/>
      <c r="AA172" s="24"/>
      <c r="AB172" s="24"/>
      <c r="AC172" s="24"/>
      <c r="AD172" s="24"/>
      <c r="AE172" s="24"/>
      <c r="AF172" s="24"/>
      <c r="AG172" s="24"/>
      <c r="AH172" s="12"/>
    </row>
    <row r="173" spans="1:34" hidden="1">
      <c r="A173" s="211"/>
      <c r="B173" s="132"/>
      <c r="C173" s="17" t="e">
        <f>('выработка по дням'!$AW172+'выработка по дням'!$AW173+SUM('выработка по дням'!D172:'выработка по дням'!$AH172)-SUM('выработка по дням'!D173:'выработка по дням'!$AH173))/1000/$B173/$AJ$2/24</f>
        <v>#DIV/0!</v>
      </c>
      <c r="D173" s="17" t="e">
        <f>('выработка по дням'!$AW172+'выработка по дням'!$AW173+SUM('выработка по дням'!E172:'выработка по дням'!$AH172)-SUM('выработка по дням'!E173:'выработка по дням'!$AH173))/1000/$B173/$AJ$2/24</f>
        <v>#DIV/0!</v>
      </c>
      <c r="E173" s="17" t="e">
        <f>('выработка по дням'!$AW172+'выработка по дням'!$AW173+SUM('выработка по дням'!F172:'выработка по дням'!$AH172)-SUM('выработка по дням'!F173:'выработка по дням'!$AH173))/1000/$B173/$AJ$2/24</f>
        <v>#DIV/0!</v>
      </c>
      <c r="F173" s="17" t="e">
        <f>('выработка по дням'!$AW172+'выработка по дням'!$AW173+SUM('выработка по дням'!G172:'выработка по дням'!$AH172)-SUM('выработка по дням'!G173:'выработка по дням'!$AH173))/1000/$B173/$AJ$2/24</f>
        <v>#DIV/0!</v>
      </c>
      <c r="G173" s="17" t="e">
        <f>('выработка по дням'!$AW172+'выработка по дням'!$AW173+SUM('выработка по дням'!H172:'выработка по дням'!$AH172)-SUM('выработка по дням'!H173:'выработка по дням'!$AH173))/1000/$B173/$AJ$2/24</f>
        <v>#DIV/0!</v>
      </c>
      <c r="H173" s="17" t="e">
        <f>('выработка по дням'!$AW172+'выработка по дням'!$AW173+SUM('выработка по дням'!I172:'выработка по дням'!$AH172)-SUM('выработка по дням'!I173:'выработка по дням'!$AH173))/1000/$B173/$AJ$2/24</f>
        <v>#DIV/0!</v>
      </c>
      <c r="I173" s="17" t="e">
        <f>('выработка по дням'!$AW172+'выработка по дням'!$AW173+SUM('выработка по дням'!J172:'выработка по дням'!$AH172)-SUM('выработка по дням'!J173:'выработка по дням'!$AH173))/1000/$B173/$AJ$2/24</f>
        <v>#DIV/0!</v>
      </c>
      <c r="J173" s="17" t="e">
        <f>('выработка по дням'!$AW172+'выработка по дням'!$AW173+SUM('выработка по дням'!K172:'выработка по дням'!$AH172)-SUM('выработка по дням'!K173:'выработка по дням'!$AH173))/1000/$B173/$AJ$2/24</f>
        <v>#DIV/0!</v>
      </c>
      <c r="K173" s="17" t="e">
        <f>('выработка по дням'!$AW172+'выработка по дням'!$AW173+SUM('выработка по дням'!L172:'выработка по дням'!$AH172)-SUM('выработка по дням'!L173:'выработка по дням'!$AH173))/1000/$B173/$AJ$2/24</f>
        <v>#DIV/0!</v>
      </c>
      <c r="L173" s="17" t="e">
        <f>('выработка по дням'!$AW172+'выработка по дням'!$AW173+SUM('выработка по дням'!M172:'выработка по дням'!$AH172)-SUM('выработка по дням'!M173:'выработка по дням'!$AH173))/1000/$B173/$AJ$2/24</f>
        <v>#DIV/0!</v>
      </c>
      <c r="M173" s="17" t="e">
        <f>('выработка по дням'!$AW172+'выработка по дням'!$AW173+SUM('выработка по дням'!N172:'выработка по дням'!$AH172)-SUM('выработка по дням'!N173:'выработка по дням'!$AH173))/1000/$B173/$AJ$2/24</f>
        <v>#DIV/0!</v>
      </c>
      <c r="N173" s="17" t="e">
        <f>('выработка по дням'!$AW172+'выработка по дням'!$AW173+SUM('выработка по дням'!O172:'выработка по дням'!$AH172)-SUM('выработка по дням'!O173:'выработка по дням'!$AH173))/1000/$B173/$AJ$2/24</f>
        <v>#DIV/0!</v>
      </c>
      <c r="O173" s="17" t="e">
        <f>('выработка по дням'!$AW172+'выработка по дням'!$AW173+SUM('выработка по дням'!P172:'выработка по дням'!$AH172)-SUM('выработка по дням'!P173:'выработка по дням'!$AH173))/1000/$B173/$AJ$2/24</f>
        <v>#DIV/0!</v>
      </c>
      <c r="P173" s="17" t="e">
        <f>('выработка по дням'!$AW172+'выработка по дням'!$AW173+SUM('выработка по дням'!Q172:'выработка по дням'!$AH172)-SUM('выработка по дням'!Q173:'выработка по дням'!$AH173))/1000/$B173/$AJ$2/24</f>
        <v>#DIV/0!</v>
      </c>
      <c r="Q173" s="17" t="e">
        <f>('выработка по дням'!$AW172+'выработка по дням'!$AW173+SUM('выработка по дням'!R172:'выработка по дням'!$AH172)-SUM('выработка по дням'!R173:'выработка по дням'!$AH173))/1000/$B173/$AJ$2/24</f>
        <v>#DIV/0!</v>
      </c>
      <c r="R173" s="17" t="e">
        <f>('выработка по дням'!$AW172+'выработка по дням'!$AW173+SUM('выработка по дням'!S172:'выработка по дням'!$AH172)-SUM('выработка по дням'!S173:'выработка по дням'!$AH173))/1000/$B173/$AJ$2/24</f>
        <v>#DIV/0!</v>
      </c>
      <c r="S173" s="17" t="e">
        <f>('выработка по дням'!$AW172+'выработка по дням'!$AW173+SUM('выработка по дням'!T172:'выработка по дням'!$AH172)-SUM('выработка по дням'!T173:'выработка по дням'!$AH173))/1000/$B173/$AJ$2/24</f>
        <v>#DIV/0!</v>
      </c>
      <c r="T173" s="17" t="e">
        <f>('выработка по дням'!$AW172+'выработка по дням'!$AW173+SUM('выработка по дням'!U172:'выработка по дням'!$AH172)-SUM('выработка по дням'!U173:'выработка по дням'!$AH173))/1000/$B173/$AJ$2/24</f>
        <v>#DIV/0!</v>
      </c>
      <c r="U173" s="17" t="e">
        <f>('выработка по дням'!$AW172+'выработка по дням'!$AW173+SUM('выработка по дням'!V172:'выработка по дням'!$AH172)-SUM('выработка по дням'!V173:'выработка по дням'!$AH173))/1000/$B173/$AJ$2/24</f>
        <v>#DIV/0!</v>
      </c>
      <c r="V173" s="17" t="e">
        <f>('выработка по дням'!$AW172+'выработка по дням'!$AW173+SUM('выработка по дням'!W172:'выработка по дням'!$AH172)-SUM('выработка по дням'!W173:'выработка по дням'!$AH173))/1000/$B173/$AJ$2/24</f>
        <v>#DIV/0!</v>
      </c>
      <c r="W173" s="17" t="e">
        <f>('выработка по дням'!$AW172+'выработка по дням'!$AW173+SUM('выработка по дням'!X172:'выработка по дням'!$AH172)-SUM('выработка по дням'!X173:'выработка по дням'!$AH173))/1000/$B173/$AJ$2/24</f>
        <v>#DIV/0!</v>
      </c>
      <c r="X173" s="17" t="e">
        <f>('выработка по дням'!$AW172+'выработка по дням'!$AW173+SUM('выработка по дням'!Y172:'выработка по дням'!$AH172)-SUM('выработка по дням'!Y173:'выработка по дням'!$AH173))/1000/$B173/$AJ$2/24</f>
        <v>#DIV/0!</v>
      </c>
      <c r="Y173" s="17" t="e">
        <f>('выработка по дням'!$AW172+'выработка по дням'!$AW173+SUM('выработка по дням'!Z172:'выработка по дням'!$AH172)-SUM('выработка по дням'!Z173:'выработка по дням'!$AH173))/1000/$B173/$AJ$2/24</f>
        <v>#DIV/0!</v>
      </c>
      <c r="Z173" s="17" t="e">
        <f>('выработка по дням'!$AW172+'выработка по дням'!$AW173+SUM('выработка по дням'!AA172:'выработка по дням'!$AH172)-SUM('выработка по дням'!AA173:'выработка по дням'!$AH173))/1000/$B173/$AJ$2/24</f>
        <v>#DIV/0!</v>
      </c>
      <c r="AA173" s="17" t="e">
        <f>('выработка по дням'!$AW172+'выработка по дням'!$AW173+SUM('выработка по дням'!AB172:'выработка по дням'!$AH172)-SUM('выработка по дням'!AB173:'выработка по дням'!$AH173))/1000/$B173/$AJ$2/24</f>
        <v>#DIV/0!</v>
      </c>
      <c r="AB173" s="17" t="e">
        <f>('выработка по дням'!$AW172+'выработка по дням'!$AW173+SUM('выработка по дням'!AC172:'выработка по дням'!$AH172)-SUM('выработка по дням'!AC173:'выработка по дням'!$AH173))/1000/$B173/$AJ$2/24</f>
        <v>#DIV/0!</v>
      </c>
      <c r="AC173" s="17" t="e">
        <f>('выработка по дням'!$AW172+'выработка по дням'!$AW173+SUM('выработка по дням'!AD172:'выработка по дням'!$AH172)-SUM('выработка по дням'!AD173:'выработка по дням'!$AH173))/1000/$B173/$AJ$2/24</f>
        <v>#DIV/0!</v>
      </c>
      <c r="AD173" s="17" t="e">
        <f>('выработка по дням'!$AW172+'выработка по дням'!$AW173+SUM('выработка по дням'!AE172:'выработка по дням'!$AH172)-SUM('выработка по дням'!AE173:'выработка по дням'!$AH173))/1000/$B173/$AJ$2/24</f>
        <v>#DIV/0!</v>
      </c>
      <c r="AE173" s="17" t="e">
        <f>('выработка по дням'!$AW172+'выработка по дням'!$AW173+SUM('выработка по дням'!AF172:'выработка по дням'!$AH172)-SUM('выработка по дням'!AF173:'выработка по дням'!$AH173))/1000/$B173/$AJ$2/24</f>
        <v>#DIV/0!</v>
      </c>
      <c r="AF173" s="17" t="e">
        <f>('выработка по дням'!$AW172+'выработка по дням'!$AW173+SUM('выработка по дням'!AG172:'выработка по дням'!$AH172)-SUM('выработка по дням'!AG173:'выработка по дням'!$AH173))/1000/$B173/$AJ$2/24</f>
        <v>#DIV/0!</v>
      </c>
      <c r="AG173" s="29" t="e">
        <f>('выработка по дням'!$AW172+'выработка по дням'!$AW173+SUM('выработка по дням'!AH172:'выработка по дням'!$AH172)-SUM('выработка по дням'!AH173:'выработка по дням'!$AH173))/1000/$B173/$AJ$2/24</f>
        <v>#DIV/0!</v>
      </c>
      <c r="AH173" s="18" t="e">
        <f>('выработка по дням'!$AW172+'выработка по дням'!$AW173)/1000/$B173/$AJ$2/24</f>
        <v>#DIV/0!</v>
      </c>
    </row>
    <row r="174" spans="1:34" hidden="1">
      <c r="A174" s="210"/>
      <c r="B174" s="131"/>
      <c r="C174" s="23"/>
      <c r="D174" s="23"/>
      <c r="E174" s="23"/>
      <c r="F174" s="23"/>
      <c r="G174" s="23"/>
      <c r="H174" s="23"/>
      <c r="I174" s="23"/>
      <c r="J174" s="23"/>
      <c r="K174" s="23"/>
      <c r="L174" s="23"/>
      <c r="M174" s="23"/>
      <c r="N174" s="23"/>
      <c r="O174" s="23"/>
      <c r="P174" s="23"/>
      <c r="Q174" s="24"/>
      <c r="R174" s="24"/>
      <c r="S174" s="24"/>
      <c r="T174" s="24"/>
      <c r="U174" s="24"/>
      <c r="V174" s="24"/>
      <c r="W174" s="24"/>
      <c r="X174" s="24"/>
      <c r="Y174" s="24"/>
      <c r="Z174" s="24"/>
      <c r="AA174" s="24"/>
      <c r="AB174" s="24"/>
      <c r="AC174" s="24"/>
      <c r="AD174" s="24"/>
      <c r="AE174" s="24"/>
      <c r="AF174" s="24"/>
      <c r="AG174" s="24"/>
      <c r="AH174" s="12"/>
    </row>
    <row r="175" spans="1:34" hidden="1">
      <c r="A175" s="211"/>
      <c r="B175" s="132"/>
      <c r="C175" s="17" t="e">
        <f>('выработка по дням'!$AW174+'выработка по дням'!$AW175+SUM('выработка по дням'!D174:'выработка по дням'!$AH174)-SUM('выработка по дням'!D175:'выработка по дням'!$AH175))/1000/$B175/$AJ$2/24</f>
        <v>#DIV/0!</v>
      </c>
      <c r="D175" s="17" t="e">
        <f>('выработка по дням'!$AW174+'выработка по дням'!$AW175+SUM('выработка по дням'!E174:'выработка по дням'!$AH174)-SUM('выработка по дням'!E175:'выработка по дням'!$AH175))/1000/$B175/$AJ$2/24</f>
        <v>#DIV/0!</v>
      </c>
      <c r="E175" s="17" t="e">
        <f>('выработка по дням'!$AW174+'выработка по дням'!$AW175+SUM('выработка по дням'!F174:'выработка по дням'!$AH174)-SUM('выработка по дням'!F175:'выработка по дням'!$AH175))/1000/$B175/$AJ$2/24</f>
        <v>#DIV/0!</v>
      </c>
      <c r="F175" s="17" t="e">
        <f>('выработка по дням'!$AW174+'выработка по дням'!$AW175+SUM('выработка по дням'!G174:'выработка по дням'!$AH174)-SUM('выработка по дням'!G175:'выработка по дням'!$AH175))/1000/$B175/$AJ$2/24</f>
        <v>#DIV/0!</v>
      </c>
      <c r="G175" s="17" t="e">
        <f>('выработка по дням'!$AW174+'выработка по дням'!$AW175+SUM('выработка по дням'!H174:'выработка по дням'!$AH174)-SUM('выработка по дням'!H175:'выработка по дням'!$AH175))/1000/$B175/$AJ$2/24</f>
        <v>#DIV/0!</v>
      </c>
      <c r="H175" s="17" t="e">
        <f>('выработка по дням'!$AW174+'выработка по дням'!$AW175+SUM('выработка по дням'!I174:'выработка по дням'!$AH174)-SUM('выработка по дням'!I175:'выработка по дням'!$AH175))/1000/$B175/$AJ$2/24</f>
        <v>#DIV/0!</v>
      </c>
      <c r="I175" s="17" t="e">
        <f>('выработка по дням'!$AW174+'выработка по дням'!$AW175+SUM('выработка по дням'!J174:'выработка по дням'!$AH174)-SUM('выработка по дням'!J175:'выработка по дням'!$AH175))/1000/$B175/$AJ$2/24</f>
        <v>#DIV/0!</v>
      </c>
      <c r="J175" s="17" t="e">
        <f>('выработка по дням'!$AW174+'выработка по дням'!$AW175+SUM('выработка по дням'!K174:'выработка по дням'!$AH174)-SUM('выработка по дням'!K175:'выработка по дням'!$AH175))/1000/$B175/$AJ$2/24</f>
        <v>#DIV/0!</v>
      </c>
      <c r="K175" s="17" t="e">
        <f>('выработка по дням'!$AW174+'выработка по дням'!$AW175+SUM('выработка по дням'!L174:'выработка по дням'!$AH174)-SUM('выработка по дням'!L175:'выработка по дням'!$AH175))/1000/$B175/$AJ$2/24</f>
        <v>#DIV/0!</v>
      </c>
      <c r="L175" s="17" t="e">
        <f>('выработка по дням'!$AW174+'выработка по дням'!$AW175+SUM('выработка по дням'!M174:'выработка по дням'!$AH174)-SUM('выработка по дням'!M175:'выработка по дням'!$AH175))/1000/$B175/$AJ$2/24</f>
        <v>#DIV/0!</v>
      </c>
      <c r="M175" s="17" t="e">
        <f>('выработка по дням'!$AW174+'выработка по дням'!$AW175+SUM('выработка по дням'!N174:'выработка по дням'!$AH174)-SUM('выработка по дням'!N175:'выработка по дням'!$AH175))/1000/$B175/$AJ$2/24</f>
        <v>#DIV/0!</v>
      </c>
      <c r="N175" s="17" t="e">
        <f>('выработка по дням'!$AW174+'выработка по дням'!$AW175+SUM('выработка по дням'!O174:'выработка по дням'!$AH174)-SUM('выработка по дням'!O175:'выработка по дням'!$AH175))/1000/$B175/$AJ$2/24</f>
        <v>#DIV/0!</v>
      </c>
      <c r="O175" s="17" t="e">
        <f>('выработка по дням'!$AW174+'выработка по дням'!$AW175+SUM('выработка по дням'!P174:'выработка по дням'!$AH174)-SUM('выработка по дням'!P175:'выработка по дням'!$AH175))/1000/$B175/$AJ$2/24</f>
        <v>#DIV/0!</v>
      </c>
      <c r="P175" s="17" t="e">
        <f>('выработка по дням'!$AW174+'выработка по дням'!$AW175+SUM('выработка по дням'!Q174:'выработка по дням'!$AH174)-SUM('выработка по дням'!Q175:'выработка по дням'!$AH175))/1000/$B175/$AJ$2/24</f>
        <v>#DIV/0!</v>
      </c>
      <c r="Q175" s="17" t="e">
        <f>('выработка по дням'!$AW174+'выработка по дням'!$AW175+SUM('выработка по дням'!R174:'выработка по дням'!$AH174)-SUM('выработка по дням'!R175:'выработка по дням'!$AH175))/1000/$B175/$AJ$2/24</f>
        <v>#DIV/0!</v>
      </c>
      <c r="R175" s="17" t="e">
        <f>('выработка по дням'!$AW174+'выработка по дням'!$AW175+SUM('выработка по дням'!S174:'выработка по дням'!$AH174)-SUM('выработка по дням'!S175:'выработка по дням'!$AH175))/1000/$B175/$AJ$2/24</f>
        <v>#DIV/0!</v>
      </c>
      <c r="S175" s="17" t="e">
        <f>('выработка по дням'!$AW174+'выработка по дням'!$AW175+SUM('выработка по дням'!T174:'выработка по дням'!$AH174)-SUM('выработка по дням'!T175:'выработка по дням'!$AH175))/1000/$B175/$AJ$2/24</f>
        <v>#DIV/0!</v>
      </c>
      <c r="T175" s="17" t="e">
        <f>('выработка по дням'!$AW174+'выработка по дням'!$AW175+SUM('выработка по дням'!U174:'выработка по дням'!$AH174)-SUM('выработка по дням'!U175:'выработка по дням'!$AH175))/1000/$B175/$AJ$2/24</f>
        <v>#DIV/0!</v>
      </c>
      <c r="U175" s="17" t="e">
        <f>('выработка по дням'!$AW174+'выработка по дням'!$AW175+SUM('выработка по дням'!V174:'выработка по дням'!$AH174)-SUM('выработка по дням'!V175:'выработка по дням'!$AH175))/1000/$B175/$AJ$2/24</f>
        <v>#DIV/0!</v>
      </c>
      <c r="V175" s="17" t="e">
        <f>('выработка по дням'!$AW174+'выработка по дням'!$AW175+SUM('выработка по дням'!W174:'выработка по дням'!$AH174)-SUM('выработка по дням'!W175:'выработка по дням'!$AH175))/1000/$B175/$AJ$2/24</f>
        <v>#DIV/0!</v>
      </c>
      <c r="W175" s="17" t="e">
        <f>('выработка по дням'!$AW174+'выработка по дням'!$AW175+SUM('выработка по дням'!X174:'выработка по дням'!$AH174)-SUM('выработка по дням'!X175:'выработка по дням'!$AH175))/1000/$B175/$AJ$2/24</f>
        <v>#DIV/0!</v>
      </c>
      <c r="X175" s="17" t="e">
        <f>('выработка по дням'!$AW174+'выработка по дням'!$AW175+SUM('выработка по дням'!Y174:'выработка по дням'!$AH174)-SUM('выработка по дням'!Y175:'выработка по дням'!$AH175))/1000/$B175/$AJ$2/24</f>
        <v>#DIV/0!</v>
      </c>
      <c r="Y175" s="17" t="e">
        <f>('выработка по дням'!$AW174+'выработка по дням'!$AW175+SUM('выработка по дням'!Z174:'выработка по дням'!$AH174)-SUM('выработка по дням'!Z175:'выработка по дням'!$AH175))/1000/$B175/$AJ$2/24</f>
        <v>#DIV/0!</v>
      </c>
      <c r="Z175" s="17" t="e">
        <f>('выработка по дням'!$AW174+'выработка по дням'!$AW175+SUM('выработка по дням'!AA174:'выработка по дням'!$AH174)-SUM('выработка по дням'!AA175:'выработка по дням'!$AH175))/1000/$B175/$AJ$2/24</f>
        <v>#DIV/0!</v>
      </c>
      <c r="AA175" s="17" t="e">
        <f>('выработка по дням'!$AW174+'выработка по дням'!$AW175+SUM('выработка по дням'!AB174:'выработка по дням'!$AH174)-SUM('выработка по дням'!AB175:'выработка по дням'!$AH175))/1000/$B175/$AJ$2/24</f>
        <v>#DIV/0!</v>
      </c>
      <c r="AB175" s="17" t="e">
        <f>('выработка по дням'!$AW174+'выработка по дням'!$AW175+SUM('выработка по дням'!AC174:'выработка по дням'!$AH174)-SUM('выработка по дням'!AC175:'выработка по дням'!$AH175))/1000/$B175/$AJ$2/24</f>
        <v>#DIV/0!</v>
      </c>
      <c r="AC175" s="17" t="e">
        <f>('выработка по дням'!$AW174+'выработка по дням'!$AW175+SUM('выработка по дням'!AD174:'выработка по дням'!$AH174)-SUM('выработка по дням'!AD175:'выработка по дням'!$AH175))/1000/$B175/$AJ$2/24</f>
        <v>#DIV/0!</v>
      </c>
      <c r="AD175" s="17" t="e">
        <f>('выработка по дням'!$AW174+'выработка по дням'!$AW175+SUM('выработка по дням'!AE174:'выработка по дням'!$AH174)-SUM('выработка по дням'!AE175:'выработка по дням'!$AH175))/1000/$B175/$AJ$2/24</f>
        <v>#DIV/0!</v>
      </c>
      <c r="AE175" s="17" t="e">
        <f>('выработка по дням'!$AW174+'выработка по дням'!$AW175+SUM('выработка по дням'!AF174:'выработка по дням'!$AH174)-SUM('выработка по дням'!AF175:'выработка по дням'!$AH175))/1000/$B175/$AJ$2/24</f>
        <v>#DIV/0!</v>
      </c>
      <c r="AF175" s="17" t="e">
        <f>('выработка по дням'!$AW174+'выработка по дням'!$AW175+SUM('выработка по дням'!AG174:'выработка по дням'!$AH174)-SUM('выработка по дням'!AG175:'выработка по дням'!$AH175))/1000/$B175/$AJ$2/24</f>
        <v>#DIV/0!</v>
      </c>
      <c r="AG175" s="29" t="e">
        <f>('выработка по дням'!$AW174+'выработка по дням'!$AW175+SUM('выработка по дням'!AH174:'выработка по дням'!$AH174)-SUM('выработка по дням'!AH175:'выработка по дням'!$AH175))/1000/$B175/$AJ$2/24</f>
        <v>#DIV/0!</v>
      </c>
      <c r="AH175" s="18" t="e">
        <f>('выработка по дням'!$AW174+'выработка по дням'!$AW175)/1000/$B175/$AJ$2/24</f>
        <v>#DIV/0!</v>
      </c>
    </row>
    <row r="176" spans="1:34" hidden="1">
      <c r="A176" s="210"/>
      <c r="B176" s="131"/>
      <c r="C176" s="23"/>
      <c r="D176" s="23"/>
      <c r="E176" s="23"/>
      <c r="F176" s="23"/>
      <c r="G176" s="23"/>
      <c r="H176" s="23"/>
      <c r="I176" s="23"/>
      <c r="J176" s="23"/>
      <c r="K176" s="23"/>
      <c r="L176" s="23"/>
      <c r="M176" s="23"/>
      <c r="N176" s="23"/>
      <c r="O176" s="23"/>
      <c r="P176" s="23"/>
      <c r="Q176" s="24"/>
      <c r="R176" s="24"/>
      <c r="S176" s="24"/>
      <c r="T176" s="24"/>
      <c r="U176" s="24"/>
      <c r="V176" s="24"/>
      <c r="W176" s="24"/>
      <c r="X176" s="24"/>
      <c r="Y176" s="24"/>
      <c r="Z176" s="24"/>
      <c r="AA176" s="24"/>
      <c r="AB176" s="24"/>
      <c r="AC176" s="24"/>
      <c r="AD176" s="24"/>
      <c r="AE176" s="24"/>
      <c r="AF176" s="24"/>
      <c r="AG176" s="24"/>
      <c r="AH176" s="12"/>
    </row>
    <row r="177" spans="1:34" hidden="1">
      <c r="A177" s="211"/>
      <c r="B177" s="132"/>
      <c r="C177" s="17" t="e">
        <f>('выработка по дням'!$AW176+'выработка по дням'!$AW177+SUM('выработка по дням'!D176:'выработка по дням'!$AH176)-SUM('выработка по дням'!D177:'выработка по дням'!$AH177))/1000/$B177/$AJ$2/24</f>
        <v>#DIV/0!</v>
      </c>
      <c r="D177" s="17" t="e">
        <f>('выработка по дням'!$AW176+'выработка по дням'!$AW177+SUM('выработка по дням'!E176:'выработка по дням'!$AH176)-SUM('выработка по дням'!E177:'выработка по дням'!$AH177))/1000/$B177/$AJ$2/24</f>
        <v>#DIV/0!</v>
      </c>
      <c r="E177" s="17" t="e">
        <f>('выработка по дням'!$AW176+'выработка по дням'!$AW177+SUM('выработка по дням'!F176:'выработка по дням'!$AH176)-SUM('выработка по дням'!F177:'выработка по дням'!$AH177))/1000/$B177/$AJ$2/24</f>
        <v>#DIV/0!</v>
      </c>
      <c r="F177" s="17" t="e">
        <f>('выработка по дням'!$AW176+'выработка по дням'!$AW177+SUM('выработка по дням'!G176:'выработка по дням'!$AH176)-SUM('выработка по дням'!G177:'выработка по дням'!$AH177))/1000/$B177/$AJ$2/24</f>
        <v>#DIV/0!</v>
      </c>
      <c r="G177" s="17" t="e">
        <f>('выработка по дням'!$AW176+'выработка по дням'!$AW177+SUM('выработка по дням'!H176:'выработка по дням'!$AH176)-SUM('выработка по дням'!H177:'выработка по дням'!$AH177))/1000/$B177/$AJ$2/24</f>
        <v>#DIV/0!</v>
      </c>
      <c r="H177" s="17" t="e">
        <f>('выработка по дням'!$AW176+'выработка по дням'!$AW177+SUM('выработка по дням'!I176:'выработка по дням'!$AH176)-SUM('выработка по дням'!I177:'выработка по дням'!$AH177))/1000/$B177/$AJ$2/24</f>
        <v>#DIV/0!</v>
      </c>
      <c r="I177" s="17" t="e">
        <f>('выработка по дням'!$AW176+'выработка по дням'!$AW177+SUM('выработка по дням'!J176:'выработка по дням'!$AH176)-SUM('выработка по дням'!J177:'выработка по дням'!$AH177))/1000/$B177/$AJ$2/24</f>
        <v>#DIV/0!</v>
      </c>
      <c r="J177" s="17" t="e">
        <f>('выработка по дням'!$AW176+'выработка по дням'!$AW177+SUM('выработка по дням'!K176:'выработка по дням'!$AH176)-SUM('выработка по дням'!K177:'выработка по дням'!$AH177))/1000/$B177/$AJ$2/24</f>
        <v>#DIV/0!</v>
      </c>
      <c r="K177" s="17" t="e">
        <f>('выработка по дням'!$AW176+'выработка по дням'!$AW177+SUM('выработка по дням'!L176:'выработка по дням'!$AH176)-SUM('выработка по дням'!L177:'выработка по дням'!$AH177))/1000/$B177/$AJ$2/24</f>
        <v>#DIV/0!</v>
      </c>
      <c r="L177" s="17" t="e">
        <f>('выработка по дням'!$AW176+'выработка по дням'!$AW177+SUM('выработка по дням'!M176:'выработка по дням'!$AH176)-SUM('выработка по дням'!M177:'выработка по дням'!$AH177))/1000/$B177/$AJ$2/24</f>
        <v>#DIV/0!</v>
      </c>
      <c r="M177" s="17" t="e">
        <f>('выработка по дням'!$AW176+'выработка по дням'!$AW177+SUM('выработка по дням'!N176:'выработка по дням'!$AH176)-SUM('выработка по дням'!N177:'выработка по дням'!$AH177))/1000/$B177/$AJ$2/24</f>
        <v>#DIV/0!</v>
      </c>
      <c r="N177" s="17" t="e">
        <f>('выработка по дням'!$AW176+'выработка по дням'!$AW177+SUM('выработка по дням'!O176:'выработка по дням'!$AH176)-SUM('выработка по дням'!O177:'выработка по дням'!$AH177))/1000/$B177/$AJ$2/24</f>
        <v>#DIV/0!</v>
      </c>
      <c r="O177" s="17" t="e">
        <f>('выработка по дням'!$AW176+'выработка по дням'!$AW177+SUM('выработка по дням'!P176:'выработка по дням'!$AH176)-SUM('выработка по дням'!P177:'выработка по дням'!$AH177))/1000/$B177/$AJ$2/24</f>
        <v>#DIV/0!</v>
      </c>
      <c r="P177" s="17" t="e">
        <f>('выработка по дням'!$AW176+'выработка по дням'!$AW177+SUM('выработка по дням'!Q176:'выработка по дням'!$AH176)-SUM('выработка по дням'!Q177:'выработка по дням'!$AH177))/1000/$B177/$AJ$2/24</f>
        <v>#DIV/0!</v>
      </c>
      <c r="Q177" s="17" t="e">
        <f>('выработка по дням'!$AW176+'выработка по дням'!$AW177+SUM('выработка по дням'!R176:'выработка по дням'!$AH176)-SUM('выработка по дням'!R177:'выработка по дням'!$AH177))/1000/$B177/$AJ$2/24</f>
        <v>#DIV/0!</v>
      </c>
      <c r="R177" s="17" t="e">
        <f>('выработка по дням'!$AW176+'выработка по дням'!$AW177+SUM('выработка по дням'!S176:'выработка по дням'!$AH176)-SUM('выработка по дням'!S177:'выработка по дням'!$AH177))/1000/$B177/$AJ$2/24</f>
        <v>#DIV/0!</v>
      </c>
      <c r="S177" s="17" t="e">
        <f>('выработка по дням'!$AW176+'выработка по дням'!$AW177+SUM('выработка по дням'!T176:'выработка по дням'!$AH176)-SUM('выработка по дням'!T177:'выработка по дням'!$AH177))/1000/$B177/$AJ$2/24</f>
        <v>#DIV/0!</v>
      </c>
      <c r="T177" s="17" t="e">
        <f>('выработка по дням'!$AW176+'выработка по дням'!$AW177+SUM('выработка по дням'!U176:'выработка по дням'!$AH176)-SUM('выработка по дням'!U177:'выработка по дням'!$AH177))/1000/$B177/$AJ$2/24</f>
        <v>#DIV/0!</v>
      </c>
      <c r="U177" s="17" t="e">
        <f>('выработка по дням'!$AW176+'выработка по дням'!$AW177+SUM('выработка по дням'!V176:'выработка по дням'!$AH176)-SUM('выработка по дням'!V177:'выработка по дням'!$AH177))/1000/$B177/$AJ$2/24</f>
        <v>#DIV/0!</v>
      </c>
      <c r="V177" s="17" t="e">
        <f>('выработка по дням'!$AW176+'выработка по дням'!$AW177+SUM('выработка по дням'!W176:'выработка по дням'!$AH176)-SUM('выработка по дням'!W177:'выработка по дням'!$AH177))/1000/$B177/$AJ$2/24</f>
        <v>#DIV/0!</v>
      </c>
      <c r="W177" s="17" t="e">
        <f>('выработка по дням'!$AW176+'выработка по дням'!$AW177+SUM('выработка по дням'!X176:'выработка по дням'!$AH176)-SUM('выработка по дням'!X177:'выработка по дням'!$AH177))/1000/$B177/$AJ$2/24</f>
        <v>#DIV/0!</v>
      </c>
      <c r="X177" s="17" t="e">
        <f>('выработка по дням'!$AW176+'выработка по дням'!$AW177+SUM('выработка по дням'!Y176:'выработка по дням'!$AH176)-SUM('выработка по дням'!Y177:'выработка по дням'!$AH177))/1000/$B177/$AJ$2/24</f>
        <v>#DIV/0!</v>
      </c>
      <c r="Y177" s="17" t="e">
        <f>('выработка по дням'!$AW176+'выработка по дням'!$AW177+SUM('выработка по дням'!Z176:'выработка по дням'!$AH176)-SUM('выработка по дням'!Z177:'выработка по дням'!$AH177))/1000/$B177/$AJ$2/24</f>
        <v>#DIV/0!</v>
      </c>
      <c r="Z177" s="17" t="e">
        <f>('выработка по дням'!$AW176+'выработка по дням'!$AW177+SUM('выработка по дням'!AA176:'выработка по дням'!$AH176)-SUM('выработка по дням'!AA177:'выработка по дням'!$AH177))/1000/$B177/$AJ$2/24</f>
        <v>#DIV/0!</v>
      </c>
      <c r="AA177" s="17" t="e">
        <f>('выработка по дням'!$AW176+'выработка по дням'!$AW177+SUM('выработка по дням'!AB176:'выработка по дням'!$AH176)-SUM('выработка по дням'!AB177:'выработка по дням'!$AH177))/1000/$B177/$AJ$2/24</f>
        <v>#DIV/0!</v>
      </c>
      <c r="AB177" s="17" t="e">
        <f>('выработка по дням'!$AW176+'выработка по дням'!$AW177+SUM('выработка по дням'!AC176:'выработка по дням'!$AH176)-SUM('выработка по дням'!AC177:'выработка по дням'!$AH177))/1000/$B177/$AJ$2/24</f>
        <v>#DIV/0!</v>
      </c>
      <c r="AC177" s="17" t="e">
        <f>('выработка по дням'!$AW176+'выработка по дням'!$AW177+SUM('выработка по дням'!AD176:'выработка по дням'!$AH176)-SUM('выработка по дням'!AD177:'выработка по дням'!$AH177))/1000/$B177/$AJ$2/24</f>
        <v>#DIV/0!</v>
      </c>
      <c r="AD177" s="17" t="e">
        <f>('выработка по дням'!$AW176+'выработка по дням'!$AW177+SUM('выработка по дням'!AE176:'выработка по дням'!$AH176)-SUM('выработка по дням'!AE177:'выработка по дням'!$AH177))/1000/$B177/$AJ$2/24</f>
        <v>#DIV/0!</v>
      </c>
      <c r="AE177" s="17" t="e">
        <f>('выработка по дням'!$AW176+'выработка по дням'!$AW177+SUM('выработка по дням'!AF176:'выработка по дням'!$AH176)-SUM('выработка по дням'!AF177:'выработка по дням'!$AH177))/1000/$B177/$AJ$2/24</f>
        <v>#DIV/0!</v>
      </c>
      <c r="AF177" s="17" t="e">
        <f>('выработка по дням'!$AW176+'выработка по дням'!$AW177+SUM('выработка по дням'!AG176:'выработка по дням'!$AH176)-SUM('выработка по дням'!AG177:'выработка по дням'!$AH177))/1000/$B177/$AJ$2/24</f>
        <v>#DIV/0!</v>
      </c>
      <c r="AG177" s="29" t="e">
        <f>('выработка по дням'!$AW176+'выработка по дням'!$AW177+SUM('выработка по дням'!AH176:'выработка по дням'!$AH176)-SUM('выработка по дням'!AH177:'выработка по дням'!$AH177))/1000/$B177/$AJ$2/24</f>
        <v>#DIV/0!</v>
      </c>
      <c r="AH177" s="18" t="e">
        <f>('выработка по дням'!$AW176+'выработка по дням'!$AW177)/1000/$B177/$AJ$2/24</f>
        <v>#DIV/0!</v>
      </c>
    </row>
    <row r="178" spans="1:34" hidden="1">
      <c r="A178" s="210"/>
      <c r="B178" s="131"/>
      <c r="C178" s="23"/>
      <c r="D178" s="23"/>
      <c r="E178" s="23"/>
      <c r="F178" s="23"/>
      <c r="G178" s="23"/>
      <c r="H178" s="23"/>
      <c r="I178" s="23"/>
      <c r="J178" s="23"/>
      <c r="K178" s="23"/>
      <c r="L178" s="23"/>
      <c r="M178" s="23"/>
      <c r="N178" s="23"/>
      <c r="O178" s="23"/>
      <c r="P178" s="23"/>
      <c r="Q178" s="24"/>
      <c r="R178" s="24"/>
      <c r="S178" s="24"/>
      <c r="T178" s="24"/>
      <c r="U178" s="24"/>
      <c r="V178" s="24"/>
      <c r="W178" s="24"/>
      <c r="X178" s="24"/>
      <c r="Y178" s="24"/>
      <c r="Z178" s="24"/>
      <c r="AA178" s="24"/>
      <c r="AB178" s="24"/>
      <c r="AC178" s="24"/>
      <c r="AD178" s="24"/>
      <c r="AE178" s="24"/>
      <c r="AF178" s="24"/>
      <c r="AG178" s="24"/>
      <c r="AH178" s="12"/>
    </row>
    <row r="179" spans="1:34" hidden="1">
      <c r="A179" s="211"/>
      <c r="B179" s="132"/>
      <c r="C179" s="17" t="e">
        <f>('выработка по дням'!$AW178+'выработка по дням'!$AW179+SUM('выработка по дням'!D178:'выработка по дням'!$AH178)-SUM('выработка по дням'!D179:'выработка по дням'!$AH179))/1000/$B179/$AJ$2/24</f>
        <v>#DIV/0!</v>
      </c>
      <c r="D179" s="17" t="e">
        <f>('выработка по дням'!$AW178+'выработка по дням'!$AW179+SUM('выработка по дням'!E178:'выработка по дням'!$AH178)-SUM('выработка по дням'!E179:'выработка по дням'!$AH179))/1000/$B179/$AJ$2/24</f>
        <v>#DIV/0!</v>
      </c>
      <c r="E179" s="17" t="e">
        <f>('выработка по дням'!$AW178+'выработка по дням'!$AW179+SUM('выработка по дням'!F178:'выработка по дням'!$AH178)-SUM('выработка по дням'!F179:'выработка по дням'!$AH179))/1000/$B179/$AJ$2/24</f>
        <v>#DIV/0!</v>
      </c>
      <c r="F179" s="17" t="e">
        <f>('выработка по дням'!$AW178+'выработка по дням'!$AW179+SUM('выработка по дням'!G178:'выработка по дням'!$AH178)-SUM('выработка по дням'!G179:'выработка по дням'!$AH179))/1000/$B179/$AJ$2/24</f>
        <v>#DIV/0!</v>
      </c>
      <c r="G179" s="17" t="e">
        <f>('выработка по дням'!$AW178+'выработка по дням'!$AW179+SUM('выработка по дням'!H178:'выработка по дням'!$AH178)-SUM('выработка по дням'!H179:'выработка по дням'!$AH179))/1000/$B179/$AJ$2/24</f>
        <v>#DIV/0!</v>
      </c>
      <c r="H179" s="17" t="e">
        <f>('выработка по дням'!$AW178+'выработка по дням'!$AW179+SUM('выработка по дням'!I178:'выработка по дням'!$AH178)-SUM('выработка по дням'!I179:'выработка по дням'!$AH179))/1000/$B179/$AJ$2/24</f>
        <v>#DIV/0!</v>
      </c>
      <c r="I179" s="17" t="e">
        <f>('выработка по дням'!$AW178+'выработка по дням'!$AW179+SUM('выработка по дням'!J178:'выработка по дням'!$AH178)-SUM('выработка по дням'!J179:'выработка по дням'!$AH179))/1000/$B179/$AJ$2/24</f>
        <v>#DIV/0!</v>
      </c>
      <c r="J179" s="17" t="e">
        <f>('выработка по дням'!$AW178+'выработка по дням'!$AW179+SUM('выработка по дням'!K178:'выработка по дням'!$AH178)-SUM('выработка по дням'!K179:'выработка по дням'!$AH179))/1000/$B179/$AJ$2/24</f>
        <v>#DIV/0!</v>
      </c>
      <c r="K179" s="17" t="e">
        <f>('выработка по дням'!$AW178+'выработка по дням'!$AW179+SUM('выработка по дням'!L178:'выработка по дням'!$AH178)-SUM('выработка по дням'!L179:'выработка по дням'!$AH179))/1000/$B179/$AJ$2/24</f>
        <v>#DIV/0!</v>
      </c>
      <c r="L179" s="17" t="e">
        <f>('выработка по дням'!$AW178+'выработка по дням'!$AW179+SUM('выработка по дням'!M178:'выработка по дням'!$AH178)-SUM('выработка по дням'!M179:'выработка по дням'!$AH179))/1000/$B179/$AJ$2/24</f>
        <v>#DIV/0!</v>
      </c>
      <c r="M179" s="17" t="e">
        <f>('выработка по дням'!$AW178+'выработка по дням'!$AW179+SUM('выработка по дням'!N178:'выработка по дням'!$AH178)-SUM('выработка по дням'!N179:'выработка по дням'!$AH179))/1000/$B179/$AJ$2/24</f>
        <v>#DIV/0!</v>
      </c>
      <c r="N179" s="17" t="e">
        <f>('выработка по дням'!$AW178+'выработка по дням'!$AW179+SUM('выработка по дням'!O178:'выработка по дням'!$AH178)-SUM('выработка по дням'!O179:'выработка по дням'!$AH179))/1000/$B179/$AJ$2/24</f>
        <v>#DIV/0!</v>
      </c>
      <c r="O179" s="17" t="e">
        <f>('выработка по дням'!$AW178+'выработка по дням'!$AW179+SUM('выработка по дням'!P178:'выработка по дням'!$AH178)-SUM('выработка по дням'!P179:'выработка по дням'!$AH179))/1000/$B179/$AJ$2/24</f>
        <v>#DIV/0!</v>
      </c>
      <c r="P179" s="17" t="e">
        <f>('выработка по дням'!$AW178+'выработка по дням'!$AW179+SUM('выработка по дням'!Q178:'выработка по дням'!$AH178)-SUM('выработка по дням'!Q179:'выработка по дням'!$AH179))/1000/$B179/$AJ$2/24</f>
        <v>#DIV/0!</v>
      </c>
      <c r="Q179" s="17" t="e">
        <f>('выработка по дням'!$AW178+'выработка по дням'!$AW179+SUM('выработка по дням'!R178:'выработка по дням'!$AH178)-SUM('выработка по дням'!R179:'выработка по дням'!$AH179))/1000/$B179/$AJ$2/24</f>
        <v>#DIV/0!</v>
      </c>
      <c r="R179" s="17" t="e">
        <f>('выработка по дням'!$AW178+'выработка по дням'!$AW179+SUM('выработка по дням'!S178:'выработка по дням'!$AH178)-SUM('выработка по дням'!S179:'выработка по дням'!$AH179))/1000/$B179/$AJ$2/24</f>
        <v>#DIV/0!</v>
      </c>
      <c r="S179" s="17" t="e">
        <f>('выработка по дням'!$AW178+'выработка по дням'!$AW179+SUM('выработка по дням'!T178:'выработка по дням'!$AH178)-SUM('выработка по дням'!T179:'выработка по дням'!$AH179))/1000/$B179/$AJ$2/24</f>
        <v>#DIV/0!</v>
      </c>
      <c r="T179" s="17" t="e">
        <f>('выработка по дням'!$AW178+'выработка по дням'!$AW179+SUM('выработка по дням'!U178:'выработка по дням'!$AH178)-SUM('выработка по дням'!U179:'выработка по дням'!$AH179))/1000/$B179/$AJ$2/24</f>
        <v>#DIV/0!</v>
      </c>
      <c r="U179" s="17" t="e">
        <f>('выработка по дням'!$AW178+'выработка по дням'!$AW179+SUM('выработка по дням'!V178:'выработка по дням'!$AH178)-SUM('выработка по дням'!V179:'выработка по дням'!$AH179))/1000/$B179/$AJ$2/24</f>
        <v>#DIV/0!</v>
      </c>
      <c r="V179" s="17" t="e">
        <f>('выработка по дням'!$AW178+'выработка по дням'!$AW179+SUM('выработка по дням'!W178:'выработка по дням'!$AH178)-SUM('выработка по дням'!W179:'выработка по дням'!$AH179))/1000/$B179/$AJ$2/24</f>
        <v>#DIV/0!</v>
      </c>
      <c r="W179" s="17" t="e">
        <f>('выработка по дням'!$AW178+'выработка по дням'!$AW179+SUM('выработка по дням'!X178:'выработка по дням'!$AH178)-SUM('выработка по дням'!X179:'выработка по дням'!$AH179))/1000/$B179/$AJ$2/24</f>
        <v>#DIV/0!</v>
      </c>
      <c r="X179" s="17" t="e">
        <f>('выработка по дням'!$AW178+'выработка по дням'!$AW179+SUM('выработка по дням'!Y178:'выработка по дням'!$AH178)-SUM('выработка по дням'!Y179:'выработка по дням'!$AH179))/1000/$B179/$AJ$2/24</f>
        <v>#DIV/0!</v>
      </c>
      <c r="Y179" s="17" t="e">
        <f>('выработка по дням'!$AW178+'выработка по дням'!$AW179+SUM('выработка по дням'!Z178:'выработка по дням'!$AH178)-SUM('выработка по дням'!Z179:'выработка по дням'!$AH179))/1000/$B179/$AJ$2/24</f>
        <v>#DIV/0!</v>
      </c>
      <c r="Z179" s="17" t="e">
        <f>('выработка по дням'!$AW178+'выработка по дням'!$AW179+SUM('выработка по дням'!AA178:'выработка по дням'!$AH178)-SUM('выработка по дням'!AA179:'выработка по дням'!$AH179))/1000/$B179/$AJ$2/24</f>
        <v>#DIV/0!</v>
      </c>
      <c r="AA179" s="17" t="e">
        <f>('выработка по дням'!$AW178+'выработка по дням'!$AW179+SUM('выработка по дням'!AB178:'выработка по дням'!$AH178)-SUM('выработка по дням'!AB179:'выработка по дням'!$AH179))/1000/$B179/$AJ$2/24</f>
        <v>#DIV/0!</v>
      </c>
      <c r="AB179" s="17" t="e">
        <f>('выработка по дням'!$AW178+'выработка по дням'!$AW179+SUM('выработка по дням'!AC178:'выработка по дням'!$AH178)-SUM('выработка по дням'!AC179:'выработка по дням'!$AH179))/1000/$B179/$AJ$2/24</f>
        <v>#DIV/0!</v>
      </c>
      <c r="AC179" s="17" t="e">
        <f>('выработка по дням'!$AW178+'выработка по дням'!$AW179+SUM('выработка по дням'!AD178:'выработка по дням'!$AH178)-SUM('выработка по дням'!AD179:'выработка по дням'!$AH179))/1000/$B179/$AJ$2/24</f>
        <v>#DIV/0!</v>
      </c>
      <c r="AD179" s="17" t="e">
        <f>('выработка по дням'!$AW178+'выработка по дням'!$AW179+SUM('выработка по дням'!AE178:'выработка по дням'!$AH178)-SUM('выработка по дням'!AE179:'выработка по дням'!$AH179))/1000/$B179/$AJ$2/24</f>
        <v>#DIV/0!</v>
      </c>
      <c r="AE179" s="17" t="e">
        <f>('выработка по дням'!$AW178+'выработка по дням'!$AW179+SUM('выработка по дням'!AF178:'выработка по дням'!$AH178)-SUM('выработка по дням'!AF179:'выработка по дням'!$AH179))/1000/$B179/$AJ$2/24</f>
        <v>#DIV/0!</v>
      </c>
      <c r="AF179" s="17" t="e">
        <f>('выработка по дням'!$AW178+'выработка по дням'!$AW179+SUM('выработка по дням'!AG178:'выработка по дням'!$AH178)-SUM('выработка по дням'!AG179:'выработка по дням'!$AH179))/1000/$B179/$AJ$2/24</f>
        <v>#DIV/0!</v>
      </c>
      <c r="AG179" s="29" t="e">
        <f>('выработка по дням'!$AW178+'выработка по дням'!$AW179+SUM('выработка по дням'!AH178:'выработка по дням'!$AH178)-SUM('выработка по дням'!AH179:'выработка по дням'!$AH179))/1000/$B179/$AJ$2/24</f>
        <v>#DIV/0!</v>
      </c>
      <c r="AH179" s="18" t="e">
        <f>('выработка по дням'!$AW178+'выработка по дням'!$AW179)/1000/$B179/$AJ$2/24</f>
        <v>#DIV/0!</v>
      </c>
    </row>
    <row r="180" spans="1:34" hidden="1">
      <c r="A180" s="210"/>
      <c r="B180" s="131"/>
      <c r="C180" s="23"/>
      <c r="D180" s="23"/>
      <c r="E180" s="23"/>
      <c r="F180" s="23"/>
      <c r="G180" s="23"/>
      <c r="H180" s="23"/>
      <c r="I180" s="23"/>
      <c r="J180" s="23"/>
      <c r="K180" s="23"/>
      <c r="L180" s="23"/>
      <c r="M180" s="23"/>
      <c r="N180" s="23"/>
      <c r="O180" s="23"/>
      <c r="P180" s="23"/>
      <c r="Q180" s="24"/>
      <c r="R180" s="24"/>
      <c r="S180" s="24"/>
      <c r="T180" s="24"/>
      <c r="U180" s="24"/>
      <c r="V180" s="24"/>
      <c r="W180" s="24"/>
      <c r="X180" s="24"/>
      <c r="Y180" s="24"/>
      <c r="Z180" s="24"/>
      <c r="AA180" s="24"/>
      <c r="AB180" s="24"/>
      <c r="AC180" s="24"/>
      <c r="AD180" s="24"/>
      <c r="AE180" s="24"/>
      <c r="AF180" s="24"/>
      <c r="AG180" s="24"/>
      <c r="AH180" s="12"/>
    </row>
    <row r="181" spans="1:34" hidden="1">
      <c r="A181" s="211"/>
      <c r="B181" s="132"/>
      <c r="C181" s="17" t="e">
        <f>('выработка по дням'!$AW180+'выработка по дням'!$AW181+SUM('выработка по дням'!D180:'выработка по дням'!$AH180)-SUM('выработка по дням'!D181:'выработка по дням'!$AH181))/1000/$B181/$AJ$2/24</f>
        <v>#DIV/0!</v>
      </c>
      <c r="D181" s="17" t="e">
        <f>('выработка по дням'!$AW180+'выработка по дням'!$AW181+SUM('выработка по дням'!E180:'выработка по дням'!$AH180)-SUM('выработка по дням'!E181:'выработка по дням'!$AH181))/1000/$B181/$AJ$2/24</f>
        <v>#DIV/0!</v>
      </c>
      <c r="E181" s="17" t="e">
        <f>('выработка по дням'!$AW180+'выработка по дням'!$AW181+SUM('выработка по дням'!F180:'выработка по дням'!$AH180)-SUM('выработка по дням'!F181:'выработка по дням'!$AH181))/1000/$B181/$AJ$2/24</f>
        <v>#DIV/0!</v>
      </c>
      <c r="F181" s="17" t="e">
        <f>('выработка по дням'!$AW180+'выработка по дням'!$AW181+SUM('выработка по дням'!G180:'выработка по дням'!$AH180)-SUM('выработка по дням'!G181:'выработка по дням'!$AH181))/1000/$B181/$AJ$2/24</f>
        <v>#DIV/0!</v>
      </c>
      <c r="G181" s="17" t="e">
        <f>('выработка по дням'!$AW180+'выработка по дням'!$AW181+SUM('выработка по дням'!H180:'выработка по дням'!$AH180)-SUM('выработка по дням'!H181:'выработка по дням'!$AH181))/1000/$B181/$AJ$2/24</f>
        <v>#DIV/0!</v>
      </c>
      <c r="H181" s="17" t="e">
        <f>('выработка по дням'!$AW180+'выработка по дням'!$AW181+SUM('выработка по дням'!I180:'выработка по дням'!$AH180)-SUM('выработка по дням'!I181:'выработка по дням'!$AH181))/1000/$B181/$AJ$2/24</f>
        <v>#DIV/0!</v>
      </c>
      <c r="I181" s="17" t="e">
        <f>('выработка по дням'!$AW180+'выработка по дням'!$AW181+SUM('выработка по дням'!J180:'выработка по дням'!$AH180)-SUM('выработка по дням'!J181:'выработка по дням'!$AH181))/1000/$B181/$AJ$2/24</f>
        <v>#DIV/0!</v>
      </c>
      <c r="J181" s="17" t="e">
        <f>('выработка по дням'!$AW180+'выработка по дням'!$AW181+SUM('выработка по дням'!K180:'выработка по дням'!$AH180)-SUM('выработка по дням'!K181:'выработка по дням'!$AH181))/1000/$B181/$AJ$2/24</f>
        <v>#DIV/0!</v>
      </c>
      <c r="K181" s="17" t="e">
        <f>('выработка по дням'!$AW180+'выработка по дням'!$AW181+SUM('выработка по дням'!L180:'выработка по дням'!$AH180)-SUM('выработка по дням'!L181:'выработка по дням'!$AH181))/1000/$B181/$AJ$2/24</f>
        <v>#DIV/0!</v>
      </c>
      <c r="L181" s="17" t="e">
        <f>('выработка по дням'!$AW180+'выработка по дням'!$AW181+SUM('выработка по дням'!M180:'выработка по дням'!$AH180)-SUM('выработка по дням'!M181:'выработка по дням'!$AH181))/1000/$B181/$AJ$2/24</f>
        <v>#DIV/0!</v>
      </c>
      <c r="M181" s="17" t="e">
        <f>('выработка по дням'!$AW180+'выработка по дням'!$AW181+SUM('выработка по дням'!N180:'выработка по дням'!$AH180)-SUM('выработка по дням'!N181:'выработка по дням'!$AH181))/1000/$B181/$AJ$2/24</f>
        <v>#DIV/0!</v>
      </c>
      <c r="N181" s="17" t="e">
        <f>('выработка по дням'!$AW180+'выработка по дням'!$AW181+SUM('выработка по дням'!O180:'выработка по дням'!$AH180)-SUM('выработка по дням'!O181:'выработка по дням'!$AH181))/1000/$B181/$AJ$2/24</f>
        <v>#DIV/0!</v>
      </c>
      <c r="O181" s="17" t="e">
        <f>('выработка по дням'!$AW180+'выработка по дням'!$AW181+SUM('выработка по дням'!P180:'выработка по дням'!$AH180)-SUM('выработка по дням'!P181:'выработка по дням'!$AH181))/1000/$B181/$AJ$2/24</f>
        <v>#DIV/0!</v>
      </c>
      <c r="P181" s="17" t="e">
        <f>('выработка по дням'!$AW180+'выработка по дням'!$AW181+SUM('выработка по дням'!Q180:'выработка по дням'!$AH180)-SUM('выработка по дням'!Q181:'выработка по дням'!$AH181))/1000/$B181/$AJ$2/24</f>
        <v>#DIV/0!</v>
      </c>
      <c r="Q181" s="17" t="e">
        <f>('выработка по дням'!$AW180+'выработка по дням'!$AW181+SUM('выработка по дням'!R180:'выработка по дням'!$AH180)-SUM('выработка по дням'!R181:'выработка по дням'!$AH181))/1000/$B181/$AJ$2/24</f>
        <v>#DIV/0!</v>
      </c>
      <c r="R181" s="17" t="e">
        <f>('выработка по дням'!$AW180+'выработка по дням'!$AW181+SUM('выработка по дням'!S180:'выработка по дням'!$AH180)-SUM('выработка по дням'!S181:'выработка по дням'!$AH181))/1000/$B181/$AJ$2/24</f>
        <v>#DIV/0!</v>
      </c>
      <c r="S181" s="17" t="e">
        <f>('выработка по дням'!$AW180+'выработка по дням'!$AW181+SUM('выработка по дням'!T180:'выработка по дням'!$AH180)-SUM('выработка по дням'!T181:'выработка по дням'!$AH181))/1000/$B181/$AJ$2/24</f>
        <v>#DIV/0!</v>
      </c>
      <c r="T181" s="17" t="e">
        <f>('выработка по дням'!$AW180+'выработка по дням'!$AW181+SUM('выработка по дням'!U180:'выработка по дням'!$AH180)-SUM('выработка по дням'!U181:'выработка по дням'!$AH181))/1000/$B181/$AJ$2/24</f>
        <v>#DIV/0!</v>
      </c>
      <c r="U181" s="17" t="e">
        <f>('выработка по дням'!$AW180+'выработка по дням'!$AW181+SUM('выработка по дням'!V180:'выработка по дням'!$AH180)-SUM('выработка по дням'!V181:'выработка по дням'!$AH181))/1000/$B181/$AJ$2/24</f>
        <v>#DIV/0!</v>
      </c>
      <c r="V181" s="17" t="e">
        <f>('выработка по дням'!$AW180+'выработка по дням'!$AW181+SUM('выработка по дням'!W180:'выработка по дням'!$AH180)-SUM('выработка по дням'!W181:'выработка по дням'!$AH181))/1000/$B181/$AJ$2/24</f>
        <v>#DIV/0!</v>
      </c>
      <c r="W181" s="17" t="e">
        <f>('выработка по дням'!$AW180+'выработка по дням'!$AW181+SUM('выработка по дням'!X180:'выработка по дням'!$AH180)-SUM('выработка по дням'!X181:'выработка по дням'!$AH181))/1000/$B181/$AJ$2/24</f>
        <v>#DIV/0!</v>
      </c>
      <c r="X181" s="17" t="e">
        <f>('выработка по дням'!$AW180+'выработка по дням'!$AW181+SUM('выработка по дням'!Y180:'выработка по дням'!$AH180)-SUM('выработка по дням'!Y181:'выработка по дням'!$AH181))/1000/$B181/$AJ$2/24</f>
        <v>#DIV/0!</v>
      </c>
      <c r="Y181" s="17" t="e">
        <f>('выработка по дням'!$AW180+'выработка по дням'!$AW181+SUM('выработка по дням'!Z180:'выработка по дням'!$AH180)-SUM('выработка по дням'!Z181:'выработка по дням'!$AH181))/1000/$B181/$AJ$2/24</f>
        <v>#DIV/0!</v>
      </c>
      <c r="Z181" s="17" t="e">
        <f>('выработка по дням'!$AW180+'выработка по дням'!$AW181+SUM('выработка по дням'!AA180:'выработка по дням'!$AH180)-SUM('выработка по дням'!AA181:'выработка по дням'!$AH181))/1000/$B181/$AJ$2/24</f>
        <v>#DIV/0!</v>
      </c>
      <c r="AA181" s="17" t="e">
        <f>('выработка по дням'!$AW180+'выработка по дням'!$AW181+SUM('выработка по дням'!AB180:'выработка по дням'!$AH180)-SUM('выработка по дням'!AB181:'выработка по дням'!$AH181))/1000/$B181/$AJ$2/24</f>
        <v>#DIV/0!</v>
      </c>
      <c r="AB181" s="17" t="e">
        <f>('выработка по дням'!$AW180+'выработка по дням'!$AW181+SUM('выработка по дням'!AC180:'выработка по дням'!$AH180)-SUM('выработка по дням'!AC181:'выработка по дням'!$AH181))/1000/$B181/$AJ$2/24</f>
        <v>#DIV/0!</v>
      </c>
      <c r="AC181" s="17" t="e">
        <f>('выработка по дням'!$AW180+'выработка по дням'!$AW181+SUM('выработка по дням'!AD180:'выработка по дням'!$AH180)-SUM('выработка по дням'!AD181:'выработка по дням'!$AH181))/1000/$B181/$AJ$2/24</f>
        <v>#DIV/0!</v>
      </c>
      <c r="AD181" s="17" t="e">
        <f>('выработка по дням'!$AW180+'выработка по дням'!$AW181+SUM('выработка по дням'!AE180:'выработка по дням'!$AH180)-SUM('выработка по дням'!AE181:'выработка по дням'!$AH181))/1000/$B181/$AJ$2/24</f>
        <v>#DIV/0!</v>
      </c>
      <c r="AE181" s="17" t="e">
        <f>('выработка по дням'!$AW180+'выработка по дням'!$AW181+SUM('выработка по дням'!AF180:'выработка по дням'!$AH180)-SUM('выработка по дням'!AF181:'выработка по дням'!$AH181))/1000/$B181/$AJ$2/24</f>
        <v>#DIV/0!</v>
      </c>
      <c r="AF181" s="17" t="e">
        <f>('выработка по дням'!$AW180+'выработка по дням'!$AW181+SUM('выработка по дням'!AG180:'выработка по дням'!$AH180)-SUM('выработка по дням'!AG181:'выработка по дням'!$AH181))/1000/$B181/$AJ$2/24</f>
        <v>#DIV/0!</v>
      </c>
      <c r="AG181" s="29" t="e">
        <f>('выработка по дням'!$AW180+'выработка по дням'!$AW181+SUM('выработка по дням'!AH180:'выработка по дням'!$AH180)-SUM('выработка по дням'!AH181:'выработка по дням'!$AH181))/1000/$B181/$AJ$2/24</f>
        <v>#DIV/0!</v>
      </c>
      <c r="AH181" s="18" t="e">
        <f>('выработка по дням'!$AW180+'выработка по дням'!$AW181)/1000/$B181/$AJ$2/24</f>
        <v>#DIV/0!</v>
      </c>
    </row>
    <row r="182" spans="1:34" hidden="1">
      <c r="A182" s="210"/>
      <c r="B182" s="131"/>
      <c r="C182" s="23"/>
      <c r="D182" s="23"/>
      <c r="E182" s="23"/>
      <c r="F182" s="23"/>
      <c r="G182" s="23"/>
      <c r="H182" s="23"/>
      <c r="I182" s="23"/>
      <c r="J182" s="23"/>
      <c r="K182" s="23"/>
      <c r="L182" s="23"/>
      <c r="M182" s="23"/>
      <c r="N182" s="23"/>
      <c r="O182" s="23"/>
      <c r="P182" s="23"/>
      <c r="Q182" s="24"/>
      <c r="R182" s="24"/>
      <c r="S182" s="24"/>
      <c r="T182" s="24"/>
      <c r="U182" s="24"/>
      <c r="V182" s="24"/>
      <c r="W182" s="24"/>
      <c r="X182" s="24"/>
      <c r="Y182" s="24"/>
      <c r="Z182" s="24"/>
      <c r="AA182" s="24"/>
      <c r="AB182" s="24"/>
      <c r="AC182" s="24"/>
      <c r="AD182" s="24"/>
      <c r="AE182" s="24"/>
      <c r="AF182" s="24"/>
      <c r="AG182" s="24"/>
      <c r="AH182" s="12"/>
    </row>
    <row r="183" spans="1:34" hidden="1">
      <c r="A183" s="211"/>
      <c r="B183" s="132"/>
      <c r="C183" s="17" t="e">
        <f>('выработка по дням'!$AW182+'выработка по дням'!$AW183+SUM('выработка по дням'!D182:'выработка по дням'!$AH182)-SUM('выработка по дням'!D183:'выработка по дням'!$AH183))/1000/$B183/$AJ$2/24</f>
        <v>#DIV/0!</v>
      </c>
      <c r="D183" s="17" t="e">
        <f>('выработка по дням'!$AW182+'выработка по дням'!$AW183+SUM('выработка по дням'!E182:'выработка по дням'!$AH182)-SUM('выработка по дням'!E183:'выработка по дням'!$AH183))/1000/$B183/$AJ$2/24</f>
        <v>#DIV/0!</v>
      </c>
      <c r="E183" s="17" t="e">
        <f>('выработка по дням'!$AW182+'выработка по дням'!$AW183+SUM('выработка по дням'!F182:'выработка по дням'!$AH182)-SUM('выработка по дням'!F183:'выработка по дням'!$AH183))/1000/$B183/$AJ$2/24</f>
        <v>#DIV/0!</v>
      </c>
      <c r="F183" s="17" t="e">
        <f>('выработка по дням'!$AW182+'выработка по дням'!$AW183+SUM('выработка по дням'!G182:'выработка по дням'!$AH182)-SUM('выработка по дням'!G183:'выработка по дням'!$AH183))/1000/$B183/$AJ$2/24</f>
        <v>#DIV/0!</v>
      </c>
      <c r="G183" s="17" t="e">
        <f>('выработка по дням'!$AW182+'выработка по дням'!$AW183+SUM('выработка по дням'!H182:'выработка по дням'!$AH182)-SUM('выработка по дням'!H183:'выработка по дням'!$AH183))/1000/$B183/$AJ$2/24</f>
        <v>#DIV/0!</v>
      </c>
      <c r="H183" s="17" t="e">
        <f>('выработка по дням'!$AW182+'выработка по дням'!$AW183+SUM('выработка по дням'!I182:'выработка по дням'!$AH182)-SUM('выработка по дням'!I183:'выработка по дням'!$AH183))/1000/$B183/$AJ$2/24</f>
        <v>#DIV/0!</v>
      </c>
      <c r="I183" s="17" t="e">
        <f>('выработка по дням'!$AW182+'выработка по дням'!$AW183+SUM('выработка по дням'!J182:'выработка по дням'!$AH182)-SUM('выработка по дням'!J183:'выработка по дням'!$AH183))/1000/$B183/$AJ$2/24</f>
        <v>#DIV/0!</v>
      </c>
      <c r="J183" s="17" t="e">
        <f>('выработка по дням'!$AW182+'выработка по дням'!$AW183+SUM('выработка по дням'!K182:'выработка по дням'!$AH182)-SUM('выработка по дням'!K183:'выработка по дням'!$AH183))/1000/$B183/$AJ$2/24</f>
        <v>#DIV/0!</v>
      </c>
      <c r="K183" s="17" t="e">
        <f>('выработка по дням'!$AW182+'выработка по дням'!$AW183+SUM('выработка по дням'!L182:'выработка по дням'!$AH182)-SUM('выработка по дням'!L183:'выработка по дням'!$AH183))/1000/$B183/$AJ$2/24</f>
        <v>#DIV/0!</v>
      </c>
      <c r="L183" s="17" t="e">
        <f>('выработка по дням'!$AW182+'выработка по дням'!$AW183+SUM('выработка по дням'!M182:'выработка по дням'!$AH182)-SUM('выработка по дням'!M183:'выработка по дням'!$AH183))/1000/$B183/$AJ$2/24</f>
        <v>#DIV/0!</v>
      </c>
      <c r="M183" s="17" t="e">
        <f>('выработка по дням'!$AW182+'выработка по дням'!$AW183+SUM('выработка по дням'!N182:'выработка по дням'!$AH182)-SUM('выработка по дням'!N183:'выработка по дням'!$AH183))/1000/$B183/$AJ$2/24</f>
        <v>#DIV/0!</v>
      </c>
      <c r="N183" s="17" t="e">
        <f>('выработка по дням'!$AW182+'выработка по дням'!$AW183+SUM('выработка по дням'!O182:'выработка по дням'!$AH182)-SUM('выработка по дням'!O183:'выработка по дням'!$AH183))/1000/$B183/$AJ$2/24</f>
        <v>#DIV/0!</v>
      </c>
      <c r="O183" s="17" t="e">
        <f>('выработка по дням'!$AW182+'выработка по дням'!$AW183+SUM('выработка по дням'!P182:'выработка по дням'!$AH182)-SUM('выработка по дням'!P183:'выработка по дням'!$AH183))/1000/$B183/$AJ$2/24</f>
        <v>#DIV/0!</v>
      </c>
      <c r="P183" s="17" t="e">
        <f>('выработка по дням'!$AW182+'выработка по дням'!$AW183+SUM('выработка по дням'!Q182:'выработка по дням'!$AH182)-SUM('выработка по дням'!Q183:'выработка по дням'!$AH183))/1000/$B183/$AJ$2/24</f>
        <v>#DIV/0!</v>
      </c>
      <c r="Q183" s="17" t="e">
        <f>('выработка по дням'!$AW182+'выработка по дням'!$AW183+SUM('выработка по дням'!R182:'выработка по дням'!$AH182)-SUM('выработка по дням'!R183:'выработка по дням'!$AH183))/1000/$B183/$AJ$2/24</f>
        <v>#DIV/0!</v>
      </c>
      <c r="R183" s="17" t="e">
        <f>('выработка по дням'!$AW182+'выработка по дням'!$AW183+SUM('выработка по дням'!S182:'выработка по дням'!$AH182)-SUM('выработка по дням'!S183:'выработка по дням'!$AH183))/1000/$B183/$AJ$2/24</f>
        <v>#DIV/0!</v>
      </c>
      <c r="S183" s="17" t="e">
        <f>('выработка по дням'!$AW182+'выработка по дням'!$AW183+SUM('выработка по дням'!T182:'выработка по дням'!$AH182)-SUM('выработка по дням'!T183:'выработка по дням'!$AH183))/1000/$B183/$AJ$2/24</f>
        <v>#DIV/0!</v>
      </c>
      <c r="T183" s="17" t="e">
        <f>('выработка по дням'!$AW182+'выработка по дням'!$AW183+SUM('выработка по дням'!U182:'выработка по дням'!$AH182)-SUM('выработка по дням'!U183:'выработка по дням'!$AH183))/1000/$B183/$AJ$2/24</f>
        <v>#DIV/0!</v>
      </c>
      <c r="U183" s="17" t="e">
        <f>('выработка по дням'!$AW182+'выработка по дням'!$AW183+SUM('выработка по дням'!V182:'выработка по дням'!$AH182)-SUM('выработка по дням'!V183:'выработка по дням'!$AH183))/1000/$B183/$AJ$2/24</f>
        <v>#DIV/0!</v>
      </c>
      <c r="V183" s="17" t="e">
        <f>('выработка по дням'!$AW182+'выработка по дням'!$AW183+SUM('выработка по дням'!W182:'выработка по дням'!$AH182)-SUM('выработка по дням'!W183:'выработка по дням'!$AH183))/1000/$B183/$AJ$2/24</f>
        <v>#DIV/0!</v>
      </c>
      <c r="W183" s="17" t="e">
        <f>('выработка по дням'!$AW182+'выработка по дням'!$AW183+SUM('выработка по дням'!X182:'выработка по дням'!$AH182)-SUM('выработка по дням'!X183:'выработка по дням'!$AH183))/1000/$B183/$AJ$2/24</f>
        <v>#DIV/0!</v>
      </c>
      <c r="X183" s="17" t="e">
        <f>('выработка по дням'!$AW182+'выработка по дням'!$AW183+SUM('выработка по дням'!Y182:'выработка по дням'!$AH182)-SUM('выработка по дням'!Y183:'выработка по дням'!$AH183))/1000/$B183/$AJ$2/24</f>
        <v>#DIV/0!</v>
      </c>
      <c r="Y183" s="17" t="e">
        <f>('выработка по дням'!$AW182+'выработка по дням'!$AW183+SUM('выработка по дням'!Z182:'выработка по дням'!$AH182)-SUM('выработка по дням'!Z183:'выработка по дням'!$AH183))/1000/$B183/$AJ$2/24</f>
        <v>#DIV/0!</v>
      </c>
      <c r="Z183" s="17" t="e">
        <f>('выработка по дням'!$AW182+'выработка по дням'!$AW183+SUM('выработка по дням'!AA182:'выработка по дням'!$AH182)-SUM('выработка по дням'!AA183:'выработка по дням'!$AH183))/1000/$B183/$AJ$2/24</f>
        <v>#DIV/0!</v>
      </c>
      <c r="AA183" s="17" t="e">
        <f>('выработка по дням'!$AW182+'выработка по дням'!$AW183+SUM('выработка по дням'!AB182:'выработка по дням'!$AH182)-SUM('выработка по дням'!AB183:'выработка по дням'!$AH183))/1000/$B183/$AJ$2/24</f>
        <v>#DIV/0!</v>
      </c>
      <c r="AB183" s="17" t="e">
        <f>('выработка по дням'!$AW182+'выработка по дням'!$AW183+SUM('выработка по дням'!AC182:'выработка по дням'!$AH182)-SUM('выработка по дням'!AC183:'выработка по дням'!$AH183))/1000/$B183/$AJ$2/24</f>
        <v>#DIV/0!</v>
      </c>
      <c r="AC183" s="17" t="e">
        <f>('выработка по дням'!$AW182+'выработка по дням'!$AW183+SUM('выработка по дням'!AD182:'выработка по дням'!$AH182)-SUM('выработка по дням'!AD183:'выработка по дням'!$AH183))/1000/$B183/$AJ$2/24</f>
        <v>#DIV/0!</v>
      </c>
      <c r="AD183" s="17" t="e">
        <f>('выработка по дням'!$AW182+'выработка по дням'!$AW183+SUM('выработка по дням'!AE182:'выработка по дням'!$AH182)-SUM('выработка по дням'!AE183:'выработка по дням'!$AH183))/1000/$B183/$AJ$2/24</f>
        <v>#DIV/0!</v>
      </c>
      <c r="AE183" s="17" t="e">
        <f>('выработка по дням'!$AW182+'выработка по дням'!$AW183+SUM('выработка по дням'!AF182:'выработка по дням'!$AH182)-SUM('выработка по дням'!AF183:'выработка по дням'!$AH183))/1000/$B183/$AJ$2/24</f>
        <v>#DIV/0!</v>
      </c>
      <c r="AF183" s="17" t="e">
        <f>('выработка по дням'!$AW182+'выработка по дням'!$AW183+SUM('выработка по дням'!AG182:'выработка по дням'!$AH182)-SUM('выработка по дням'!AG183:'выработка по дням'!$AH183))/1000/$B183/$AJ$2/24</f>
        <v>#DIV/0!</v>
      </c>
      <c r="AG183" s="29" t="e">
        <f>('выработка по дням'!$AW182+'выработка по дням'!$AW183+SUM('выработка по дням'!AH182:'выработка по дням'!$AH182)-SUM('выработка по дням'!AH183:'выработка по дням'!$AH183))/1000/$B183/$AJ$2/24</f>
        <v>#DIV/0!</v>
      </c>
      <c r="AH183" s="18" t="e">
        <f>('выработка по дням'!$AW182+'выработка по дням'!$AW183)/1000/$B183/$AJ$2/24</f>
        <v>#DIV/0!</v>
      </c>
    </row>
    <row r="184" spans="1:34" hidden="1">
      <c r="A184" s="210"/>
      <c r="B184" s="131"/>
      <c r="C184" s="23"/>
      <c r="D184" s="23"/>
      <c r="E184" s="23"/>
      <c r="F184" s="23"/>
      <c r="G184" s="23"/>
      <c r="H184" s="23"/>
      <c r="I184" s="23"/>
      <c r="J184" s="23"/>
      <c r="K184" s="23"/>
      <c r="L184" s="23"/>
      <c r="M184" s="23"/>
      <c r="N184" s="23"/>
      <c r="O184" s="23"/>
      <c r="P184" s="23"/>
      <c r="Q184" s="24"/>
      <c r="R184" s="24"/>
      <c r="S184" s="24"/>
      <c r="T184" s="24"/>
      <c r="U184" s="24"/>
      <c r="V184" s="24"/>
      <c r="W184" s="24"/>
      <c r="X184" s="24"/>
      <c r="Y184" s="24"/>
      <c r="Z184" s="24"/>
      <c r="AA184" s="24"/>
      <c r="AB184" s="24"/>
      <c r="AC184" s="24"/>
      <c r="AD184" s="24"/>
      <c r="AE184" s="24"/>
      <c r="AF184" s="24"/>
      <c r="AG184" s="24"/>
      <c r="AH184" s="12"/>
    </row>
    <row r="185" spans="1:34" hidden="1">
      <c r="A185" s="211"/>
      <c r="B185" s="132"/>
      <c r="C185" s="17" t="e">
        <f>('выработка по дням'!$AW184+'выработка по дням'!$AW185+SUM('выработка по дням'!D184:'выработка по дням'!$AH184)-SUM('выработка по дням'!D185:'выработка по дням'!$AH185))/1000/$B185/$AJ$2/24</f>
        <v>#DIV/0!</v>
      </c>
      <c r="D185" s="17" t="e">
        <f>('выработка по дням'!$AW184+'выработка по дням'!$AW185+SUM('выработка по дням'!E184:'выработка по дням'!$AH184)-SUM('выработка по дням'!E185:'выработка по дням'!$AH185))/1000/$B185/$AJ$2/24</f>
        <v>#DIV/0!</v>
      </c>
      <c r="E185" s="17" t="e">
        <f>('выработка по дням'!$AW184+'выработка по дням'!$AW185+SUM('выработка по дням'!F184:'выработка по дням'!$AH184)-SUM('выработка по дням'!F185:'выработка по дням'!$AH185))/1000/$B185/$AJ$2/24</f>
        <v>#DIV/0!</v>
      </c>
      <c r="F185" s="17" t="e">
        <f>('выработка по дням'!$AW184+'выработка по дням'!$AW185+SUM('выработка по дням'!G184:'выработка по дням'!$AH184)-SUM('выработка по дням'!G185:'выработка по дням'!$AH185))/1000/$B185/$AJ$2/24</f>
        <v>#DIV/0!</v>
      </c>
      <c r="G185" s="17" t="e">
        <f>('выработка по дням'!$AW184+'выработка по дням'!$AW185+SUM('выработка по дням'!H184:'выработка по дням'!$AH184)-SUM('выработка по дням'!H185:'выработка по дням'!$AH185))/1000/$B185/$AJ$2/24</f>
        <v>#DIV/0!</v>
      </c>
      <c r="H185" s="17" t="e">
        <f>('выработка по дням'!$AW184+'выработка по дням'!$AW185+SUM('выработка по дням'!I184:'выработка по дням'!$AH184)-SUM('выработка по дням'!I185:'выработка по дням'!$AH185))/1000/$B185/$AJ$2/24</f>
        <v>#DIV/0!</v>
      </c>
      <c r="I185" s="17" t="e">
        <f>('выработка по дням'!$AW184+'выработка по дням'!$AW185+SUM('выработка по дням'!J184:'выработка по дням'!$AH184)-SUM('выработка по дням'!J185:'выработка по дням'!$AH185))/1000/$B185/$AJ$2/24</f>
        <v>#DIV/0!</v>
      </c>
      <c r="J185" s="17" t="e">
        <f>('выработка по дням'!$AW184+'выработка по дням'!$AW185+SUM('выработка по дням'!K184:'выработка по дням'!$AH184)-SUM('выработка по дням'!K185:'выработка по дням'!$AH185))/1000/$B185/$AJ$2/24</f>
        <v>#DIV/0!</v>
      </c>
      <c r="K185" s="17" t="e">
        <f>('выработка по дням'!$AW184+'выработка по дням'!$AW185+SUM('выработка по дням'!L184:'выработка по дням'!$AH184)-SUM('выработка по дням'!L185:'выработка по дням'!$AH185))/1000/$B185/$AJ$2/24</f>
        <v>#DIV/0!</v>
      </c>
      <c r="L185" s="17" t="e">
        <f>('выработка по дням'!$AW184+'выработка по дням'!$AW185+SUM('выработка по дням'!M184:'выработка по дням'!$AH184)-SUM('выработка по дням'!M185:'выработка по дням'!$AH185))/1000/$B185/$AJ$2/24</f>
        <v>#DIV/0!</v>
      </c>
      <c r="M185" s="17" t="e">
        <f>('выработка по дням'!$AW184+'выработка по дням'!$AW185+SUM('выработка по дням'!N184:'выработка по дням'!$AH184)-SUM('выработка по дням'!N185:'выработка по дням'!$AH185))/1000/$B185/$AJ$2/24</f>
        <v>#DIV/0!</v>
      </c>
      <c r="N185" s="17" t="e">
        <f>('выработка по дням'!$AW184+'выработка по дням'!$AW185+SUM('выработка по дням'!O184:'выработка по дням'!$AH184)-SUM('выработка по дням'!O185:'выработка по дням'!$AH185))/1000/$B185/$AJ$2/24</f>
        <v>#DIV/0!</v>
      </c>
      <c r="O185" s="17" t="e">
        <f>('выработка по дням'!$AW184+'выработка по дням'!$AW185+SUM('выработка по дням'!P184:'выработка по дням'!$AH184)-SUM('выработка по дням'!P185:'выработка по дням'!$AH185))/1000/$B185/$AJ$2/24</f>
        <v>#DIV/0!</v>
      </c>
      <c r="P185" s="17" t="e">
        <f>('выработка по дням'!$AW184+'выработка по дням'!$AW185+SUM('выработка по дням'!Q184:'выработка по дням'!$AH184)-SUM('выработка по дням'!Q185:'выработка по дням'!$AH185))/1000/$B185/$AJ$2/24</f>
        <v>#DIV/0!</v>
      </c>
      <c r="Q185" s="17" t="e">
        <f>('выработка по дням'!$AW184+'выработка по дням'!$AW185+SUM('выработка по дням'!R184:'выработка по дням'!$AH184)-SUM('выработка по дням'!R185:'выработка по дням'!$AH185))/1000/$B185/$AJ$2/24</f>
        <v>#DIV/0!</v>
      </c>
      <c r="R185" s="17" t="e">
        <f>('выработка по дням'!$AW184+'выработка по дням'!$AW185+SUM('выработка по дням'!S184:'выработка по дням'!$AH184)-SUM('выработка по дням'!S185:'выработка по дням'!$AH185))/1000/$B185/$AJ$2/24</f>
        <v>#DIV/0!</v>
      </c>
      <c r="S185" s="17" t="e">
        <f>('выработка по дням'!$AW184+'выработка по дням'!$AW185+SUM('выработка по дням'!T184:'выработка по дням'!$AH184)-SUM('выработка по дням'!T185:'выработка по дням'!$AH185))/1000/$B185/$AJ$2/24</f>
        <v>#DIV/0!</v>
      </c>
      <c r="T185" s="17" t="e">
        <f>('выработка по дням'!$AW184+'выработка по дням'!$AW185+SUM('выработка по дням'!U184:'выработка по дням'!$AH184)-SUM('выработка по дням'!U185:'выработка по дням'!$AH185))/1000/$B185/$AJ$2/24</f>
        <v>#DIV/0!</v>
      </c>
      <c r="U185" s="17" t="e">
        <f>('выработка по дням'!$AW184+'выработка по дням'!$AW185+SUM('выработка по дням'!V184:'выработка по дням'!$AH184)-SUM('выработка по дням'!V185:'выработка по дням'!$AH185))/1000/$B185/$AJ$2/24</f>
        <v>#DIV/0!</v>
      </c>
      <c r="V185" s="17" t="e">
        <f>('выработка по дням'!$AW184+'выработка по дням'!$AW185+SUM('выработка по дням'!W184:'выработка по дням'!$AH184)-SUM('выработка по дням'!W185:'выработка по дням'!$AH185))/1000/$B185/$AJ$2/24</f>
        <v>#DIV/0!</v>
      </c>
      <c r="W185" s="17" t="e">
        <f>('выработка по дням'!$AW184+'выработка по дням'!$AW185+SUM('выработка по дням'!X184:'выработка по дням'!$AH184)-SUM('выработка по дням'!X185:'выработка по дням'!$AH185))/1000/$B185/$AJ$2/24</f>
        <v>#DIV/0!</v>
      </c>
      <c r="X185" s="17" t="e">
        <f>('выработка по дням'!$AW184+'выработка по дням'!$AW185+SUM('выработка по дням'!Y184:'выработка по дням'!$AH184)-SUM('выработка по дням'!Y185:'выработка по дням'!$AH185))/1000/$B185/$AJ$2/24</f>
        <v>#DIV/0!</v>
      </c>
      <c r="Y185" s="17" t="e">
        <f>('выработка по дням'!$AW184+'выработка по дням'!$AW185+SUM('выработка по дням'!Z184:'выработка по дням'!$AH184)-SUM('выработка по дням'!Z185:'выработка по дням'!$AH185))/1000/$B185/$AJ$2/24</f>
        <v>#DIV/0!</v>
      </c>
      <c r="Z185" s="17" t="e">
        <f>('выработка по дням'!$AW184+'выработка по дням'!$AW185+SUM('выработка по дням'!AA184:'выработка по дням'!$AH184)-SUM('выработка по дням'!AA185:'выработка по дням'!$AH185))/1000/$B185/$AJ$2/24</f>
        <v>#DIV/0!</v>
      </c>
      <c r="AA185" s="17" t="e">
        <f>('выработка по дням'!$AW184+'выработка по дням'!$AW185+SUM('выработка по дням'!AB184:'выработка по дням'!$AH184)-SUM('выработка по дням'!AB185:'выработка по дням'!$AH185))/1000/$B185/$AJ$2/24</f>
        <v>#DIV/0!</v>
      </c>
      <c r="AB185" s="17" t="e">
        <f>('выработка по дням'!$AW184+'выработка по дням'!$AW185+SUM('выработка по дням'!AC184:'выработка по дням'!$AH184)-SUM('выработка по дням'!AC185:'выработка по дням'!$AH185))/1000/$B185/$AJ$2/24</f>
        <v>#DIV/0!</v>
      </c>
      <c r="AC185" s="17" t="e">
        <f>('выработка по дням'!$AW184+'выработка по дням'!$AW185+SUM('выработка по дням'!AD184:'выработка по дням'!$AH184)-SUM('выработка по дням'!AD185:'выработка по дням'!$AH185))/1000/$B185/$AJ$2/24</f>
        <v>#DIV/0!</v>
      </c>
      <c r="AD185" s="17" t="e">
        <f>('выработка по дням'!$AW184+'выработка по дням'!$AW185+SUM('выработка по дням'!AE184:'выработка по дням'!$AH184)-SUM('выработка по дням'!AE185:'выработка по дням'!$AH185))/1000/$B185/$AJ$2/24</f>
        <v>#DIV/0!</v>
      </c>
      <c r="AE185" s="17" t="e">
        <f>('выработка по дням'!$AW184+'выработка по дням'!$AW185+SUM('выработка по дням'!AF184:'выработка по дням'!$AH184)-SUM('выработка по дням'!AF185:'выработка по дням'!$AH185))/1000/$B185/$AJ$2/24</f>
        <v>#DIV/0!</v>
      </c>
      <c r="AF185" s="17" t="e">
        <f>('выработка по дням'!$AW184+'выработка по дням'!$AW185+SUM('выработка по дням'!AG184:'выработка по дням'!$AH184)-SUM('выработка по дням'!AG185:'выработка по дням'!$AH185))/1000/$B185/$AJ$2/24</f>
        <v>#DIV/0!</v>
      </c>
      <c r="AG185" s="29" t="e">
        <f>('выработка по дням'!$AW184+'выработка по дням'!$AW185+SUM('выработка по дням'!AH184:'выработка по дням'!$AH184)-SUM('выработка по дням'!AH185:'выработка по дням'!$AH185))/1000/$B185/$AJ$2/24</f>
        <v>#DIV/0!</v>
      </c>
      <c r="AH185" s="18" t="e">
        <f>('выработка по дням'!$AW184+'выработка по дням'!$AW185)/1000/$B185/$AJ$2/24</f>
        <v>#DIV/0!</v>
      </c>
    </row>
    <row r="186" spans="1:34" hidden="1">
      <c r="A186" s="210"/>
      <c r="B186" s="131"/>
      <c r="C186" s="23"/>
      <c r="D186" s="23"/>
      <c r="E186" s="23"/>
      <c r="F186" s="23"/>
      <c r="G186" s="23"/>
      <c r="H186" s="23"/>
      <c r="I186" s="23"/>
      <c r="J186" s="23"/>
      <c r="K186" s="23"/>
      <c r="L186" s="23"/>
      <c r="M186" s="23"/>
      <c r="N186" s="23"/>
      <c r="O186" s="23"/>
      <c r="P186" s="23"/>
      <c r="Q186" s="24"/>
      <c r="R186" s="24"/>
      <c r="S186" s="24"/>
      <c r="T186" s="24"/>
      <c r="U186" s="24"/>
      <c r="V186" s="24"/>
      <c r="W186" s="24"/>
      <c r="X186" s="24"/>
      <c r="Y186" s="24"/>
      <c r="Z186" s="24"/>
      <c r="AA186" s="24"/>
      <c r="AB186" s="24"/>
      <c r="AC186" s="24"/>
      <c r="AD186" s="24"/>
      <c r="AE186" s="24"/>
      <c r="AF186" s="24"/>
      <c r="AG186" s="24"/>
      <c r="AH186" s="12"/>
    </row>
    <row r="187" spans="1:34" hidden="1">
      <c r="A187" s="211"/>
      <c r="B187" s="132"/>
      <c r="C187" s="17" t="e">
        <f>('выработка по дням'!$AW186+'выработка по дням'!$AW187+SUM('выработка по дням'!D186:'выработка по дням'!$AH186)-SUM('выработка по дням'!D187:'выработка по дням'!$AH187))/1000/$B187/$AJ$2/24</f>
        <v>#DIV/0!</v>
      </c>
      <c r="D187" s="17" t="e">
        <f>('выработка по дням'!$AW186+'выработка по дням'!$AW187+SUM('выработка по дням'!E186:'выработка по дням'!$AH186)-SUM('выработка по дням'!E187:'выработка по дням'!$AH187))/1000/$B187/$AJ$2/24</f>
        <v>#DIV/0!</v>
      </c>
      <c r="E187" s="17" t="e">
        <f>('выработка по дням'!$AW186+'выработка по дням'!$AW187+SUM('выработка по дням'!F186:'выработка по дням'!$AH186)-SUM('выработка по дням'!F187:'выработка по дням'!$AH187))/1000/$B187/$AJ$2/24</f>
        <v>#DIV/0!</v>
      </c>
      <c r="F187" s="17" t="e">
        <f>('выработка по дням'!$AW186+'выработка по дням'!$AW187+SUM('выработка по дням'!G186:'выработка по дням'!$AH186)-SUM('выработка по дням'!G187:'выработка по дням'!$AH187))/1000/$B187/$AJ$2/24</f>
        <v>#DIV/0!</v>
      </c>
      <c r="G187" s="17" t="e">
        <f>('выработка по дням'!$AW186+'выработка по дням'!$AW187+SUM('выработка по дням'!H186:'выработка по дням'!$AH186)-SUM('выработка по дням'!H187:'выработка по дням'!$AH187))/1000/$B187/$AJ$2/24</f>
        <v>#DIV/0!</v>
      </c>
      <c r="H187" s="17" t="e">
        <f>('выработка по дням'!$AW186+'выработка по дням'!$AW187+SUM('выработка по дням'!I186:'выработка по дням'!$AH186)-SUM('выработка по дням'!I187:'выработка по дням'!$AH187))/1000/$B187/$AJ$2/24</f>
        <v>#DIV/0!</v>
      </c>
      <c r="I187" s="17" t="e">
        <f>('выработка по дням'!$AW186+'выработка по дням'!$AW187+SUM('выработка по дням'!J186:'выработка по дням'!$AH186)-SUM('выработка по дням'!J187:'выработка по дням'!$AH187))/1000/$B187/$AJ$2/24</f>
        <v>#DIV/0!</v>
      </c>
      <c r="J187" s="17" t="e">
        <f>('выработка по дням'!$AW186+'выработка по дням'!$AW187+SUM('выработка по дням'!K186:'выработка по дням'!$AH186)-SUM('выработка по дням'!K187:'выработка по дням'!$AH187))/1000/$B187/$AJ$2/24</f>
        <v>#DIV/0!</v>
      </c>
      <c r="K187" s="17" t="e">
        <f>('выработка по дням'!$AW186+'выработка по дням'!$AW187+SUM('выработка по дням'!L186:'выработка по дням'!$AH186)-SUM('выработка по дням'!L187:'выработка по дням'!$AH187))/1000/$B187/$AJ$2/24</f>
        <v>#DIV/0!</v>
      </c>
      <c r="L187" s="17" t="e">
        <f>('выработка по дням'!$AW186+'выработка по дням'!$AW187+SUM('выработка по дням'!M186:'выработка по дням'!$AH186)-SUM('выработка по дням'!M187:'выработка по дням'!$AH187))/1000/$B187/$AJ$2/24</f>
        <v>#DIV/0!</v>
      </c>
      <c r="M187" s="17" t="e">
        <f>('выработка по дням'!$AW186+'выработка по дням'!$AW187+SUM('выработка по дням'!N186:'выработка по дням'!$AH186)-SUM('выработка по дням'!N187:'выработка по дням'!$AH187))/1000/$B187/$AJ$2/24</f>
        <v>#DIV/0!</v>
      </c>
      <c r="N187" s="17" t="e">
        <f>('выработка по дням'!$AW186+'выработка по дням'!$AW187+SUM('выработка по дням'!O186:'выработка по дням'!$AH186)-SUM('выработка по дням'!O187:'выработка по дням'!$AH187))/1000/$B187/$AJ$2/24</f>
        <v>#DIV/0!</v>
      </c>
      <c r="O187" s="17" t="e">
        <f>('выработка по дням'!$AW186+'выработка по дням'!$AW187+SUM('выработка по дням'!P186:'выработка по дням'!$AH186)-SUM('выработка по дням'!P187:'выработка по дням'!$AH187))/1000/$B187/$AJ$2/24</f>
        <v>#DIV/0!</v>
      </c>
      <c r="P187" s="17" t="e">
        <f>('выработка по дням'!$AW186+'выработка по дням'!$AW187+SUM('выработка по дням'!Q186:'выработка по дням'!$AH186)-SUM('выработка по дням'!Q187:'выработка по дням'!$AH187))/1000/$B187/$AJ$2/24</f>
        <v>#DIV/0!</v>
      </c>
      <c r="Q187" s="17" t="e">
        <f>('выработка по дням'!$AW186+'выработка по дням'!$AW187+SUM('выработка по дням'!R186:'выработка по дням'!$AH186)-SUM('выработка по дням'!R187:'выработка по дням'!$AH187))/1000/$B187/$AJ$2/24</f>
        <v>#DIV/0!</v>
      </c>
      <c r="R187" s="17" t="e">
        <f>('выработка по дням'!$AW186+'выработка по дням'!$AW187+SUM('выработка по дням'!S186:'выработка по дням'!$AH186)-SUM('выработка по дням'!S187:'выработка по дням'!$AH187))/1000/$B187/$AJ$2/24</f>
        <v>#DIV/0!</v>
      </c>
      <c r="S187" s="17" t="e">
        <f>('выработка по дням'!$AW186+'выработка по дням'!$AW187+SUM('выработка по дням'!T186:'выработка по дням'!$AH186)-SUM('выработка по дням'!T187:'выработка по дням'!$AH187))/1000/$B187/$AJ$2/24</f>
        <v>#DIV/0!</v>
      </c>
      <c r="T187" s="17" t="e">
        <f>('выработка по дням'!$AW186+'выработка по дням'!$AW187+SUM('выработка по дням'!U186:'выработка по дням'!$AH186)-SUM('выработка по дням'!U187:'выработка по дням'!$AH187))/1000/$B187/$AJ$2/24</f>
        <v>#DIV/0!</v>
      </c>
      <c r="U187" s="17" t="e">
        <f>('выработка по дням'!$AW186+'выработка по дням'!$AW187+SUM('выработка по дням'!V186:'выработка по дням'!$AH186)-SUM('выработка по дням'!V187:'выработка по дням'!$AH187))/1000/$B187/$AJ$2/24</f>
        <v>#DIV/0!</v>
      </c>
      <c r="V187" s="17" t="e">
        <f>('выработка по дням'!$AW186+'выработка по дням'!$AW187+SUM('выработка по дням'!W186:'выработка по дням'!$AH186)-SUM('выработка по дням'!W187:'выработка по дням'!$AH187))/1000/$B187/$AJ$2/24</f>
        <v>#DIV/0!</v>
      </c>
      <c r="W187" s="17" t="e">
        <f>('выработка по дням'!$AW186+'выработка по дням'!$AW187+SUM('выработка по дням'!X186:'выработка по дням'!$AH186)-SUM('выработка по дням'!X187:'выработка по дням'!$AH187))/1000/$B187/$AJ$2/24</f>
        <v>#DIV/0!</v>
      </c>
      <c r="X187" s="17" t="e">
        <f>('выработка по дням'!$AW186+'выработка по дням'!$AW187+SUM('выработка по дням'!Y186:'выработка по дням'!$AH186)-SUM('выработка по дням'!Y187:'выработка по дням'!$AH187))/1000/$B187/$AJ$2/24</f>
        <v>#DIV/0!</v>
      </c>
      <c r="Y187" s="17" t="e">
        <f>('выработка по дням'!$AW186+'выработка по дням'!$AW187+SUM('выработка по дням'!Z186:'выработка по дням'!$AH186)-SUM('выработка по дням'!Z187:'выработка по дням'!$AH187))/1000/$B187/$AJ$2/24</f>
        <v>#DIV/0!</v>
      </c>
      <c r="Z187" s="17" t="e">
        <f>('выработка по дням'!$AW186+'выработка по дням'!$AW187+SUM('выработка по дням'!AA186:'выработка по дням'!$AH186)-SUM('выработка по дням'!AA187:'выработка по дням'!$AH187))/1000/$B187/$AJ$2/24</f>
        <v>#DIV/0!</v>
      </c>
      <c r="AA187" s="17" t="e">
        <f>('выработка по дням'!$AW186+'выработка по дням'!$AW187+SUM('выработка по дням'!AB186:'выработка по дням'!$AH186)-SUM('выработка по дням'!AB187:'выработка по дням'!$AH187))/1000/$B187/$AJ$2/24</f>
        <v>#DIV/0!</v>
      </c>
      <c r="AB187" s="17" t="e">
        <f>('выработка по дням'!$AW186+'выработка по дням'!$AW187+SUM('выработка по дням'!AC186:'выработка по дням'!$AH186)-SUM('выработка по дням'!AC187:'выработка по дням'!$AH187))/1000/$B187/$AJ$2/24</f>
        <v>#DIV/0!</v>
      </c>
      <c r="AC187" s="17" t="e">
        <f>('выработка по дням'!$AW186+'выработка по дням'!$AW187+SUM('выработка по дням'!AD186:'выработка по дням'!$AH186)-SUM('выработка по дням'!AD187:'выработка по дням'!$AH187))/1000/$B187/$AJ$2/24</f>
        <v>#DIV/0!</v>
      </c>
      <c r="AD187" s="17" t="e">
        <f>('выработка по дням'!$AW186+'выработка по дням'!$AW187+SUM('выработка по дням'!AE186:'выработка по дням'!$AH186)-SUM('выработка по дням'!AE187:'выработка по дням'!$AH187))/1000/$B187/$AJ$2/24</f>
        <v>#DIV/0!</v>
      </c>
      <c r="AE187" s="17" t="e">
        <f>('выработка по дням'!$AW186+'выработка по дням'!$AW187+SUM('выработка по дням'!AF186:'выработка по дням'!$AH186)-SUM('выработка по дням'!AF187:'выработка по дням'!$AH187))/1000/$B187/$AJ$2/24</f>
        <v>#DIV/0!</v>
      </c>
      <c r="AF187" s="17" t="e">
        <f>('выработка по дням'!$AW186+'выработка по дням'!$AW187+SUM('выработка по дням'!AG186:'выработка по дням'!$AH186)-SUM('выработка по дням'!AG187:'выработка по дням'!$AH187))/1000/$B187/$AJ$2/24</f>
        <v>#DIV/0!</v>
      </c>
      <c r="AG187" s="29" t="e">
        <f>('выработка по дням'!$AW186+'выработка по дням'!$AW187+SUM('выработка по дням'!AH186:'выработка по дням'!$AH186)-SUM('выработка по дням'!AH187:'выработка по дням'!$AH187))/1000/$B187/$AJ$2/24</f>
        <v>#DIV/0!</v>
      </c>
      <c r="AH187" s="18" t="e">
        <f>('выработка по дням'!$AW186+'выработка по дням'!$AW187)/1000/$B187/$AJ$2/24</f>
        <v>#DIV/0!</v>
      </c>
    </row>
    <row r="188" spans="1:34" hidden="1">
      <c r="A188" s="210"/>
      <c r="B188" s="131"/>
      <c r="C188" s="23"/>
      <c r="D188" s="23"/>
      <c r="E188" s="23"/>
      <c r="F188" s="23"/>
      <c r="G188" s="23"/>
      <c r="H188" s="23"/>
      <c r="I188" s="23"/>
      <c r="J188" s="23"/>
      <c r="K188" s="23"/>
      <c r="L188" s="23"/>
      <c r="M188" s="23"/>
      <c r="N188" s="23"/>
      <c r="O188" s="23"/>
      <c r="P188" s="23"/>
      <c r="Q188" s="24"/>
      <c r="R188" s="24"/>
      <c r="S188" s="24"/>
      <c r="T188" s="24"/>
      <c r="U188" s="24"/>
      <c r="V188" s="24"/>
      <c r="W188" s="24"/>
      <c r="X188" s="24"/>
      <c r="Y188" s="24"/>
      <c r="Z188" s="24"/>
      <c r="AA188" s="24"/>
      <c r="AB188" s="24"/>
      <c r="AC188" s="24"/>
      <c r="AD188" s="24"/>
      <c r="AE188" s="24"/>
      <c r="AF188" s="24"/>
      <c r="AG188" s="24"/>
      <c r="AH188" s="12"/>
    </row>
    <row r="189" spans="1:34" hidden="1">
      <c r="A189" s="211"/>
      <c r="B189" s="132"/>
      <c r="C189" s="17" t="e">
        <f>('выработка по дням'!$AW188+'выработка по дням'!$AW189+SUM('выработка по дням'!D188:'выработка по дням'!$AH188)-SUM('выработка по дням'!D189:'выработка по дням'!$AH189))/1000/$B189/$AJ$2/24</f>
        <v>#DIV/0!</v>
      </c>
      <c r="D189" s="17" t="e">
        <f>('выработка по дням'!$AW188+'выработка по дням'!$AW189+SUM('выработка по дням'!E188:'выработка по дням'!$AH188)-SUM('выработка по дням'!E189:'выработка по дням'!$AH189))/1000/$B189/$AJ$2/24</f>
        <v>#DIV/0!</v>
      </c>
      <c r="E189" s="17" t="e">
        <f>('выработка по дням'!$AW188+'выработка по дням'!$AW189+SUM('выработка по дням'!F188:'выработка по дням'!$AH188)-SUM('выработка по дням'!F189:'выработка по дням'!$AH189))/1000/$B189/$AJ$2/24</f>
        <v>#DIV/0!</v>
      </c>
      <c r="F189" s="17" t="e">
        <f>('выработка по дням'!$AW188+'выработка по дням'!$AW189+SUM('выработка по дням'!G188:'выработка по дням'!$AH188)-SUM('выработка по дням'!G189:'выработка по дням'!$AH189))/1000/$B189/$AJ$2/24</f>
        <v>#DIV/0!</v>
      </c>
      <c r="G189" s="17" t="e">
        <f>('выработка по дням'!$AW188+'выработка по дням'!$AW189+SUM('выработка по дням'!H188:'выработка по дням'!$AH188)-SUM('выработка по дням'!H189:'выработка по дням'!$AH189))/1000/$B189/$AJ$2/24</f>
        <v>#DIV/0!</v>
      </c>
      <c r="H189" s="17" t="e">
        <f>('выработка по дням'!$AW188+'выработка по дням'!$AW189+SUM('выработка по дням'!I188:'выработка по дням'!$AH188)-SUM('выработка по дням'!I189:'выработка по дням'!$AH189))/1000/$B189/$AJ$2/24</f>
        <v>#DIV/0!</v>
      </c>
      <c r="I189" s="17" t="e">
        <f>('выработка по дням'!$AW188+'выработка по дням'!$AW189+SUM('выработка по дням'!J188:'выработка по дням'!$AH188)-SUM('выработка по дням'!J189:'выработка по дням'!$AH189))/1000/$B189/$AJ$2/24</f>
        <v>#DIV/0!</v>
      </c>
      <c r="J189" s="17" t="e">
        <f>('выработка по дням'!$AW188+'выработка по дням'!$AW189+SUM('выработка по дням'!K188:'выработка по дням'!$AH188)-SUM('выработка по дням'!K189:'выработка по дням'!$AH189))/1000/$B189/$AJ$2/24</f>
        <v>#DIV/0!</v>
      </c>
      <c r="K189" s="17" t="e">
        <f>('выработка по дням'!$AW188+'выработка по дням'!$AW189+SUM('выработка по дням'!L188:'выработка по дням'!$AH188)-SUM('выработка по дням'!L189:'выработка по дням'!$AH189))/1000/$B189/$AJ$2/24</f>
        <v>#DIV/0!</v>
      </c>
      <c r="L189" s="17" t="e">
        <f>('выработка по дням'!$AW188+'выработка по дням'!$AW189+SUM('выработка по дням'!M188:'выработка по дням'!$AH188)-SUM('выработка по дням'!M189:'выработка по дням'!$AH189))/1000/$B189/$AJ$2/24</f>
        <v>#DIV/0!</v>
      </c>
      <c r="M189" s="17" t="e">
        <f>('выработка по дням'!$AW188+'выработка по дням'!$AW189+SUM('выработка по дням'!N188:'выработка по дням'!$AH188)-SUM('выработка по дням'!N189:'выработка по дням'!$AH189))/1000/$B189/$AJ$2/24</f>
        <v>#DIV/0!</v>
      </c>
      <c r="N189" s="17" t="e">
        <f>('выработка по дням'!$AW188+'выработка по дням'!$AW189+SUM('выработка по дням'!O188:'выработка по дням'!$AH188)-SUM('выработка по дням'!O189:'выработка по дням'!$AH189))/1000/$B189/$AJ$2/24</f>
        <v>#DIV/0!</v>
      </c>
      <c r="O189" s="17" t="e">
        <f>('выработка по дням'!$AW188+'выработка по дням'!$AW189+SUM('выработка по дням'!P188:'выработка по дням'!$AH188)-SUM('выработка по дням'!P189:'выработка по дням'!$AH189))/1000/$B189/$AJ$2/24</f>
        <v>#DIV/0!</v>
      </c>
      <c r="P189" s="17" t="e">
        <f>('выработка по дням'!$AW188+'выработка по дням'!$AW189+SUM('выработка по дням'!Q188:'выработка по дням'!$AH188)-SUM('выработка по дням'!Q189:'выработка по дням'!$AH189))/1000/$B189/$AJ$2/24</f>
        <v>#DIV/0!</v>
      </c>
      <c r="Q189" s="17" t="e">
        <f>('выработка по дням'!$AW188+'выработка по дням'!$AW189+SUM('выработка по дням'!R188:'выработка по дням'!$AH188)-SUM('выработка по дням'!R189:'выработка по дням'!$AH189))/1000/$B189/$AJ$2/24</f>
        <v>#DIV/0!</v>
      </c>
      <c r="R189" s="17" t="e">
        <f>('выработка по дням'!$AW188+'выработка по дням'!$AW189+SUM('выработка по дням'!S188:'выработка по дням'!$AH188)-SUM('выработка по дням'!S189:'выработка по дням'!$AH189))/1000/$B189/$AJ$2/24</f>
        <v>#DIV/0!</v>
      </c>
      <c r="S189" s="17" t="e">
        <f>('выработка по дням'!$AW188+'выработка по дням'!$AW189+SUM('выработка по дням'!T188:'выработка по дням'!$AH188)-SUM('выработка по дням'!T189:'выработка по дням'!$AH189))/1000/$B189/$AJ$2/24</f>
        <v>#DIV/0!</v>
      </c>
      <c r="T189" s="17" t="e">
        <f>('выработка по дням'!$AW188+'выработка по дням'!$AW189+SUM('выработка по дням'!U188:'выработка по дням'!$AH188)-SUM('выработка по дням'!U189:'выработка по дням'!$AH189))/1000/$B189/$AJ$2/24</f>
        <v>#DIV/0!</v>
      </c>
      <c r="U189" s="17" t="e">
        <f>('выработка по дням'!$AW188+'выработка по дням'!$AW189+SUM('выработка по дням'!V188:'выработка по дням'!$AH188)-SUM('выработка по дням'!V189:'выработка по дням'!$AH189))/1000/$B189/$AJ$2/24</f>
        <v>#DIV/0!</v>
      </c>
      <c r="V189" s="17" t="e">
        <f>('выработка по дням'!$AW188+'выработка по дням'!$AW189+SUM('выработка по дням'!W188:'выработка по дням'!$AH188)-SUM('выработка по дням'!W189:'выработка по дням'!$AH189))/1000/$B189/$AJ$2/24</f>
        <v>#DIV/0!</v>
      </c>
      <c r="W189" s="17" t="e">
        <f>('выработка по дням'!$AW188+'выработка по дням'!$AW189+SUM('выработка по дням'!X188:'выработка по дням'!$AH188)-SUM('выработка по дням'!X189:'выработка по дням'!$AH189))/1000/$B189/$AJ$2/24</f>
        <v>#DIV/0!</v>
      </c>
      <c r="X189" s="17" t="e">
        <f>('выработка по дням'!$AW188+'выработка по дням'!$AW189+SUM('выработка по дням'!Y188:'выработка по дням'!$AH188)-SUM('выработка по дням'!Y189:'выработка по дням'!$AH189))/1000/$B189/$AJ$2/24</f>
        <v>#DIV/0!</v>
      </c>
      <c r="Y189" s="17" t="e">
        <f>('выработка по дням'!$AW188+'выработка по дням'!$AW189+SUM('выработка по дням'!Z188:'выработка по дням'!$AH188)-SUM('выработка по дням'!Z189:'выработка по дням'!$AH189))/1000/$B189/$AJ$2/24</f>
        <v>#DIV/0!</v>
      </c>
      <c r="Z189" s="17" t="e">
        <f>('выработка по дням'!$AW188+'выработка по дням'!$AW189+SUM('выработка по дням'!AA188:'выработка по дням'!$AH188)-SUM('выработка по дням'!AA189:'выработка по дням'!$AH189))/1000/$B189/$AJ$2/24</f>
        <v>#DIV/0!</v>
      </c>
      <c r="AA189" s="17" t="e">
        <f>('выработка по дням'!$AW188+'выработка по дням'!$AW189+SUM('выработка по дням'!AB188:'выработка по дням'!$AH188)-SUM('выработка по дням'!AB189:'выработка по дням'!$AH189))/1000/$B189/$AJ$2/24</f>
        <v>#DIV/0!</v>
      </c>
      <c r="AB189" s="17" t="e">
        <f>('выработка по дням'!$AW188+'выработка по дням'!$AW189+SUM('выработка по дням'!AC188:'выработка по дням'!$AH188)-SUM('выработка по дням'!AC189:'выработка по дням'!$AH189))/1000/$B189/$AJ$2/24</f>
        <v>#DIV/0!</v>
      </c>
      <c r="AC189" s="17" t="e">
        <f>('выработка по дням'!$AW188+'выработка по дням'!$AW189+SUM('выработка по дням'!AD188:'выработка по дням'!$AH188)-SUM('выработка по дням'!AD189:'выработка по дням'!$AH189))/1000/$B189/$AJ$2/24</f>
        <v>#DIV/0!</v>
      </c>
      <c r="AD189" s="17" t="e">
        <f>('выработка по дням'!$AW188+'выработка по дням'!$AW189+SUM('выработка по дням'!AE188:'выработка по дням'!$AH188)-SUM('выработка по дням'!AE189:'выработка по дням'!$AH189))/1000/$B189/$AJ$2/24</f>
        <v>#DIV/0!</v>
      </c>
      <c r="AE189" s="17" t="e">
        <f>('выработка по дням'!$AW188+'выработка по дням'!$AW189+SUM('выработка по дням'!AF188:'выработка по дням'!$AH188)-SUM('выработка по дням'!AF189:'выработка по дням'!$AH189))/1000/$B189/$AJ$2/24</f>
        <v>#DIV/0!</v>
      </c>
      <c r="AF189" s="17" t="e">
        <f>('выработка по дням'!$AW188+'выработка по дням'!$AW189+SUM('выработка по дням'!AG188:'выработка по дням'!$AH188)-SUM('выработка по дням'!AG189:'выработка по дням'!$AH189))/1000/$B189/$AJ$2/24</f>
        <v>#DIV/0!</v>
      </c>
      <c r="AG189" s="29" t="e">
        <f>('выработка по дням'!$AW188+'выработка по дням'!$AW189+SUM('выработка по дням'!AH188:'выработка по дням'!$AH188)-SUM('выработка по дням'!AH189:'выработка по дням'!$AH189))/1000/$B189/$AJ$2/24</f>
        <v>#DIV/0!</v>
      </c>
      <c r="AH189" s="18" t="e">
        <f>('выработка по дням'!$AW188+'выработка по дням'!$AW189)/1000/$B189/$AJ$2/24</f>
        <v>#DIV/0!</v>
      </c>
    </row>
    <row r="190" spans="1:34" hidden="1">
      <c r="A190" s="210"/>
      <c r="B190" s="131"/>
      <c r="C190" s="23"/>
      <c r="D190" s="23"/>
      <c r="E190" s="23"/>
      <c r="F190" s="23"/>
      <c r="G190" s="23"/>
      <c r="H190" s="23"/>
      <c r="I190" s="23"/>
      <c r="J190" s="23"/>
      <c r="K190" s="23"/>
      <c r="L190" s="23"/>
      <c r="M190" s="23"/>
      <c r="N190" s="23"/>
      <c r="O190" s="23"/>
      <c r="P190" s="23"/>
      <c r="Q190" s="24"/>
      <c r="R190" s="24"/>
      <c r="S190" s="24"/>
      <c r="T190" s="24"/>
      <c r="U190" s="24"/>
      <c r="V190" s="24"/>
      <c r="W190" s="24"/>
      <c r="X190" s="24"/>
      <c r="Y190" s="24"/>
      <c r="Z190" s="24"/>
      <c r="AA190" s="24"/>
      <c r="AB190" s="24"/>
      <c r="AC190" s="24"/>
      <c r="AD190" s="24"/>
      <c r="AE190" s="24"/>
      <c r="AF190" s="24"/>
      <c r="AG190" s="24"/>
      <c r="AH190" s="12"/>
    </row>
    <row r="191" spans="1:34" hidden="1">
      <c r="A191" s="211"/>
      <c r="B191" s="132"/>
      <c r="C191" s="17" t="e">
        <f>('выработка по дням'!$AW190+'выработка по дням'!$AW191+SUM('выработка по дням'!D190:'выработка по дням'!$AH190)-SUM('выработка по дням'!D191:'выработка по дням'!$AH191))/1000/$B191/$AJ$2/24</f>
        <v>#DIV/0!</v>
      </c>
      <c r="D191" s="17" t="e">
        <f>('выработка по дням'!$AW190+'выработка по дням'!$AW191+SUM('выработка по дням'!E190:'выработка по дням'!$AH190)-SUM('выработка по дням'!E191:'выработка по дням'!$AH191))/1000/$B191/$AJ$2/24</f>
        <v>#DIV/0!</v>
      </c>
      <c r="E191" s="17" t="e">
        <f>('выработка по дням'!$AW190+'выработка по дням'!$AW191+SUM('выработка по дням'!F190:'выработка по дням'!$AH190)-SUM('выработка по дням'!F191:'выработка по дням'!$AH191))/1000/$B191/$AJ$2/24</f>
        <v>#DIV/0!</v>
      </c>
      <c r="F191" s="17" t="e">
        <f>('выработка по дням'!$AW190+'выработка по дням'!$AW191+SUM('выработка по дням'!G190:'выработка по дням'!$AH190)-SUM('выработка по дням'!G191:'выработка по дням'!$AH191))/1000/$B191/$AJ$2/24</f>
        <v>#DIV/0!</v>
      </c>
      <c r="G191" s="17" t="e">
        <f>('выработка по дням'!$AW190+'выработка по дням'!$AW191+SUM('выработка по дням'!H190:'выработка по дням'!$AH190)-SUM('выработка по дням'!H191:'выработка по дням'!$AH191))/1000/$B191/$AJ$2/24</f>
        <v>#DIV/0!</v>
      </c>
      <c r="H191" s="17" t="e">
        <f>('выработка по дням'!$AW190+'выработка по дням'!$AW191+SUM('выработка по дням'!I190:'выработка по дням'!$AH190)-SUM('выработка по дням'!I191:'выработка по дням'!$AH191))/1000/$B191/$AJ$2/24</f>
        <v>#DIV/0!</v>
      </c>
      <c r="I191" s="17" t="e">
        <f>('выработка по дням'!$AW190+'выработка по дням'!$AW191+SUM('выработка по дням'!J190:'выработка по дням'!$AH190)-SUM('выработка по дням'!J191:'выработка по дням'!$AH191))/1000/$B191/$AJ$2/24</f>
        <v>#DIV/0!</v>
      </c>
      <c r="J191" s="17" t="e">
        <f>('выработка по дням'!$AW190+'выработка по дням'!$AW191+SUM('выработка по дням'!K190:'выработка по дням'!$AH190)-SUM('выработка по дням'!K191:'выработка по дням'!$AH191))/1000/$B191/$AJ$2/24</f>
        <v>#DIV/0!</v>
      </c>
      <c r="K191" s="17" t="e">
        <f>('выработка по дням'!$AW190+'выработка по дням'!$AW191+SUM('выработка по дням'!L190:'выработка по дням'!$AH190)-SUM('выработка по дням'!L191:'выработка по дням'!$AH191))/1000/$B191/$AJ$2/24</f>
        <v>#DIV/0!</v>
      </c>
      <c r="L191" s="17" t="e">
        <f>('выработка по дням'!$AW190+'выработка по дням'!$AW191+SUM('выработка по дням'!M190:'выработка по дням'!$AH190)-SUM('выработка по дням'!M191:'выработка по дням'!$AH191))/1000/$B191/$AJ$2/24</f>
        <v>#DIV/0!</v>
      </c>
      <c r="M191" s="17" t="e">
        <f>('выработка по дням'!$AW190+'выработка по дням'!$AW191+SUM('выработка по дням'!N190:'выработка по дням'!$AH190)-SUM('выработка по дням'!N191:'выработка по дням'!$AH191))/1000/$B191/$AJ$2/24</f>
        <v>#DIV/0!</v>
      </c>
      <c r="N191" s="17" t="e">
        <f>('выработка по дням'!$AW190+'выработка по дням'!$AW191+SUM('выработка по дням'!O190:'выработка по дням'!$AH190)-SUM('выработка по дням'!O191:'выработка по дням'!$AH191))/1000/$B191/$AJ$2/24</f>
        <v>#DIV/0!</v>
      </c>
      <c r="O191" s="17" t="e">
        <f>('выработка по дням'!$AW190+'выработка по дням'!$AW191+SUM('выработка по дням'!P190:'выработка по дням'!$AH190)-SUM('выработка по дням'!P191:'выработка по дням'!$AH191))/1000/$B191/$AJ$2/24</f>
        <v>#DIV/0!</v>
      </c>
      <c r="P191" s="17" t="e">
        <f>('выработка по дням'!$AW190+'выработка по дням'!$AW191+SUM('выработка по дням'!Q190:'выработка по дням'!$AH190)-SUM('выработка по дням'!Q191:'выработка по дням'!$AH191))/1000/$B191/$AJ$2/24</f>
        <v>#DIV/0!</v>
      </c>
      <c r="Q191" s="17" t="e">
        <f>('выработка по дням'!$AW190+'выработка по дням'!$AW191+SUM('выработка по дням'!R190:'выработка по дням'!$AH190)-SUM('выработка по дням'!R191:'выработка по дням'!$AH191))/1000/$B191/$AJ$2/24</f>
        <v>#DIV/0!</v>
      </c>
      <c r="R191" s="17" t="e">
        <f>('выработка по дням'!$AW190+'выработка по дням'!$AW191+SUM('выработка по дням'!S190:'выработка по дням'!$AH190)-SUM('выработка по дням'!S191:'выработка по дням'!$AH191))/1000/$B191/$AJ$2/24</f>
        <v>#DIV/0!</v>
      </c>
      <c r="S191" s="17" t="e">
        <f>('выработка по дням'!$AW190+'выработка по дням'!$AW191+SUM('выработка по дням'!T190:'выработка по дням'!$AH190)-SUM('выработка по дням'!T191:'выработка по дням'!$AH191))/1000/$B191/$AJ$2/24</f>
        <v>#DIV/0!</v>
      </c>
      <c r="T191" s="17" t="e">
        <f>('выработка по дням'!$AW190+'выработка по дням'!$AW191+SUM('выработка по дням'!U190:'выработка по дням'!$AH190)-SUM('выработка по дням'!U191:'выработка по дням'!$AH191))/1000/$B191/$AJ$2/24</f>
        <v>#DIV/0!</v>
      </c>
      <c r="U191" s="17" t="e">
        <f>('выработка по дням'!$AW190+'выработка по дням'!$AW191+SUM('выработка по дням'!V190:'выработка по дням'!$AH190)-SUM('выработка по дням'!V191:'выработка по дням'!$AH191))/1000/$B191/$AJ$2/24</f>
        <v>#DIV/0!</v>
      </c>
      <c r="V191" s="17" t="e">
        <f>('выработка по дням'!$AW190+'выработка по дням'!$AW191+SUM('выработка по дням'!W190:'выработка по дням'!$AH190)-SUM('выработка по дням'!W191:'выработка по дням'!$AH191))/1000/$B191/$AJ$2/24</f>
        <v>#DIV/0!</v>
      </c>
      <c r="W191" s="17" t="e">
        <f>('выработка по дням'!$AW190+'выработка по дням'!$AW191+SUM('выработка по дням'!X190:'выработка по дням'!$AH190)-SUM('выработка по дням'!X191:'выработка по дням'!$AH191))/1000/$B191/$AJ$2/24</f>
        <v>#DIV/0!</v>
      </c>
      <c r="X191" s="17" t="e">
        <f>('выработка по дням'!$AW190+'выработка по дням'!$AW191+SUM('выработка по дням'!Y190:'выработка по дням'!$AH190)-SUM('выработка по дням'!Y191:'выработка по дням'!$AH191))/1000/$B191/$AJ$2/24</f>
        <v>#DIV/0!</v>
      </c>
      <c r="Y191" s="17" t="e">
        <f>('выработка по дням'!$AW190+'выработка по дням'!$AW191+SUM('выработка по дням'!Z190:'выработка по дням'!$AH190)-SUM('выработка по дням'!Z191:'выработка по дням'!$AH191))/1000/$B191/$AJ$2/24</f>
        <v>#DIV/0!</v>
      </c>
      <c r="Z191" s="17" t="e">
        <f>('выработка по дням'!$AW190+'выработка по дням'!$AW191+SUM('выработка по дням'!AA190:'выработка по дням'!$AH190)-SUM('выработка по дням'!AA191:'выработка по дням'!$AH191))/1000/$B191/$AJ$2/24</f>
        <v>#DIV/0!</v>
      </c>
      <c r="AA191" s="17" t="e">
        <f>('выработка по дням'!$AW190+'выработка по дням'!$AW191+SUM('выработка по дням'!AB190:'выработка по дням'!$AH190)-SUM('выработка по дням'!AB191:'выработка по дням'!$AH191))/1000/$B191/$AJ$2/24</f>
        <v>#DIV/0!</v>
      </c>
      <c r="AB191" s="17" t="e">
        <f>('выработка по дням'!$AW190+'выработка по дням'!$AW191+SUM('выработка по дням'!AC190:'выработка по дням'!$AH190)-SUM('выработка по дням'!AC191:'выработка по дням'!$AH191))/1000/$B191/$AJ$2/24</f>
        <v>#DIV/0!</v>
      </c>
      <c r="AC191" s="17" t="e">
        <f>('выработка по дням'!$AW190+'выработка по дням'!$AW191+SUM('выработка по дням'!AD190:'выработка по дням'!$AH190)-SUM('выработка по дням'!AD191:'выработка по дням'!$AH191))/1000/$B191/$AJ$2/24</f>
        <v>#DIV/0!</v>
      </c>
      <c r="AD191" s="17" t="e">
        <f>('выработка по дням'!$AW190+'выработка по дням'!$AW191+SUM('выработка по дням'!AE190:'выработка по дням'!$AH190)-SUM('выработка по дням'!AE191:'выработка по дням'!$AH191))/1000/$B191/$AJ$2/24</f>
        <v>#DIV/0!</v>
      </c>
      <c r="AE191" s="17" t="e">
        <f>('выработка по дням'!$AW190+'выработка по дням'!$AW191+SUM('выработка по дням'!AF190:'выработка по дням'!$AH190)-SUM('выработка по дням'!AF191:'выработка по дням'!$AH191))/1000/$B191/$AJ$2/24</f>
        <v>#DIV/0!</v>
      </c>
      <c r="AF191" s="17" t="e">
        <f>('выработка по дням'!$AW190+'выработка по дням'!$AW191+SUM('выработка по дням'!AG190:'выработка по дням'!$AH190)-SUM('выработка по дням'!AG191:'выработка по дням'!$AH191))/1000/$B191/$AJ$2/24</f>
        <v>#DIV/0!</v>
      </c>
      <c r="AG191" s="29" t="e">
        <f>('выработка по дням'!$AW190+'выработка по дням'!$AW191+SUM('выработка по дням'!AH190:'выработка по дням'!$AH190)-SUM('выработка по дням'!AH191:'выработка по дням'!$AH191))/1000/$B191/$AJ$2/24</f>
        <v>#DIV/0!</v>
      </c>
      <c r="AH191" s="18" t="e">
        <f>('выработка по дням'!$AW190+'выработка по дням'!$AW191)/1000/$B191/$AJ$2/24</f>
        <v>#DIV/0!</v>
      </c>
    </row>
    <row r="192" spans="1:34" hidden="1">
      <c r="A192" s="210"/>
      <c r="B192" s="131"/>
      <c r="C192" s="23"/>
      <c r="D192" s="23"/>
      <c r="E192" s="23"/>
      <c r="F192" s="23"/>
      <c r="G192" s="23"/>
      <c r="H192" s="23"/>
      <c r="I192" s="23"/>
      <c r="J192" s="23"/>
      <c r="K192" s="23"/>
      <c r="L192" s="23"/>
      <c r="M192" s="23"/>
      <c r="N192" s="23"/>
      <c r="O192" s="23"/>
      <c r="P192" s="23"/>
      <c r="Q192" s="24"/>
      <c r="R192" s="24"/>
      <c r="S192" s="24"/>
      <c r="T192" s="24"/>
      <c r="U192" s="24"/>
      <c r="V192" s="24"/>
      <c r="W192" s="24"/>
      <c r="X192" s="24"/>
      <c r="Y192" s="24"/>
      <c r="Z192" s="24"/>
      <c r="AA192" s="24"/>
      <c r="AB192" s="24"/>
      <c r="AC192" s="24"/>
      <c r="AD192" s="24"/>
      <c r="AE192" s="24"/>
      <c r="AF192" s="24"/>
      <c r="AG192" s="24"/>
      <c r="AH192" s="12"/>
    </row>
    <row r="193" spans="1:34" hidden="1">
      <c r="A193" s="211"/>
      <c r="B193" s="132"/>
      <c r="C193" s="17" t="e">
        <f>('выработка по дням'!$AW192+'выработка по дням'!$AW193+SUM('выработка по дням'!D192:'выработка по дням'!$AH192)-SUM('выработка по дням'!D193:'выработка по дням'!$AH193))/1000/$B193/$AJ$2/24</f>
        <v>#DIV/0!</v>
      </c>
      <c r="D193" s="17" t="e">
        <f>('выработка по дням'!$AW192+'выработка по дням'!$AW193+SUM('выработка по дням'!E192:'выработка по дням'!$AH192)-SUM('выработка по дням'!E193:'выработка по дням'!$AH193))/1000/$B193/$AJ$2/24</f>
        <v>#DIV/0!</v>
      </c>
      <c r="E193" s="17" t="e">
        <f>('выработка по дням'!$AW192+'выработка по дням'!$AW193+SUM('выработка по дням'!F192:'выработка по дням'!$AH192)-SUM('выработка по дням'!F193:'выработка по дням'!$AH193))/1000/$B193/$AJ$2/24</f>
        <v>#DIV/0!</v>
      </c>
      <c r="F193" s="17" t="e">
        <f>('выработка по дням'!$AW192+'выработка по дням'!$AW193+SUM('выработка по дням'!G192:'выработка по дням'!$AH192)-SUM('выработка по дням'!G193:'выработка по дням'!$AH193))/1000/$B193/$AJ$2/24</f>
        <v>#DIV/0!</v>
      </c>
      <c r="G193" s="17" t="e">
        <f>('выработка по дням'!$AW192+'выработка по дням'!$AW193+SUM('выработка по дням'!H192:'выработка по дням'!$AH192)-SUM('выработка по дням'!H193:'выработка по дням'!$AH193))/1000/$B193/$AJ$2/24</f>
        <v>#DIV/0!</v>
      </c>
      <c r="H193" s="17" t="e">
        <f>('выработка по дням'!$AW192+'выработка по дням'!$AW193+SUM('выработка по дням'!I192:'выработка по дням'!$AH192)-SUM('выработка по дням'!I193:'выработка по дням'!$AH193))/1000/$B193/$AJ$2/24</f>
        <v>#DIV/0!</v>
      </c>
      <c r="I193" s="17" t="e">
        <f>('выработка по дням'!$AW192+'выработка по дням'!$AW193+SUM('выработка по дням'!J192:'выработка по дням'!$AH192)-SUM('выработка по дням'!J193:'выработка по дням'!$AH193))/1000/$B193/$AJ$2/24</f>
        <v>#DIV/0!</v>
      </c>
      <c r="J193" s="17" t="e">
        <f>('выработка по дням'!$AW192+'выработка по дням'!$AW193+SUM('выработка по дням'!K192:'выработка по дням'!$AH192)-SUM('выработка по дням'!K193:'выработка по дням'!$AH193))/1000/$B193/$AJ$2/24</f>
        <v>#DIV/0!</v>
      </c>
      <c r="K193" s="17" t="e">
        <f>('выработка по дням'!$AW192+'выработка по дням'!$AW193+SUM('выработка по дням'!L192:'выработка по дням'!$AH192)-SUM('выработка по дням'!L193:'выработка по дням'!$AH193))/1000/$B193/$AJ$2/24</f>
        <v>#DIV/0!</v>
      </c>
      <c r="L193" s="17" t="e">
        <f>('выработка по дням'!$AW192+'выработка по дням'!$AW193+SUM('выработка по дням'!M192:'выработка по дням'!$AH192)-SUM('выработка по дням'!M193:'выработка по дням'!$AH193))/1000/$B193/$AJ$2/24</f>
        <v>#DIV/0!</v>
      </c>
      <c r="M193" s="17" t="e">
        <f>('выработка по дням'!$AW192+'выработка по дням'!$AW193+SUM('выработка по дням'!N192:'выработка по дням'!$AH192)-SUM('выработка по дням'!N193:'выработка по дням'!$AH193))/1000/$B193/$AJ$2/24</f>
        <v>#DIV/0!</v>
      </c>
      <c r="N193" s="17" t="e">
        <f>('выработка по дням'!$AW192+'выработка по дням'!$AW193+SUM('выработка по дням'!O192:'выработка по дням'!$AH192)-SUM('выработка по дням'!O193:'выработка по дням'!$AH193))/1000/$B193/$AJ$2/24</f>
        <v>#DIV/0!</v>
      </c>
      <c r="O193" s="17" t="e">
        <f>('выработка по дням'!$AW192+'выработка по дням'!$AW193+SUM('выработка по дням'!P192:'выработка по дням'!$AH192)-SUM('выработка по дням'!P193:'выработка по дням'!$AH193))/1000/$B193/$AJ$2/24</f>
        <v>#DIV/0!</v>
      </c>
      <c r="P193" s="17" t="e">
        <f>('выработка по дням'!$AW192+'выработка по дням'!$AW193+SUM('выработка по дням'!Q192:'выработка по дням'!$AH192)-SUM('выработка по дням'!Q193:'выработка по дням'!$AH193))/1000/$B193/$AJ$2/24</f>
        <v>#DIV/0!</v>
      </c>
      <c r="Q193" s="17" t="e">
        <f>('выработка по дням'!$AW192+'выработка по дням'!$AW193+SUM('выработка по дням'!R192:'выработка по дням'!$AH192)-SUM('выработка по дням'!R193:'выработка по дням'!$AH193))/1000/$B193/$AJ$2/24</f>
        <v>#DIV/0!</v>
      </c>
      <c r="R193" s="17" t="e">
        <f>('выработка по дням'!$AW192+'выработка по дням'!$AW193+SUM('выработка по дням'!S192:'выработка по дням'!$AH192)-SUM('выработка по дням'!S193:'выработка по дням'!$AH193))/1000/$B193/$AJ$2/24</f>
        <v>#DIV/0!</v>
      </c>
      <c r="S193" s="17" t="e">
        <f>('выработка по дням'!$AW192+'выработка по дням'!$AW193+SUM('выработка по дням'!T192:'выработка по дням'!$AH192)-SUM('выработка по дням'!T193:'выработка по дням'!$AH193))/1000/$B193/$AJ$2/24</f>
        <v>#DIV/0!</v>
      </c>
      <c r="T193" s="17" t="e">
        <f>('выработка по дням'!$AW192+'выработка по дням'!$AW193+SUM('выработка по дням'!U192:'выработка по дням'!$AH192)-SUM('выработка по дням'!U193:'выработка по дням'!$AH193))/1000/$B193/$AJ$2/24</f>
        <v>#DIV/0!</v>
      </c>
      <c r="U193" s="17" t="e">
        <f>('выработка по дням'!$AW192+'выработка по дням'!$AW193+SUM('выработка по дням'!V192:'выработка по дням'!$AH192)-SUM('выработка по дням'!V193:'выработка по дням'!$AH193))/1000/$B193/$AJ$2/24</f>
        <v>#DIV/0!</v>
      </c>
      <c r="V193" s="17" t="e">
        <f>('выработка по дням'!$AW192+'выработка по дням'!$AW193+SUM('выработка по дням'!W192:'выработка по дням'!$AH192)-SUM('выработка по дням'!W193:'выработка по дням'!$AH193))/1000/$B193/$AJ$2/24</f>
        <v>#DIV/0!</v>
      </c>
      <c r="W193" s="17" t="e">
        <f>('выработка по дням'!$AW192+'выработка по дням'!$AW193+SUM('выработка по дням'!X192:'выработка по дням'!$AH192)-SUM('выработка по дням'!X193:'выработка по дням'!$AH193))/1000/$B193/$AJ$2/24</f>
        <v>#DIV/0!</v>
      </c>
      <c r="X193" s="17" t="e">
        <f>('выработка по дням'!$AW192+'выработка по дням'!$AW193+SUM('выработка по дням'!Y192:'выработка по дням'!$AH192)-SUM('выработка по дням'!Y193:'выработка по дням'!$AH193))/1000/$B193/$AJ$2/24</f>
        <v>#DIV/0!</v>
      </c>
      <c r="Y193" s="17" t="e">
        <f>('выработка по дням'!$AW192+'выработка по дням'!$AW193+SUM('выработка по дням'!Z192:'выработка по дням'!$AH192)-SUM('выработка по дням'!Z193:'выработка по дням'!$AH193))/1000/$B193/$AJ$2/24</f>
        <v>#DIV/0!</v>
      </c>
      <c r="Z193" s="17" t="e">
        <f>('выработка по дням'!$AW192+'выработка по дням'!$AW193+SUM('выработка по дням'!AA192:'выработка по дням'!$AH192)-SUM('выработка по дням'!AA193:'выработка по дням'!$AH193))/1000/$B193/$AJ$2/24</f>
        <v>#DIV/0!</v>
      </c>
      <c r="AA193" s="17" t="e">
        <f>('выработка по дням'!$AW192+'выработка по дням'!$AW193+SUM('выработка по дням'!AB192:'выработка по дням'!$AH192)-SUM('выработка по дням'!AB193:'выработка по дням'!$AH193))/1000/$B193/$AJ$2/24</f>
        <v>#DIV/0!</v>
      </c>
      <c r="AB193" s="17" t="e">
        <f>('выработка по дням'!$AW192+'выработка по дням'!$AW193+SUM('выработка по дням'!AC192:'выработка по дням'!$AH192)-SUM('выработка по дням'!AC193:'выработка по дням'!$AH193))/1000/$B193/$AJ$2/24</f>
        <v>#DIV/0!</v>
      </c>
      <c r="AC193" s="17" t="e">
        <f>('выработка по дням'!$AW192+'выработка по дням'!$AW193+SUM('выработка по дням'!AD192:'выработка по дням'!$AH192)-SUM('выработка по дням'!AD193:'выработка по дням'!$AH193))/1000/$B193/$AJ$2/24</f>
        <v>#DIV/0!</v>
      </c>
      <c r="AD193" s="17" t="e">
        <f>('выработка по дням'!$AW192+'выработка по дням'!$AW193+SUM('выработка по дням'!AE192:'выработка по дням'!$AH192)-SUM('выработка по дням'!AE193:'выработка по дням'!$AH193))/1000/$B193/$AJ$2/24</f>
        <v>#DIV/0!</v>
      </c>
      <c r="AE193" s="17" t="e">
        <f>('выработка по дням'!$AW192+'выработка по дням'!$AW193+SUM('выработка по дням'!AF192:'выработка по дням'!$AH192)-SUM('выработка по дням'!AF193:'выработка по дням'!$AH193))/1000/$B193/$AJ$2/24</f>
        <v>#DIV/0!</v>
      </c>
      <c r="AF193" s="17" t="e">
        <f>('выработка по дням'!$AW192+'выработка по дням'!$AW193+SUM('выработка по дням'!AG192:'выработка по дням'!$AH192)-SUM('выработка по дням'!AG193:'выработка по дням'!$AH193))/1000/$B193/$AJ$2/24</f>
        <v>#DIV/0!</v>
      </c>
      <c r="AG193" s="29" t="e">
        <f>('выработка по дням'!$AW192+'выработка по дням'!$AW193+SUM('выработка по дням'!AH192:'выработка по дням'!$AH192)-SUM('выработка по дням'!AH193:'выработка по дням'!$AH193))/1000/$B193/$AJ$2/24</f>
        <v>#DIV/0!</v>
      </c>
      <c r="AH193" s="18" t="e">
        <f>('выработка по дням'!$AW192+'выработка по дням'!$AW193)/1000/$B193/$AJ$2/24</f>
        <v>#DIV/0!</v>
      </c>
    </row>
    <row r="194" spans="1:34" hidden="1">
      <c r="A194" s="210"/>
      <c r="B194" s="131"/>
      <c r="C194" s="23"/>
      <c r="D194" s="23"/>
      <c r="E194" s="23"/>
      <c r="F194" s="23"/>
      <c r="G194" s="23"/>
      <c r="H194" s="23"/>
      <c r="I194" s="23"/>
      <c r="J194" s="23"/>
      <c r="K194" s="23"/>
      <c r="L194" s="23"/>
      <c r="M194" s="23"/>
      <c r="N194" s="23"/>
      <c r="O194" s="23"/>
      <c r="P194" s="23"/>
      <c r="Q194" s="24"/>
      <c r="R194" s="24"/>
      <c r="S194" s="24"/>
      <c r="T194" s="24"/>
      <c r="U194" s="24"/>
      <c r="V194" s="24"/>
      <c r="W194" s="24"/>
      <c r="X194" s="24"/>
      <c r="Y194" s="24"/>
      <c r="Z194" s="24"/>
      <c r="AA194" s="24"/>
      <c r="AB194" s="24"/>
      <c r="AC194" s="24"/>
      <c r="AD194" s="24"/>
      <c r="AE194" s="24"/>
      <c r="AF194" s="24"/>
      <c r="AG194" s="24"/>
      <c r="AH194" s="12"/>
    </row>
    <row r="195" spans="1:34" hidden="1">
      <c r="A195" s="211"/>
      <c r="B195" s="132"/>
      <c r="C195" s="17" t="e">
        <f>('выработка по дням'!$AW194+'выработка по дням'!$AW195+SUM('выработка по дням'!D194:'выработка по дням'!$AH194)-SUM('выработка по дням'!D195:'выработка по дням'!$AH195))/1000/$B195/$AJ$2/24</f>
        <v>#DIV/0!</v>
      </c>
      <c r="D195" s="17" t="e">
        <f>('выработка по дням'!$AW194+'выработка по дням'!$AW195+SUM('выработка по дням'!E194:'выработка по дням'!$AH194)-SUM('выработка по дням'!E195:'выработка по дням'!$AH195))/1000/$B195/$AJ$2/24</f>
        <v>#DIV/0!</v>
      </c>
      <c r="E195" s="17" t="e">
        <f>('выработка по дням'!$AW194+'выработка по дням'!$AW195+SUM('выработка по дням'!F194:'выработка по дням'!$AH194)-SUM('выработка по дням'!F195:'выработка по дням'!$AH195))/1000/$B195/$AJ$2/24</f>
        <v>#DIV/0!</v>
      </c>
      <c r="F195" s="17" t="e">
        <f>('выработка по дням'!$AW194+'выработка по дням'!$AW195+SUM('выработка по дням'!G194:'выработка по дням'!$AH194)-SUM('выработка по дням'!G195:'выработка по дням'!$AH195))/1000/$B195/$AJ$2/24</f>
        <v>#DIV/0!</v>
      </c>
      <c r="G195" s="17" t="e">
        <f>('выработка по дням'!$AW194+'выработка по дням'!$AW195+SUM('выработка по дням'!H194:'выработка по дням'!$AH194)-SUM('выработка по дням'!H195:'выработка по дням'!$AH195))/1000/$B195/$AJ$2/24</f>
        <v>#DIV/0!</v>
      </c>
      <c r="H195" s="17" t="e">
        <f>('выработка по дням'!$AW194+'выработка по дням'!$AW195+SUM('выработка по дням'!I194:'выработка по дням'!$AH194)-SUM('выработка по дням'!I195:'выработка по дням'!$AH195))/1000/$B195/$AJ$2/24</f>
        <v>#DIV/0!</v>
      </c>
      <c r="I195" s="17" t="e">
        <f>('выработка по дням'!$AW194+'выработка по дням'!$AW195+SUM('выработка по дням'!J194:'выработка по дням'!$AH194)-SUM('выработка по дням'!J195:'выработка по дням'!$AH195))/1000/$B195/$AJ$2/24</f>
        <v>#DIV/0!</v>
      </c>
      <c r="J195" s="17" t="e">
        <f>('выработка по дням'!$AW194+'выработка по дням'!$AW195+SUM('выработка по дням'!K194:'выработка по дням'!$AH194)-SUM('выработка по дням'!K195:'выработка по дням'!$AH195))/1000/$B195/$AJ$2/24</f>
        <v>#DIV/0!</v>
      </c>
      <c r="K195" s="17" t="e">
        <f>('выработка по дням'!$AW194+'выработка по дням'!$AW195+SUM('выработка по дням'!L194:'выработка по дням'!$AH194)-SUM('выработка по дням'!L195:'выработка по дням'!$AH195))/1000/$B195/$AJ$2/24</f>
        <v>#DIV/0!</v>
      </c>
      <c r="L195" s="17" t="e">
        <f>('выработка по дням'!$AW194+'выработка по дням'!$AW195+SUM('выработка по дням'!M194:'выработка по дням'!$AH194)-SUM('выработка по дням'!M195:'выработка по дням'!$AH195))/1000/$B195/$AJ$2/24</f>
        <v>#DIV/0!</v>
      </c>
      <c r="M195" s="17" t="e">
        <f>('выработка по дням'!$AW194+'выработка по дням'!$AW195+SUM('выработка по дням'!N194:'выработка по дням'!$AH194)-SUM('выработка по дням'!N195:'выработка по дням'!$AH195))/1000/$B195/$AJ$2/24</f>
        <v>#DIV/0!</v>
      </c>
      <c r="N195" s="17" t="e">
        <f>('выработка по дням'!$AW194+'выработка по дням'!$AW195+SUM('выработка по дням'!O194:'выработка по дням'!$AH194)-SUM('выработка по дням'!O195:'выработка по дням'!$AH195))/1000/$B195/$AJ$2/24</f>
        <v>#DIV/0!</v>
      </c>
      <c r="O195" s="17" t="e">
        <f>('выработка по дням'!$AW194+'выработка по дням'!$AW195+SUM('выработка по дням'!P194:'выработка по дням'!$AH194)-SUM('выработка по дням'!P195:'выработка по дням'!$AH195))/1000/$B195/$AJ$2/24</f>
        <v>#DIV/0!</v>
      </c>
      <c r="P195" s="17" t="e">
        <f>('выработка по дням'!$AW194+'выработка по дням'!$AW195+SUM('выработка по дням'!Q194:'выработка по дням'!$AH194)-SUM('выработка по дням'!Q195:'выработка по дням'!$AH195))/1000/$B195/$AJ$2/24</f>
        <v>#DIV/0!</v>
      </c>
      <c r="Q195" s="17" t="e">
        <f>('выработка по дням'!$AW194+'выработка по дням'!$AW195+SUM('выработка по дням'!R194:'выработка по дням'!$AH194)-SUM('выработка по дням'!R195:'выработка по дням'!$AH195))/1000/$B195/$AJ$2/24</f>
        <v>#DIV/0!</v>
      </c>
      <c r="R195" s="17" t="e">
        <f>('выработка по дням'!$AW194+'выработка по дням'!$AW195+SUM('выработка по дням'!S194:'выработка по дням'!$AH194)-SUM('выработка по дням'!S195:'выработка по дням'!$AH195))/1000/$B195/$AJ$2/24</f>
        <v>#DIV/0!</v>
      </c>
      <c r="S195" s="17" t="e">
        <f>('выработка по дням'!$AW194+'выработка по дням'!$AW195+SUM('выработка по дням'!T194:'выработка по дням'!$AH194)-SUM('выработка по дням'!T195:'выработка по дням'!$AH195))/1000/$B195/$AJ$2/24</f>
        <v>#DIV/0!</v>
      </c>
      <c r="T195" s="17" t="e">
        <f>('выработка по дням'!$AW194+'выработка по дням'!$AW195+SUM('выработка по дням'!U194:'выработка по дням'!$AH194)-SUM('выработка по дням'!U195:'выработка по дням'!$AH195))/1000/$B195/$AJ$2/24</f>
        <v>#DIV/0!</v>
      </c>
      <c r="U195" s="17" t="e">
        <f>('выработка по дням'!$AW194+'выработка по дням'!$AW195+SUM('выработка по дням'!V194:'выработка по дням'!$AH194)-SUM('выработка по дням'!V195:'выработка по дням'!$AH195))/1000/$B195/$AJ$2/24</f>
        <v>#DIV/0!</v>
      </c>
      <c r="V195" s="17" t="e">
        <f>('выработка по дням'!$AW194+'выработка по дням'!$AW195+SUM('выработка по дням'!W194:'выработка по дням'!$AH194)-SUM('выработка по дням'!W195:'выработка по дням'!$AH195))/1000/$B195/$AJ$2/24</f>
        <v>#DIV/0!</v>
      </c>
      <c r="W195" s="17" t="e">
        <f>('выработка по дням'!$AW194+'выработка по дням'!$AW195+SUM('выработка по дням'!X194:'выработка по дням'!$AH194)-SUM('выработка по дням'!X195:'выработка по дням'!$AH195))/1000/$B195/$AJ$2/24</f>
        <v>#DIV/0!</v>
      </c>
      <c r="X195" s="17" t="e">
        <f>('выработка по дням'!$AW194+'выработка по дням'!$AW195+SUM('выработка по дням'!Y194:'выработка по дням'!$AH194)-SUM('выработка по дням'!Y195:'выработка по дням'!$AH195))/1000/$B195/$AJ$2/24</f>
        <v>#DIV/0!</v>
      </c>
      <c r="Y195" s="17" t="e">
        <f>('выработка по дням'!$AW194+'выработка по дням'!$AW195+SUM('выработка по дням'!Z194:'выработка по дням'!$AH194)-SUM('выработка по дням'!Z195:'выработка по дням'!$AH195))/1000/$B195/$AJ$2/24</f>
        <v>#DIV/0!</v>
      </c>
      <c r="Z195" s="17" t="e">
        <f>('выработка по дням'!$AW194+'выработка по дням'!$AW195+SUM('выработка по дням'!AA194:'выработка по дням'!$AH194)-SUM('выработка по дням'!AA195:'выработка по дням'!$AH195))/1000/$B195/$AJ$2/24</f>
        <v>#DIV/0!</v>
      </c>
      <c r="AA195" s="17" t="e">
        <f>('выработка по дням'!$AW194+'выработка по дням'!$AW195+SUM('выработка по дням'!AB194:'выработка по дням'!$AH194)-SUM('выработка по дням'!AB195:'выработка по дням'!$AH195))/1000/$B195/$AJ$2/24</f>
        <v>#DIV/0!</v>
      </c>
      <c r="AB195" s="17" t="e">
        <f>('выработка по дням'!$AW194+'выработка по дням'!$AW195+SUM('выработка по дням'!AC194:'выработка по дням'!$AH194)-SUM('выработка по дням'!AC195:'выработка по дням'!$AH195))/1000/$B195/$AJ$2/24</f>
        <v>#DIV/0!</v>
      </c>
      <c r="AC195" s="17" t="e">
        <f>('выработка по дням'!$AW194+'выработка по дням'!$AW195+SUM('выработка по дням'!AD194:'выработка по дням'!$AH194)-SUM('выработка по дням'!AD195:'выработка по дням'!$AH195))/1000/$B195/$AJ$2/24</f>
        <v>#DIV/0!</v>
      </c>
      <c r="AD195" s="17" t="e">
        <f>('выработка по дням'!$AW194+'выработка по дням'!$AW195+SUM('выработка по дням'!AE194:'выработка по дням'!$AH194)-SUM('выработка по дням'!AE195:'выработка по дням'!$AH195))/1000/$B195/$AJ$2/24</f>
        <v>#DIV/0!</v>
      </c>
      <c r="AE195" s="17" t="e">
        <f>('выработка по дням'!$AW194+'выработка по дням'!$AW195+SUM('выработка по дням'!AF194:'выработка по дням'!$AH194)-SUM('выработка по дням'!AF195:'выработка по дням'!$AH195))/1000/$B195/$AJ$2/24</f>
        <v>#DIV/0!</v>
      </c>
      <c r="AF195" s="17" t="e">
        <f>('выработка по дням'!$AW194+'выработка по дням'!$AW195+SUM('выработка по дням'!AG194:'выработка по дням'!$AH194)-SUM('выработка по дням'!AG195:'выработка по дням'!$AH195))/1000/$B195/$AJ$2/24</f>
        <v>#DIV/0!</v>
      </c>
      <c r="AG195" s="29" t="e">
        <f>('выработка по дням'!$AW194+'выработка по дням'!$AW195+SUM('выработка по дням'!AH194:'выработка по дням'!$AH194)-SUM('выработка по дням'!AH195:'выработка по дням'!$AH195))/1000/$B195/$AJ$2/24</f>
        <v>#DIV/0!</v>
      </c>
      <c r="AH195" s="18" t="e">
        <f>('выработка по дням'!$AW194+'выработка по дням'!$AW195)/1000/$B195/$AJ$2/24</f>
        <v>#DIV/0!</v>
      </c>
    </row>
    <row r="196" spans="1:34" hidden="1">
      <c r="A196" s="210"/>
      <c r="B196" s="131"/>
      <c r="C196" s="23"/>
      <c r="D196" s="23"/>
      <c r="E196" s="23"/>
      <c r="F196" s="23"/>
      <c r="G196" s="23"/>
      <c r="H196" s="23"/>
      <c r="I196" s="23"/>
      <c r="J196" s="23"/>
      <c r="K196" s="23"/>
      <c r="L196" s="23"/>
      <c r="M196" s="23"/>
      <c r="N196" s="23"/>
      <c r="O196" s="23"/>
      <c r="P196" s="23"/>
      <c r="Q196" s="24"/>
      <c r="R196" s="24"/>
      <c r="S196" s="24"/>
      <c r="T196" s="24"/>
      <c r="U196" s="24"/>
      <c r="V196" s="24"/>
      <c r="W196" s="24"/>
      <c r="X196" s="24"/>
      <c r="Y196" s="24"/>
      <c r="Z196" s="24"/>
      <c r="AA196" s="24"/>
      <c r="AB196" s="24"/>
      <c r="AC196" s="24"/>
      <c r="AD196" s="24"/>
      <c r="AE196" s="24"/>
      <c r="AF196" s="24"/>
      <c r="AG196" s="24"/>
      <c r="AH196" s="12"/>
    </row>
    <row r="197" spans="1:34" hidden="1">
      <c r="A197" s="211"/>
      <c r="B197" s="132"/>
      <c r="C197" s="17" t="e">
        <f>('выработка по дням'!$AW196+'выработка по дням'!$AW197+SUM('выработка по дням'!D196:'выработка по дням'!$AH196)-SUM('выработка по дням'!D197:'выработка по дням'!$AH197))/1000/$B197/$AJ$2/24</f>
        <v>#DIV/0!</v>
      </c>
      <c r="D197" s="17" t="e">
        <f>('выработка по дням'!$AW196+'выработка по дням'!$AW197+SUM('выработка по дням'!E196:'выработка по дням'!$AH196)-SUM('выработка по дням'!E197:'выработка по дням'!$AH197))/1000/$B197/$AJ$2/24</f>
        <v>#DIV/0!</v>
      </c>
      <c r="E197" s="17" t="e">
        <f>('выработка по дням'!$AW196+'выработка по дням'!$AW197+SUM('выработка по дням'!F196:'выработка по дням'!$AH196)-SUM('выработка по дням'!F197:'выработка по дням'!$AH197))/1000/$B197/$AJ$2/24</f>
        <v>#DIV/0!</v>
      </c>
      <c r="F197" s="17" t="e">
        <f>('выработка по дням'!$AW196+'выработка по дням'!$AW197+SUM('выработка по дням'!G196:'выработка по дням'!$AH196)-SUM('выработка по дням'!G197:'выработка по дням'!$AH197))/1000/$B197/$AJ$2/24</f>
        <v>#DIV/0!</v>
      </c>
      <c r="G197" s="17" t="e">
        <f>('выработка по дням'!$AW196+'выработка по дням'!$AW197+SUM('выработка по дням'!H196:'выработка по дням'!$AH196)-SUM('выработка по дням'!H197:'выработка по дням'!$AH197))/1000/$B197/$AJ$2/24</f>
        <v>#DIV/0!</v>
      </c>
      <c r="H197" s="17" t="e">
        <f>('выработка по дням'!$AW196+'выработка по дням'!$AW197+SUM('выработка по дням'!I196:'выработка по дням'!$AH196)-SUM('выработка по дням'!I197:'выработка по дням'!$AH197))/1000/$B197/$AJ$2/24</f>
        <v>#DIV/0!</v>
      </c>
      <c r="I197" s="17" t="e">
        <f>('выработка по дням'!$AW196+'выработка по дням'!$AW197+SUM('выработка по дням'!J196:'выработка по дням'!$AH196)-SUM('выработка по дням'!J197:'выработка по дням'!$AH197))/1000/$B197/$AJ$2/24</f>
        <v>#DIV/0!</v>
      </c>
      <c r="J197" s="17" t="e">
        <f>('выработка по дням'!$AW196+'выработка по дням'!$AW197+SUM('выработка по дням'!K196:'выработка по дням'!$AH196)-SUM('выработка по дням'!K197:'выработка по дням'!$AH197))/1000/$B197/$AJ$2/24</f>
        <v>#DIV/0!</v>
      </c>
      <c r="K197" s="17" t="e">
        <f>('выработка по дням'!$AW196+'выработка по дням'!$AW197+SUM('выработка по дням'!L196:'выработка по дням'!$AH196)-SUM('выработка по дням'!L197:'выработка по дням'!$AH197))/1000/$B197/$AJ$2/24</f>
        <v>#DIV/0!</v>
      </c>
      <c r="L197" s="17" t="e">
        <f>('выработка по дням'!$AW196+'выработка по дням'!$AW197+SUM('выработка по дням'!M196:'выработка по дням'!$AH196)-SUM('выработка по дням'!M197:'выработка по дням'!$AH197))/1000/$B197/$AJ$2/24</f>
        <v>#DIV/0!</v>
      </c>
      <c r="M197" s="17" t="e">
        <f>('выработка по дням'!$AW196+'выработка по дням'!$AW197+SUM('выработка по дням'!N196:'выработка по дням'!$AH196)-SUM('выработка по дням'!N197:'выработка по дням'!$AH197))/1000/$B197/$AJ$2/24</f>
        <v>#DIV/0!</v>
      </c>
      <c r="N197" s="17" t="e">
        <f>('выработка по дням'!$AW196+'выработка по дням'!$AW197+SUM('выработка по дням'!O196:'выработка по дням'!$AH196)-SUM('выработка по дням'!O197:'выработка по дням'!$AH197))/1000/$B197/$AJ$2/24</f>
        <v>#DIV/0!</v>
      </c>
      <c r="O197" s="17" t="e">
        <f>('выработка по дням'!$AW196+'выработка по дням'!$AW197+SUM('выработка по дням'!P196:'выработка по дням'!$AH196)-SUM('выработка по дням'!P197:'выработка по дням'!$AH197))/1000/$B197/$AJ$2/24</f>
        <v>#DIV/0!</v>
      </c>
      <c r="P197" s="17" t="e">
        <f>('выработка по дням'!$AW196+'выработка по дням'!$AW197+SUM('выработка по дням'!Q196:'выработка по дням'!$AH196)-SUM('выработка по дням'!Q197:'выработка по дням'!$AH197))/1000/$B197/$AJ$2/24</f>
        <v>#DIV/0!</v>
      </c>
      <c r="Q197" s="17" t="e">
        <f>('выработка по дням'!$AW196+'выработка по дням'!$AW197+SUM('выработка по дням'!R196:'выработка по дням'!$AH196)-SUM('выработка по дням'!R197:'выработка по дням'!$AH197))/1000/$B197/$AJ$2/24</f>
        <v>#DIV/0!</v>
      </c>
      <c r="R197" s="17" t="e">
        <f>('выработка по дням'!$AW196+'выработка по дням'!$AW197+SUM('выработка по дням'!S196:'выработка по дням'!$AH196)-SUM('выработка по дням'!S197:'выработка по дням'!$AH197))/1000/$B197/$AJ$2/24</f>
        <v>#DIV/0!</v>
      </c>
      <c r="S197" s="17" t="e">
        <f>('выработка по дням'!$AW196+'выработка по дням'!$AW197+SUM('выработка по дням'!T196:'выработка по дням'!$AH196)-SUM('выработка по дням'!T197:'выработка по дням'!$AH197))/1000/$B197/$AJ$2/24</f>
        <v>#DIV/0!</v>
      </c>
      <c r="T197" s="17" t="e">
        <f>('выработка по дням'!$AW196+'выработка по дням'!$AW197+SUM('выработка по дням'!U196:'выработка по дням'!$AH196)-SUM('выработка по дням'!U197:'выработка по дням'!$AH197))/1000/$B197/$AJ$2/24</f>
        <v>#DIV/0!</v>
      </c>
      <c r="U197" s="17" t="e">
        <f>('выработка по дням'!$AW196+'выработка по дням'!$AW197+SUM('выработка по дням'!V196:'выработка по дням'!$AH196)-SUM('выработка по дням'!V197:'выработка по дням'!$AH197))/1000/$B197/$AJ$2/24</f>
        <v>#DIV/0!</v>
      </c>
      <c r="V197" s="17" t="e">
        <f>('выработка по дням'!$AW196+'выработка по дням'!$AW197+SUM('выработка по дням'!W196:'выработка по дням'!$AH196)-SUM('выработка по дням'!W197:'выработка по дням'!$AH197))/1000/$B197/$AJ$2/24</f>
        <v>#DIV/0!</v>
      </c>
      <c r="W197" s="17" t="e">
        <f>('выработка по дням'!$AW196+'выработка по дням'!$AW197+SUM('выработка по дням'!X196:'выработка по дням'!$AH196)-SUM('выработка по дням'!X197:'выработка по дням'!$AH197))/1000/$B197/$AJ$2/24</f>
        <v>#DIV/0!</v>
      </c>
      <c r="X197" s="17" t="e">
        <f>('выработка по дням'!$AW196+'выработка по дням'!$AW197+SUM('выработка по дням'!Y196:'выработка по дням'!$AH196)-SUM('выработка по дням'!Y197:'выработка по дням'!$AH197))/1000/$B197/$AJ$2/24</f>
        <v>#DIV/0!</v>
      </c>
      <c r="Y197" s="17" t="e">
        <f>('выработка по дням'!$AW196+'выработка по дням'!$AW197+SUM('выработка по дням'!Z196:'выработка по дням'!$AH196)-SUM('выработка по дням'!Z197:'выработка по дням'!$AH197))/1000/$B197/$AJ$2/24</f>
        <v>#DIV/0!</v>
      </c>
      <c r="Z197" s="17" t="e">
        <f>('выработка по дням'!$AW196+'выработка по дням'!$AW197+SUM('выработка по дням'!AA196:'выработка по дням'!$AH196)-SUM('выработка по дням'!AA197:'выработка по дням'!$AH197))/1000/$B197/$AJ$2/24</f>
        <v>#DIV/0!</v>
      </c>
      <c r="AA197" s="17" t="e">
        <f>('выработка по дням'!$AW196+'выработка по дням'!$AW197+SUM('выработка по дням'!AB196:'выработка по дням'!$AH196)-SUM('выработка по дням'!AB197:'выработка по дням'!$AH197))/1000/$B197/$AJ$2/24</f>
        <v>#DIV/0!</v>
      </c>
      <c r="AB197" s="17" t="e">
        <f>('выработка по дням'!$AW196+'выработка по дням'!$AW197+SUM('выработка по дням'!AC196:'выработка по дням'!$AH196)-SUM('выработка по дням'!AC197:'выработка по дням'!$AH197))/1000/$B197/$AJ$2/24</f>
        <v>#DIV/0!</v>
      </c>
      <c r="AC197" s="17" t="e">
        <f>('выработка по дням'!$AW196+'выработка по дням'!$AW197+SUM('выработка по дням'!AD196:'выработка по дням'!$AH196)-SUM('выработка по дням'!AD197:'выработка по дням'!$AH197))/1000/$B197/$AJ$2/24</f>
        <v>#DIV/0!</v>
      </c>
      <c r="AD197" s="17" t="e">
        <f>('выработка по дням'!$AW196+'выработка по дням'!$AW197+SUM('выработка по дням'!AE196:'выработка по дням'!$AH196)-SUM('выработка по дням'!AE197:'выработка по дням'!$AH197))/1000/$B197/$AJ$2/24</f>
        <v>#DIV/0!</v>
      </c>
      <c r="AE197" s="17" t="e">
        <f>('выработка по дням'!$AW196+'выработка по дням'!$AW197+SUM('выработка по дням'!AF196:'выработка по дням'!$AH196)-SUM('выработка по дням'!AF197:'выработка по дням'!$AH197))/1000/$B197/$AJ$2/24</f>
        <v>#DIV/0!</v>
      </c>
      <c r="AF197" s="17" t="e">
        <f>('выработка по дням'!$AW196+'выработка по дням'!$AW197+SUM('выработка по дням'!AG196:'выработка по дням'!$AH196)-SUM('выработка по дням'!AG197:'выработка по дням'!$AH197))/1000/$B197/$AJ$2/24</f>
        <v>#DIV/0!</v>
      </c>
      <c r="AG197" s="29" t="e">
        <f>('выработка по дням'!$AW196+'выработка по дням'!$AW197+SUM('выработка по дням'!AH196:'выработка по дням'!$AH196)-SUM('выработка по дням'!AH197:'выработка по дням'!$AH197))/1000/$B197/$AJ$2/24</f>
        <v>#DIV/0!</v>
      </c>
      <c r="AH197" s="18" t="e">
        <f>('выработка по дням'!$AW196+'выработка по дням'!$AW197)/1000/$B197/$AJ$2/24</f>
        <v>#DIV/0!</v>
      </c>
    </row>
    <row r="198" spans="1:34" hidden="1">
      <c r="A198" s="210"/>
      <c r="B198" s="131"/>
      <c r="C198" s="23"/>
      <c r="D198" s="23"/>
      <c r="E198" s="23"/>
      <c r="F198" s="23"/>
      <c r="G198" s="23"/>
      <c r="H198" s="23"/>
      <c r="I198" s="23"/>
      <c r="J198" s="23"/>
      <c r="K198" s="23"/>
      <c r="L198" s="23"/>
      <c r="M198" s="23"/>
      <c r="N198" s="23"/>
      <c r="O198" s="23"/>
      <c r="P198" s="23"/>
      <c r="Q198" s="24"/>
      <c r="R198" s="24"/>
      <c r="S198" s="24"/>
      <c r="T198" s="24"/>
      <c r="U198" s="24"/>
      <c r="V198" s="24"/>
      <c r="W198" s="24"/>
      <c r="X198" s="24"/>
      <c r="Y198" s="24"/>
      <c r="Z198" s="24"/>
      <c r="AA198" s="24"/>
      <c r="AB198" s="24"/>
      <c r="AC198" s="24"/>
      <c r="AD198" s="24"/>
      <c r="AE198" s="24"/>
      <c r="AF198" s="24"/>
      <c r="AG198" s="24"/>
      <c r="AH198" s="12"/>
    </row>
    <row r="199" spans="1:34" hidden="1">
      <c r="A199" s="211"/>
      <c r="B199" s="132"/>
      <c r="C199" s="17" t="e">
        <f>('выработка по дням'!$AW198+'выработка по дням'!$AW199+SUM('выработка по дням'!D198:'выработка по дням'!$AH198)-SUM('выработка по дням'!D199:'выработка по дням'!$AH199))/1000/$B199/$AJ$2/24</f>
        <v>#DIV/0!</v>
      </c>
      <c r="D199" s="17" t="e">
        <f>('выработка по дням'!$AW198+'выработка по дням'!$AW199+SUM('выработка по дням'!E198:'выработка по дням'!$AH198)-SUM('выработка по дням'!E199:'выработка по дням'!$AH199))/1000/$B199/$AJ$2/24</f>
        <v>#DIV/0!</v>
      </c>
      <c r="E199" s="17" t="e">
        <f>('выработка по дням'!$AW198+'выработка по дням'!$AW199+SUM('выработка по дням'!F198:'выработка по дням'!$AH198)-SUM('выработка по дням'!F199:'выработка по дням'!$AH199))/1000/$B199/$AJ$2/24</f>
        <v>#DIV/0!</v>
      </c>
      <c r="F199" s="17" t="e">
        <f>('выработка по дням'!$AW198+'выработка по дням'!$AW199+SUM('выработка по дням'!G198:'выработка по дням'!$AH198)-SUM('выработка по дням'!G199:'выработка по дням'!$AH199))/1000/$B199/$AJ$2/24</f>
        <v>#DIV/0!</v>
      </c>
      <c r="G199" s="17" t="e">
        <f>('выработка по дням'!$AW198+'выработка по дням'!$AW199+SUM('выработка по дням'!H198:'выработка по дням'!$AH198)-SUM('выработка по дням'!H199:'выработка по дням'!$AH199))/1000/$B199/$AJ$2/24</f>
        <v>#DIV/0!</v>
      </c>
      <c r="H199" s="17" t="e">
        <f>('выработка по дням'!$AW198+'выработка по дням'!$AW199+SUM('выработка по дням'!I198:'выработка по дням'!$AH198)-SUM('выработка по дням'!I199:'выработка по дням'!$AH199))/1000/$B199/$AJ$2/24</f>
        <v>#DIV/0!</v>
      </c>
      <c r="I199" s="17" t="e">
        <f>('выработка по дням'!$AW198+'выработка по дням'!$AW199+SUM('выработка по дням'!J198:'выработка по дням'!$AH198)-SUM('выработка по дням'!J199:'выработка по дням'!$AH199))/1000/$B199/$AJ$2/24</f>
        <v>#DIV/0!</v>
      </c>
      <c r="J199" s="17" t="e">
        <f>('выработка по дням'!$AW198+'выработка по дням'!$AW199+SUM('выработка по дням'!K198:'выработка по дням'!$AH198)-SUM('выработка по дням'!K199:'выработка по дням'!$AH199))/1000/$B199/$AJ$2/24</f>
        <v>#DIV/0!</v>
      </c>
      <c r="K199" s="17" t="e">
        <f>('выработка по дням'!$AW198+'выработка по дням'!$AW199+SUM('выработка по дням'!L198:'выработка по дням'!$AH198)-SUM('выработка по дням'!L199:'выработка по дням'!$AH199))/1000/$B199/$AJ$2/24</f>
        <v>#DIV/0!</v>
      </c>
      <c r="L199" s="17" t="e">
        <f>('выработка по дням'!$AW198+'выработка по дням'!$AW199+SUM('выработка по дням'!M198:'выработка по дням'!$AH198)-SUM('выработка по дням'!M199:'выработка по дням'!$AH199))/1000/$B199/$AJ$2/24</f>
        <v>#DIV/0!</v>
      </c>
      <c r="M199" s="17" t="e">
        <f>('выработка по дням'!$AW198+'выработка по дням'!$AW199+SUM('выработка по дням'!N198:'выработка по дням'!$AH198)-SUM('выработка по дням'!N199:'выработка по дням'!$AH199))/1000/$B199/$AJ$2/24</f>
        <v>#DIV/0!</v>
      </c>
      <c r="N199" s="17" t="e">
        <f>('выработка по дням'!$AW198+'выработка по дням'!$AW199+SUM('выработка по дням'!O198:'выработка по дням'!$AH198)-SUM('выработка по дням'!O199:'выработка по дням'!$AH199))/1000/$B199/$AJ$2/24</f>
        <v>#DIV/0!</v>
      </c>
      <c r="O199" s="17" t="e">
        <f>('выработка по дням'!$AW198+'выработка по дням'!$AW199+SUM('выработка по дням'!P198:'выработка по дням'!$AH198)-SUM('выработка по дням'!P199:'выработка по дням'!$AH199))/1000/$B199/$AJ$2/24</f>
        <v>#DIV/0!</v>
      </c>
      <c r="P199" s="17" t="e">
        <f>('выработка по дням'!$AW198+'выработка по дням'!$AW199+SUM('выработка по дням'!Q198:'выработка по дням'!$AH198)-SUM('выработка по дням'!Q199:'выработка по дням'!$AH199))/1000/$B199/$AJ$2/24</f>
        <v>#DIV/0!</v>
      </c>
      <c r="Q199" s="17" t="e">
        <f>('выработка по дням'!$AW198+'выработка по дням'!$AW199+SUM('выработка по дням'!R198:'выработка по дням'!$AH198)-SUM('выработка по дням'!R199:'выработка по дням'!$AH199))/1000/$B199/$AJ$2/24</f>
        <v>#DIV/0!</v>
      </c>
      <c r="R199" s="17" t="e">
        <f>('выработка по дням'!$AW198+'выработка по дням'!$AW199+SUM('выработка по дням'!S198:'выработка по дням'!$AH198)-SUM('выработка по дням'!S199:'выработка по дням'!$AH199))/1000/$B199/$AJ$2/24</f>
        <v>#DIV/0!</v>
      </c>
      <c r="S199" s="17" t="e">
        <f>('выработка по дням'!$AW198+'выработка по дням'!$AW199+SUM('выработка по дням'!T198:'выработка по дням'!$AH198)-SUM('выработка по дням'!T199:'выработка по дням'!$AH199))/1000/$B199/$AJ$2/24</f>
        <v>#DIV/0!</v>
      </c>
      <c r="T199" s="17" t="e">
        <f>('выработка по дням'!$AW198+'выработка по дням'!$AW199+SUM('выработка по дням'!U198:'выработка по дням'!$AH198)-SUM('выработка по дням'!U199:'выработка по дням'!$AH199))/1000/$B199/$AJ$2/24</f>
        <v>#DIV/0!</v>
      </c>
      <c r="U199" s="17" t="e">
        <f>('выработка по дням'!$AW198+'выработка по дням'!$AW199+SUM('выработка по дням'!V198:'выработка по дням'!$AH198)-SUM('выработка по дням'!V199:'выработка по дням'!$AH199))/1000/$B199/$AJ$2/24</f>
        <v>#DIV/0!</v>
      </c>
      <c r="V199" s="17" t="e">
        <f>('выработка по дням'!$AW198+'выработка по дням'!$AW199+SUM('выработка по дням'!W198:'выработка по дням'!$AH198)-SUM('выработка по дням'!W199:'выработка по дням'!$AH199))/1000/$B199/$AJ$2/24</f>
        <v>#DIV/0!</v>
      </c>
      <c r="W199" s="17" t="e">
        <f>('выработка по дням'!$AW198+'выработка по дням'!$AW199+SUM('выработка по дням'!X198:'выработка по дням'!$AH198)-SUM('выработка по дням'!X199:'выработка по дням'!$AH199))/1000/$B199/$AJ$2/24</f>
        <v>#DIV/0!</v>
      </c>
      <c r="X199" s="17" t="e">
        <f>('выработка по дням'!$AW198+'выработка по дням'!$AW199+SUM('выработка по дням'!Y198:'выработка по дням'!$AH198)-SUM('выработка по дням'!Y199:'выработка по дням'!$AH199))/1000/$B199/$AJ$2/24</f>
        <v>#DIV/0!</v>
      </c>
      <c r="Y199" s="17" t="e">
        <f>('выработка по дням'!$AW198+'выработка по дням'!$AW199+SUM('выработка по дням'!Z198:'выработка по дням'!$AH198)-SUM('выработка по дням'!Z199:'выработка по дням'!$AH199))/1000/$B199/$AJ$2/24</f>
        <v>#DIV/0!</v>
      </c>
      <c r="Z199" s="17" t="e">
        <f>('выработка по дням'!$AW198+'выработка по дням'!$AW199+SUM('выработка по дням'!AA198:'выработка по дням'!$AH198)-SUM('выработка по дням'!AA199:'выработка по дням'!$AH199))/1000/$B199/$AJ$2/24</f>
        <v>#DIV/0!</v>
      </c>
      <c r="AA199" s="17" t="e">
        <f>('выработка по дням'!$AW198+'выработка по дням'!$AW199+SUM('выработка по дням'!AB198:'выработка по дням'!$AH198)-SUM('выработка по дням'!AB199:'выработка по дням'!$AH199))/1000/$B199/$AJ$2/24</f>
        <v>#DIV/0!</v>
      </c>
      <c r="AB199" s="17" t="e">
        <f>('выработка по дням'!$AW198+'выработка по дням'!$AW199+SUM('выработка по дням'!AC198:'выработка по дням'!$AH198)-SUM('выработка по дням'!AC199:'выработка по дням'!$AH199))/1000/$B199/$AJ$2/24</f>
        <v>#DIV/0!</v>
      </c>
      <c r="AC199" s="17" t="e">
        <f>('выработка по дням'!$AW198+'выработка по дням'!$AW199+SUM('выработка по дням'!AD198:'выработка по дням'!$AH198)-SUM('выработка по дням'!AD199:'выработка по дням'!$AH199))/1000/$B199/$AJ$2/24</f>
        <v>#DIV/0!</v>
      </c>
      <c r="AD199" s="17" t="e">
        <f>('выработка по дням'!$AW198+'выработка по дням'!$AW199+SUM('выработка по дням'!AE198:'выработка по дням'!$AH198)-SUM('выработка по дням'!AE199:'выработка по дням'!$AH199))/1000/$B199/$AJ$2/24</f>
        <v>#DIV/0!</v>
      </c>
      <c r="AE199" s="17" t="e">
        <f>('выработка по дням'!$AW198+'выработка по дням'!$AW199+SUM('выработка по дням'!AF198:'выработка по дням'!$AH198)-SUM('выработка по дням'!AF199:'выработка по дням'!$AH199))/1000/$B199/$AJ$2/24</f>
        <v>#DIV/0!</v>
      </c>
      <c r="AF199" s="17" t="e">
        <f>('выработка по дням'!$AW198+'выработка по дням'!$AW199+SUM('выработка по дням'!AG198:'выработка по дням'!$AH198)-SUM('выработка по дням'!AG199:'выработка по дням'!$AH199))/1000/$B199/$AJ$2/24</f>
        <v>#DIV/0!</v>
      </c>
      <c r="AG199" s="29" t="e">
        <f>('выработка по дням'!$AW198+'выработка по дням'!$AW199+SUM('выработка по дням'!AH198:'выработка по дням'!$AH198)-SUM('выработка по дням'!AH199:'выработка по дням'!$AH199))/1000/$B199/$AJ$2/24</f>
        <v>#DIV/0!</v>
      </c>
      <c r="AH199" s="18" t="e">
        <f>('выработка по дням'!$AW198+'выработка по дням'!$AW199)/1000/$B199/$AJ$2/24</f>
        <v>#DIV/0!</v>
      </c>
    </row>
    <row r="200" spans="1:34">
      <c r="A200" s="217" t="s">
        <v>833</v>
      </c>
      <c r="B200" s="131"/>
      <c r="C200" s="23"/>
      <c r="D200" s="23"/>
      <c r="E200" s="23"/>
      <c r="F200" s="23"/>
      <c r="G200" s="23"/>
      <c r="H200" s="23"/>
      <c r="I200" s="23"/>
      <c r="J200" s="23"/>
      <c r="K200" s="23"/>
      <c r="L200" s="23"/>
      <c r="M200" s="23"/>
      <c r="N200" s="23"/>
      <c r="O200" s="23"/>
      <c r="P200" s="23"/>
      <c r="Q200" s="24"/>
      <c r="R200" s="24"/>
      <c r="S200" s="24"/>
      <c r="T200" s="24"/>
      <c r="U200" s="24"/>
      <c r="V200" s="24"/>
      <c r="W200" s="24"/>
      <c r="X200" s="24"/>
      <c r="Y200" s="24"/>
      <c r="Z200" s="24"/>
      <c r="AA200" s="24"/>
      <c r="AB200" s="24"/>
      <c r="AC200" s="24"/>
      <c r="AD200" s="24"/>
      <c r="AE200" s="24"/>
      <c r="AF200" s="24"/>
      <c r="AG200" s="24"/>
      <c r="AH200" s="12"/>
    </row>
    <row r="201" spans="1:34">
      <c r="A201" s="218"/>
      <c r="B201" s="132">
        <v>4</v>
      </c>
      <c r="C201" s="17">
        <f>('выработка по дням'!$AW200+'выработка по дням'!$AW201+SUM('выработка по дням'!D200:'выработка по дням'!$AH200)-SUM('выработка по дням'!D201:'выработка по дням'!$AH201))/1000/$B201/$AJ$2/24</f>
        <v>6.634115296803654E-2</v>
      </c>
      <c r="D201" s="17">
        <f>('выработка по дням'!$AW200+'выработка по дням'!$AW201+SUM('выработка по дням'!E200:'выработка по дням'!$AH200)-SUM('выработка по дням'!E201:'выработка по дням'!$AH201))/1000/$B201/$AJ$2/24</f>
        <v>6.6470918949771696E-2</v>
      </c>
      <c r="E201" s="17">
        <f>('выработка по дням'!$AW200+'выработка по дням'!$AW201+SUM('выработка по дням'!F200:'выработка по дням'!$AH200)-SUM('выработка по дням'!F201:'выработка по дням'!$AH201))/1000/$B201/$AJ$2/24</f>
        <v>6.6730308219178081E-2</v>
      </c>
      <c r="F201" s="17">
        <f>('выработка по дням'!$AW200+'выработка по дням'!$AW201+SUM('выработка по дням'!G200:'выработка по дням'!$AH200)-SUM('выработка по дням'!G201:'выработка по дням'!$AH201))/1000/$B201/$AJ$2/24</f>
        <v>6.6985045662100451E-2</v>
      </c>
      <c r="G201" s="17">
        <f>('выработка по дням'!$AW200+'выработка по дням'!$AW201+SUM('выработка по дням'!H200:'выработка по дням'!$AH200)-SUM('выработка по дням'!H201:'выработка по дням'!$AH201))/1000/$B201/$AJ$2/24</f>
        <v>6.70988299086758E-2</v>
      </c>
      <c r="H201" s="17">
        <f>('выработка по дням'!$AW200+'выработка по дням'!$AW201+SUM('выработка по дням'!I200:'выработка по дням'!$AH200)-SUM('выработка по дням'!I201:'выработка по дням'!$AH201))/1000/$B201/$AJ$2/24</f>
        <v>6.7149315068493143E-2</v>
      </c>
      <c r="I201" s="17">
        <f>('выработка по дням'!$AW200+'выработка по дням'!$AW201+SUM('выработка по дням'!J200:'выработка по дням'!$AH200)-SUM('выработка по дням'!J201:'выработка по дням'!$AH201))/1000/$B201/$AJ$2/24</f>
        <v>6.7195148401826485E-2</v>
      </c>
      <c r="J201" s="17">
        <f>('выработка по дням'!$AW200+'выработка по дням'!$AW201+SUM('выработка по дням'!K200:'выработка по дням'!$AH200)-SUM('выработка по дням'!K201:'выработка по дням'!$AH201))/1000/$B201/$AJ$2/24</f>
        <v>6.7548087899543377E-2</v>
      </c>
      <c r="K201" s="17">
        <f>('выработка по дням'!$AW200+'выработка по дням'!$AW201+SUM('выработка по дням'!L200:'выработка по дням'!$AH200)-SUM('выработка по дням'!L201:'выработка по дням'!$AH201))/1000/$B201/$AJ$2/24</f>
        <v>6.7667893835616444E-2</v>
      </c>
      <c r="L201" s="17">
        <f>('выработка по дням'!$AW200+'выработка по дням'!$AW201+SUM('выработка по дням'!M200:'выработка по дням'!$AH200)-SUM('выработка по дням'!M201:'выработка по дням'!$AH201))/1000/$B201/$AJ$2/24</f>
        <v>6.8025399543378995E-2</v>
      </c>
      <c r="M201" s="17">
        <f>('выработка по дням'!$AW200+'выработка по дням'!$AW201+SUM('выработка по дням'!N200:'выработка по дням'!$AH200)-SUM('выработка по дням'!N201:'выработка по дням'!$AH201))/1000/$B201/$AJ$2/24</f>
        <v>6.8041695205479452E-2</v>
      </c>
      <c r="N201" s="17">
        <f>('выработка по дням'!$AW200+'выработка по дням'!$AW201+SUM('выработка по дням'!O200:'выработка по дням'!$AH200)-SUM('выработка по дням'!O201:'выработка по дням'!$AH201))/1000/$B201/$AJ$2/24</f>
        <v>6.8365525114155237E-2</v>
      </c>
      <c r="O201" s="17">
        <f>('выработка по дням'!$AW200+'выработка по дням'!$AW201+SUM('выработка по дням'!P200:'выработка по дням'!$AH200)-SUM('выработка по дням'!P201:'выработка по дням'!$AH201))/1000/$B201/$AJ$2/24</f>
        <v>6.8578567351598174E-2</v>
      </c>
      <c r="P201" s="17">
        <f>('выработка по дням'!$AW200+'выработка по дням'!$AW201+SUM('выработка по дням'!Q200:'выработка по дням'!$AH200)-SUM('выработка по дням'!Q201:'выработка по дням'!$AH201))/1000/$B201/$AJ$2/24</f>
        <v>6.8677197488584474E-2</v>
      </c>
      <c r="Q201" s="17">
        <f>('выработка по дням'!$AW200+'выработка по дням'!$AW201+SUM('выработка по дням'!R200:'выработка по дням'!$AH200)-SUM('выработка по дням'!R201:'выработка по дням'!$AH201))/1000/$B201/$AJ$2/24</f>
        <v>6.9294948630136979E-2</v>
      </c>
      <c r="R201" s="17">
        <f>('выработка по дням'!$AW200+'выработка по дням'!$AW201+SUM('выработка по дням'!S200:'выработка по дням'!$AH200)-SUM('выработка по дням'!S201:'выработка по дням'!$AH201))/1000/$B201/$AJ$2/24</f>
        <v>6.9689212328767111E-2</v>
      </c>
      <c r="S201" s="17">
        <f>('выработка по дням'!$AW200+'выработка по дням'!$AW201+SUM('выработка по дням'!T200:'выработка по дням'!$AH200)-SUM('выработка по дням'!T201:'выработка по дням'!$AH201))/1000/$B201/$AJ$2/24</f>
        <v>6.9983789954337891E-2</v>
      </c>
      <c r="T201" s="17">
        <f>('выработка по дням'!$AW200+'выработка по дням'!$AW201+SUM('выработка по дням'!U200:'выработка по дням'!$AH200)-SUM('выработка по дням'!U201:'выработка по дням'!$AH201))/1000/$B201/$AJ$2/24</f>
        <v>7.0465154109589048E-2</v>
      </c>
      <c r="U201" s="17">
        <f>('выработка по дням'!$AW200+'выработка по дням'!$AW201+SUM('выработка по дням'!V200:'выработка по дням'!$AH200)-SUM('выработка по дням'!V201:'выработка по дням'!$AH201))/1000/$B201/$AJ$2/24</f>
        <v>7.1024743150684924E-2</v>
      </c>
      <c r="V201" s="17">
        <f>('выработка по дням'!$AW200+'выработка по дням'!$AW201+SUM('выработка по дням'!W200:'выработка по дням'!$AH200)-SUM('выработка по дням'!W201:'выработка по дням'!$AH201))/1000/$B201/$AJ$2/24</f>
        <v>7.1138384703196347E-2</v>
      </c>
      <c r="W201" s="17">
        <f>('выработка по дням'!$AW200+'выработка по дням'!$AW201+SUM('выработка по дням'!X200:'выработка по дням'!$AH200)-SUM('выработка по дням'!X201:'выработка по дням'!$AH201))/1000/$B201/$AJ$2/24</f>
        <v>7.1392779680365295E-2</v>
      </c>
      <c r="X201" s="17">
        <f>('выработка по дням'!$AW200+'выработка по дням'!$AW201+SUM('выработка по дням'!Y200:'выработка по дням'!$AH200)-SUM('выработка по дням'!Y201:'выработка по дням'!$AH201))/1000/$B201/$AJ$2/24</f>
        <v>7.1556307077625572E-2</v>
      </c>
      <c r="Y201" s="17">
        <f>('выработка по дням'!$AW200+'выработка по дням'!$AW201+SUM('выработка по дням'!Z200:'выработка по дням'!$AH200)-SUM('выработка по дням'!Z201:'выработка по дням'!$AH201))/1000/$B201/$AJ$2/24</f>
        <v>7.2165810502283115E-2</v>
      </c>
      <c r="Z201" s="17">
        <f>('выработка по дням'!$AW200+'выработка по дням'!$AW201+SUM('выработка по дням'!AA200:'выработка по дням'!$AH200)-SUM('выработка по дням'!AA201:'выработка по дням'!$AH201))/1000/$B201/$AJ$2/24</f>
        <v>7.2805165525114152E-2</v>
      </c>
      <c r="AA201" s="17">
        <f>('выработка по дням'!$AW200+'выработка по дням'!$AW201+SUM('выработка по дням'!AB200:'выработка по дням'!$AH200)-SUM('выработка по дням'!AB201:'выработка по дням'!$AH201))/1000/$B201/$AJ$2/24</f>
        <v>7.3374942922374425E-2</v>
      </c>
      <c r="AB201" s="17">
        <f>('выработка по дням'!$AW200+'выработка по дням'!$AW201+SUM('выработка по дням'!AC200:'выработка по дням'!$AH200)-SUM('выработка по дням'!AC201:'выработка по дням'!$AH201))/1000/$B201/$AJ$2/24</f>
        <v>7.3899115296803666E-2</v>
      </c>
      <c r="AC201" s="17">
        <f>('выработка по дням'!$AW200+'выработка по дням'!$AW201+SUM('выработка по дням'!AD200:'выработка по дням'!$AH200)-SUM('выработка по дням'!AD201:'выработка по дням'!$AH201))/1000/$B201/$AJ$2/24</f>
        <v>7.4218236301369866E-2</v>
      </c>
      <c r="AD201" s="17">
        <f>('выработка по дням'!$AW200+'выработка по дням'!$AW201+SUM('выработка по дням'!AE200:'выработка по дням'!$AH200)-SUM('выработка по дням'!AE201:'выработка по дням'!$AH201))/1000/$B201/$AJ$2/24</f>
        <v>7.4594206621004563E-2</v>
      </c>
      <c r="AE201" s="17">
        <f>('выработка по дням'!$AW200+'выработка по дням'!$AW201+SUM('выработка по дням'!AF200:'выработка по дням'!$AH200)-SUM('выработка по дням'!AF201:'выработка по дням'!$AH201))/1000/$B201/$AJ$2/24</f>
        <v>7.4994720319634708E-2</v>
      </c>
      <c r="AF201" s="17">
        <f>('выработка по дням'!$AW200+'выработка по дням'!$AW201+SUM('выработка по дням'!AG200:'выработка по дням'!$AH200)-SUM('выработка по дням'!AG201:'выработка по дням'!$AH201))/1000/$B201/$AJ$2/24</f>
        <v>7.5236415525114161E-2</v>
      </c>
      <c r="AG201" s="29">
        <f>('выработка по дням'!$AW200+'выработка по дням'!$AW201+SUM('выработка по дням'!AH200:'выработка по дням'!$AH200)-SUM('выработка по дням'!AH201:'выработка по дням'!$AH201))/1000/$B201/$AJ$2/24</f>
        <v>7.5332134703196343E-2</v>
      </c>
      <c r="AH201" s="18">
        <f>('выработка по дням'!$AW200+'выработка по дням'!$AW201)/1000/$B201/$AJ$2/24</f>
        <v>7.5649914383561653E-2</v>
      </c>
    </row>
    <row r="202" spans="1:34">
      <c r="A202" s="217" t="s">
        <v>834</v>
      </c>
      <c r="B202" s="131"/>
      <c r="C202" s="23"/>
      <c r="D202" s="23"/>
      <c r="E202" s="23"/>
      <c r="F202" s="23"/>
      <c r="G202" s="23"/>
      <c r="H202" s="23"/>
      <c r="I202" s="23"/>
      <c r="J202" s="23"/>
      <c r="K202" s="23"/>
      <c r="L202" s="23"/>
      <c r="M202" s="23"/>
      <c r="N202" s="23"/>
      <c r="O202" s="23"/>
      <c r="P202" s="23"/>
      <c r="Q202" s="24"/>
      <c r="R202" s="24"/>
      <c r="S202" s="24"/>
      <c r="T202" s="24"/>
      <c r="U202" s="24"/>
      <c r="V202" s="24"/>
      <c r="W202" s="24"/>
      <c r="X202" s="24"/>
      <c r="Y202" s="24"/>
      <c r="Z202" s="24"/>
      <c r="AA202" s="24"/>
      <c r="AB202" s="24"/>
      <c r="AC202" s="24"/>
      <c r="AD202" s="24"/>
      <c r="AE202" s="24"/>
      <c r="AF202" s="24"/>
      <c r="AG202" s="24"/>
      <c r="AH202" s="12"/>
    </row>
    <row r="203" spans="1:34">
      <c r="A203" s="218"/>
      <c r="B203" s="132">
        <v>5</v>
      </c>
      <c r="C203" s="17">
        <f>('выработка по дням'!$AW202+'выработка по дням'!$AW203+SUM('выработка по дням'!D202:'выработка по дням'!$AH202)-SUM('выработка по дням'!D203:'выработка по дням'!$AH203))/1000/$B203/$AJ$2/24</f>
        <v>6.7958835616438368E-2</v>
      </c>
      <c r="D203" s="17">
        <f>('выработка по дням'!$AW202+'выработка по дням'!$AW203+SUM('выработка по дням'!E202:'выработка по дням'!$AH202)-SUM('выработка по дням'!E203:'выработка по дням'!$AH203))/1000/$B203/$AJ$2/24</f>
        <v>6.7974566210045675E-2</v>
      </c>
      <c r="E203" s="17">
        <f>('выработка по дням'!$AW202+'выработка по дням'!$AW203+SUM('выработка по дням'!F202:'выработка по дням'!$AH202)-SUM('выработка по дням'!F203:'выработка по дням'!$AH203))/1000/$B203/$AJ$2/24</f>
        <v>6.8012831050228317E-2</v>
      </c>
      <c r="F203" s="17">
        <f>('выработка по дням'!$AW202+'выработка по дням'!$AW203+SUM('выработка по дням'!G202:'выработка по дням'!$AH202)-SUM('выработка по дням'!G203:'выработка по дням'!$AH203))/1000/$B203/$AJ$2/24</f>
        <v>6.8096118721461193E-2</v>
      </c>
      <c r="G203" s="17">
        <f>('выработка по дням'!$AW202+'выработка по дням'!$AW203+SUM('выработка по дням'!H202:'выработка по дням'!$AH202)-SUM('выработка по дням'!H203:'выработка по дням'!$AH203))/1000/$B203/$AJ$2/24</f>
        <v>6.81855707762557E-2</v>
      </c>
      <c r="H203" s="17">
        <f>('выработка по дням'!$AW202+'выработка по дням'!$AW203+SUM('выработка по дням'!I202:'выработка по дням'!$AH202)-SUM('выработка по дням'!I203:'выработка по дням'!$AH203))/1000/$B203/$AJ$2/24</f>
        <v>6.8216324200913239E-2</v>
      </c>
      <c r="I203" s="17">
        <f>('выработка по дням'!$AW202+'выработка по дням'!$AW203+SUM('выработка по дням'!J202:'выработка по дням'!$AH202)-SUM('выработка по дням'!J203:'выработка по дням'!$AH203))/1000/$B203/$AJ$2/24</f>
        <v>6.8294634703196341E-2</v>
      </c>
      <c r="J203" s="17">
        <f>('выработка по дням'!$AW202+'выработка по дням'!$AW203+SUM('выработка по дням'!K202:'выработка по дням'!$AH202)-SUM('выработка по дням'!K203:'выработка по дням'!$AH203))/1000/$B203/$AJ$2/24</f>
        <v>6.8476598173515993E-2</v>
      </c>
      <c r="K203" s="17">
        <f>('выработка по дням'!$AW202+'выработка по дням'!$AW203+SUM('выработка по дням'!L202:'выработка по дням'!$AH202)-SUM('выработка по дням'!L203:'выработка по дням'!$AH203))/1000/$B203/$AJ$2/24</f>
        <v>6.8841187214611868E-2</v>
      </c>
      <c r="L203" s="17">
        <f>('выработка по дням'!$AW202+'выработка по дням'!$AW203+SUM('выработка по дням'!M202:'выработка по дням'!$AH202)-SUM('выработка по дням'!M203:'выработка по дням'!$AH203))/1000/$B203/$AJ$2/24</f>
        <v>6.8841826484018265E-2</v>
      </c>
      <c r="M203" s="17">
        <f>('выработка по дням'!$AW202+'выработка по дням'!$AW203+SUM('выработка по дням'!N202:'выработка по дням'!$AH202)-SUM('выработка по дням'!N203:'выработка по дням'!$AH203))/1000/$B203/$AJ$2/24</f>
        <v>6.8841826484018265E-2</v>
      </c>
      <c r="N203" s="17">
        <f>('выработка по дням'!$AW202+'выработка по дням'!$AW203+SUM('выработка по дням'!O202:'выработка по дням'!$AH202)-SUM('выработка по дням'!O203:'выработка по дням'!$AH203))/1000/$B203/$AJ$2/24</f>
        <v>6.884205479452056E-2</v>
      </c>
      <c r="O203" s="17">
        <f>('выработка по дням'!$AW202+'выработка по дням'!$AW203+SUM('выработка по дням'!P202:'выработка по дням'!$AH202)-SUM('выработка по дням'!P203:'выработка по дням'!$AH203))/1000/$B203/$AJ$2/24</f>
        <v>6.8851187214611878E-2</v>
      </c>
      <c r="P203" s="17">
        <f>('выработка по дням'!$AW202+'выработка по дням'!$AW203+SUM('выработка по дням'!Q202:'выработка по дням'!$AH202)-SUM('выработка по дням'!Q203:'выработка по дням'!$AH203))/1000/$B203/$AJ$2/24</f>
        <v>6.885591324200914E-2</v>
      </c>
      <c r="Q203" s="17">
        <f>('выработка по дням'!$AW202+'выработка по дням'!$AW203+SUM('выработка по дням'!R202:'выработка по дням'!$AH202)-SUM('выработка по дням'!R203:'выработка по дням'!$AH203))/1000/$B203/$AJ$2/24</f>
        <v>6.894584474885844E-2</v>
      </c>
      <c r="R203" s="17">
        <f>('выработка по дням'!$AW202+'выработка по дням'!$AW203+SUM('выработка по дням'!S202:'выработка по дням'!$AH202)-SUM('выработка по дням'!S203:'выработка по дням'!$AH203))/1000/$B203/$AJ$2/24</f>
        <v>6.8993858447488579E-2</v>
      </c>
      <c r="S203" s="17">
        <f>('выработка по дням'!$AW202+'выработка по дням'!$AW203+SUM('выработка по дням'!T202:'выработка по дням'!$AH202)-SUM('выработка по дням'!T203:'выработка по дням'!$AH203))/1000/$B203/$AJ$2/24</f>
        <v>6.9436575342465764E-2</v>
      </c>
      <c r="T203" s="17">
        <f>('выработка по дням'!$AW202+'выработка по дням'!$AW203+SUM('выработка по дням'!U202:'выработка по дням'!$AH202)-SUM('выработка по дням'!U203:'выработка по дням'!$AH203))/1000/$B203/$AJ$2/24</f>
        <v>6.9456484018264833E-2</v>
      </c>
      <c r="U203" s="17">
        <f>('выработка по дням'!$AW202+'выработка по дням'!$AW203+SUM('выработка по дням'!V202:'выработка по дням'!$AH202)-SUM('выработка по дням'!V203:'выработка по дням'!$AH203))/1000/$B203/$AJ$2/24</f>
        <v>6.9478926940639271E-2</v>
      </c>
      <c r="V203" s="17">
        <f>('выработка по дням'!$AW202+'выработка по дням'!$AW203+SUM('выработка по дням'!W202:'выработка по дням'!$AH202)-SUM('выработка по дням'!W203:'выработка по дням'!$AH203))/1000/$B203/$AJ$2/24</f>
        <v>6.96003196347032E-2</v>
      </c>
      <c r="W203" s="17">
        <f>('выработка по дням'!$AW202+'выработка по дням'!$AW203+SUM('выработка по дням'!X202:'выработка по дням'!$AH202)-SUM('выработка по дням'!X203:'выработка по дням'!$AH203))/1000/$B203/$AJ$2/24</f>
        <v>6.9675799086757986E-2</v>
      </c>
      <c r="X203" s="17">
        <f>('выработка по дням'!$AW202+'выработка по дням'!$AW203+SUM('выработка по дням'!Y202:'выработка по дням'!$AH202)-SUM('выработка по дням'!Y203:'выработка по дням'!$AH203))/1000/$B203/$AJ$2/24</f>
        <v>7.020621004566209E-2</v>
      </c>
      <c r="Y203" s="17">
        <f>('выработка по дням'!$AW202+'выработка по дням'!$AW203+SUM('выработка по дням'!Z202:'выработка по дням'!$AH202)-SUM('выработка по дням'!Z203:'выработка по дням'!$AH203))/1000/$B203/$AJ$2/24</f>
        <v>7.0750525114155249E-2</v>
      </c>
      <c r="Z203" s="17">
        <f>('выработка по дням'!$AW202+'выработка по дням'!$AW203+SUM('выработка по дням'!AA202:'выработка по дням'!$AH202)-SUM('выработка по дням'!AA203:'выработка по дням'!$AH203))/1000/$B203/$AJ$2/24</f>
        <v>7.1477260273972595E-2</v>
      </c>
      <c r="AA203" s="17">
        <f>('выработка по дням'!$AW202+'выработка по дням'!$AW203+SUM('выработка по дням'!AB202:'выработка по дням'!$AH202)-SUM('выработка по дням'!AB203:'выработка по дням'!$AH203))/1000/$B203/$AJ$2/24</f>
        <v>7.2226141552511419E-2</v>
      </c>
      <c r="AB203" s="17">
        <f>('выработка по дням'!$AW202+'выработка по дням'!$AW203+SUM('выработка по дням'!AC202:'выработка по дням'!$AH202)-SUM('выработка по дням'!AC203:'выработка по дням'!$AH203))/1000/$B203/$AJ$2/24</f>
        <v>7.2981598173515974E-2</v>
      </c>
      <c r="AC203" s="17">
        <f>('выработка по дням'!$AW202+'выработка по дням'!$AW203+SUM('выработка по дням'!AD202:'выработка по дням'!$AH202)-SUM('выработка по дням'!AD203:'выработка по дням'!$AH203))/1000/$B203/$AJ$2/24</f>
        <v>7.3597968036529682E-2</v>
      </c>
      <c r="AD203" s="17">
        <f>('выработка по дням'!$AW202+'выработка по дням'!$AW203+SUM('выработка по дням'!AE202:'выработка по дням'!$AH202)-SUM('выработка по дням'!AE203:'выработка по дням'!$AH203))/1000/$B203/$AJ$2/24</f>
        <v>7.4207648401826476E-2</v>
      </c>
      <c r="AE203" s="17">
        <f>('выработка по дням'!$AW202+'выработка по дням'!$AW203+SUM('выработка по дням'!AF202:'выработка по дням'!$AH202)-SUM('выработка по дням'!AF203:'выработка по дням'!$AH203))/1000/$B203/$AJ$2/24</f>
        <v>7.4581621004566209E-2</v>
      </c>
      <c r="AF203" s="17">
        <f>('выработка по дням'!$AW202+'выработка по дням'!$AW203+SUM('выработка по дням'!AG202:'выработка по дням'!$AH202)-SUM('выработка по дням'!AG203:'выработка по дням'!$AH203))/1000/$B203/$AJ$2/24</f>
        <v>7.4585479452054793E-2</v>
      </c>
      <c r="AG203" s="29">
        <f>('выработка по дням'!$AW202+'выработка по дням'!$AW203+SUM('выработка по дням'!AH202:'выработка по дням'!$AH202)-SUM('выработка по дням'!AH203:'выработка по дням'!$AH203))/1000/$B203/$AJ$2/24</f>
        <v>7.4653242009132412E-2</v>
      </c>
      <c r="AH203" s="18">
        <f>('выработка по дням'!$AW202+'выработка по дням'!$AW203)/1000/$B203/$AJ$2/24</f>
        <v>7.4908059360730597E-2</v>
      </c>
    </row>
    <row r="204" spans="1:34">
      <c r="A204" s="217" t="s">
        <v>835</v>
      </c>
      <c r="B204" s="131"/>
      <c r="C204" s="23"/>
      <c r="D204" s="23"/>
      <c r="E204" s="23"/>
      <c r="F204" s="23"/>
      <c r="G204" s="23"/>
      <c r="H204" s="23"/>
      <c r="I204" s="23"/>
      <c r="J204" s="23"/>
      <c r="K204" s="23"/>
      <c r="L204" s="23"/>
      <c r="M204" s="23"/>
      <c r="N204" s="23"/>
      <c r="O204" s="23"/>
      <c r="P204" s="23"/>
      <c r="Q204" s="24"/>
      <c r="R204" s="24"/>
      <c r="S204" s="24"/>
      <c r="T204" s="24"/>
      <c r="U204" s="24"/>
      <c r="V204" s="24"/>
      <c r="W204" s="24"/>
      <c r="X204" s="24"/>
      <c r="Y204" s="24"/>
      <c r="Z204" s="24"/>
      <c r="AA204" s="24"/>
      <c r="AB204" s="24"/>
      <c r="AC204" s="24"/>
      <c r="AD204" s="24"/>
      <c r="AE204" s="24"/>
      <c r="AF204" s="24"/>
      <c r="AG204" s="24"/>
      <c r="AH204" s="12"/>
    </row>
    <row r="205" spans="1:34">
      <c r="A205" s="218"/>
      <c r="B205" s="132">
        <v>5</v>
      </c>
      <c r="C205" s="17">
        <f>('выработка по дням'!$AW204+'выработка по дням'!$AW205+SUM('выработка по дням'!D204:'выработка по дням'!$AH204)-SUM('выработка по дням'!D205:'выработка по дням'!$AH205))/1000/$B205/$AJ$2/24</f>
        <v>6.2640251141552514E-2</v>
      </c>
      <c r="D205" s="17">
        <f>('выработка по дням'!$AW204+'выработка по дням'!$AW205+SUM('выработка по дням'!E204:'выработка по дням'!$AH204)-SUM('выработка по дням'!E205:'выработка по дням'!$AH205))/1000/$B205/$AJ$2/24</f>
        <v>6.2683287671232879E-2</v>
      </c>
      <c r="E205" s="17">
        <f>('выработка по дням'!$AW204+'выработка по дням'!$AW205+SUM('выработка по дням'!F204:'выработка по дням'!$AH204)-SUM('выработка по дням'!F205:'выработка по дням'!$AH205))/1000/$B205/$AJ$2/24</f>
        <v>6.2768013698630137E-2</v>
      </c>
      <c r="F205" s="17">
        <f>('выработка по дням'!$AW204+'выработка по дням'!$AW205+SUM('выработка по дням'!G204:'выработка по дням'!$AH204)-SUM('выработка по дням'!G205:'выработка по дням'!$AH205))/1000/$B205/$AJ$2/24</f>
        <v>6.2967625570776259E-2</v>
      </c>
      <c r="G205" s="17">
        <f>('выработка по дням'!$AW204+'выработка по дням'!$AW205+SUM('выработка по дням'!H204:'выработка по дням'!$AH204)-SUM('выработка по дням'!H205:'выработка по дням'!$AH205))/1000/$B205/$AJ$2/24</f>
        <v>6.3176894977168954E-2</v>
      </c>
      <c r="H205" s="17">
        <f>('выработка по дням'!$AW204+'выработка по дням'!$AW205+SUM('выработка по дням'!I204:'выработка по дням'!$AH204)-SUM('выработка по дням'!I205:'выработка по дням'!$AH205))/1000/$B205/$AJ$2/24</f>
        <v>6.3262397260273967E-2</v>
      </c>
      <c r="I205" s="17">
        <f>('выработка по дням'!$AW204+'выработка по дням'!$AW205+SUM('выработка по дням'!J204:'выработка по дням'!$AH204)-SUM('выработка по дням'!J205:'выработка по дням'!$AH205))/1000/$B205/$AJ$2/24</f>
        <v>6.3446689497716896E-2</v>
      </c>
      <c r="J205" s="17">
        <f>('выработка по дням'!$AW204+'выработка по дням'!$AW205+SUM('выработка по дням'!K204:'выработка по дням'!$AH204)-SUM('выработка по дням'!K205:'выработка по дням'!$AH205))/1000/$B205/$AJ$2/24</f>
        <v>6.3873287671232876E-2</v>
      </c>
      <c r="K205" s="17">
        <f>('выработка по дням'!$AW204+'выработка по дням'!$AW205+SUM('выработка по дням'!L204:'выработка по дням'!$AH204)-SUM('выработка по дням'!L205:'выработка по дням'!$AH205))/1000/$B205/$AJ$2/24</f>
        <v>6.4425479452054776E-2</v>
      </c>
      <c r="L205" s="17">
        <f>('выработка по дням'!$AW204+'выработка по дням'!$AW205+SUM('выработка по дням'!M204:'выработка по дням'!$AH204)-SUM('выработка по дням'!M205:'выработка по дням'!$AH205))/1000/$B205/$AJ$2/24</f>
        <v>6.4430593607305936E-2</v>
      </c>
      <c r="M205" s="17">
        <f>('выработка по дням'!$AW204+'выработка по дням'!$AW205+SUM('выработка по дням'!N204:'выработка по дням'!$AH204)-SUM('выработка по дням'!N205:'выработка по дням'!$AH205))/1000/$B205/$AJ$2/24</f>
        <v>6.4432716894977163E-2</v>
      </c>
      <c r="N205" s="17">
        <f>('выработка по дням'!$AW204+'выработка по дням'!$AW205+SUM('выработка по дням'!O204:'выработка по дням'!$AH204)-SUM('выработка по дням'!O205:'выработка по дням'!$AH205))/1000/$B205/$AJ$2/24</f>
        <v>6.4435890410958901E-2</v>
      </c>
      <c r="O205" s="17">
        <f>('выработка по дням'!$AW204+'выработка по дням'!$AW205+SUM('выработка по дням'!P204:'выработка по дням'!$AH204)-SUM('выработка по дням'!P205:'выработка по дням'!$AH205))/1000/$B205/$AJ$2/24</f>
        <v>6.4446506849315077E-2</v>
      </c>
      <c r="P205" s="17">
        <f>('выработка по дням'!$AW204+'выработка по дням'!$AW205+SUM('выработка по дням'!Q204:'выработка по дням'!$AH204)-SUM('выработка по дням'!Q205:'выработка по дням'!$AH205))/1000/$B205/$AJ$2/24</f>
        <v>6.4450525114155249E-2</v>
      </c>
      <c r="Q205" s="17">
        <f>('выработка по дням'!$AW204+'выработка по дням'!$AW205+SUM('выработка по дням'!R204:'выработка по дням'!$AH204)-SUM('выработка по дням'!R205:'выработка по дням'!$AH205))/1000/$B205/$AJ$2/24</f>
        <v>6.4469429223744296E-2</v>
      </c>
      <c r="R205" s="17">
        <f>('выработка по дням'!$AW204+'выработка по дням'!$AW205+SUM('выработка по дням'!S204:'выработка по дням'!$AH204)-SUM('выработка по дням'!S205:'выработка по дням'!$AH205))/1000/$B205/$AJ$2/24</f>
        <v>6.4480502283105021E-2</v>
      </c>
      <c r="S205" s="17">
        <f>('выработка по дням'!$AW204+'выработка по дням'!$AW205+SUM('выработка по дням'!T204:'выработка по дням'!$AH204)-SUM('выработка по дням'!T205:'выработка по дням'!$AH205))/1000/$B205/$AJ$2/24</f>
        <v>6.4651735159817356E-2</v>
      </c>
      <c r="T205" s="17">
        <f>('выработка по дням'!$AW204+'выработка по дням'!$AW205+SUM('выработка по дням'!U204:'выработка по дням'!$AH204)-SUM('выработка по дням'!U205:'выработка по дням'!$AH205))/1000/$B205/$AJ$2/24</f>
        <v>6.466867579908675E-2</v>
      </c>
      <c r="U205" s="17">
        <f>('выработка по дням'!$AW204+'выработка по дням'!$AW205+SUM('выработка по дням'!V204:'выработка по дням'!$AH204)-SUM('выработка по дням'!V205:'выработка по дням'!$AH205))/1000/$B205/$AJ$2/24</f>
        <v>6.4678538812785388E-2</v>
      </c>
      <c r="V205" s="17">
        <f>('выработка по дням'!$AW204+'выработка по дням'!$AW205+SUM('выработка по дням'!W204:'выработка по дням'!$AH204)-SUM('выработка по дням'!W205:'выработка по дням'!$AH205))/1000/$B205/$AJ$2/24</f>
        <v>6.4720799086757999E-2</v>
      </c>
      <c r="W205" s="17">
        <f>('выработка по дням'!$AW204+'выработка по дням'!$AW205+SUM('выработка по дням'!X204:'выработка по дням'!$AH204)-SUM('выработка по дням'!X205:'выработка по дням'!$AH205))/1000/$B205/$AJ$2/24</f>
        <v>6.4744452054794524E-2</v>
      </c>
      <c r="X205" s="17">
        <f>('выработка по дням'!$AW204+'выработка по дням'!$AW205+SUM('выработка по дням'!Y204:'выработка по дням'!$AH204)-SUM('выработка по дням'!Y205:'выработка по дням'!$AH205))/1000/$B205/$AJ$2/24</f>
        <v>6.4942853881278545E-2</v>
      </c>
      <c r="Y205" s="17">
        <f>('выработка по дням'!$AW204+'выработка по дням'!$AW205+SUM('выработка по дням'!Z204:'выработка по дням'!$AH204)-SUM('выработка по дням'!Z205:'выработка по дням'!$AH205))/1000/$B205/$AJ$2/24</f>
        <v>6.5251141552511424E-2</v>
      </c>
      <c r="Z205" s="17">
        <f>('выработка по дням'!$AW204+'выработка по дням'!$AW205+SUM('выработка по дням'!AA204:'выработка по дням'!$AH204)-SUM('выработка по дням'!AA205:'выработка по дням'!$AH205))/1000/$B205/$AJ$2/24</f>
        <v>6.5762625570776265E-2</v>
      </c>
      <c r="AA205" s="17">
        <f>('выработка по дням'!$AW204+'выработка по дням'!$AW205+SUM('выработка по дням'!AB204:'выработка по дням'!$AH204)-SUM('выработка по дням'!AB205:'выработка по дням'!$AH205))/1000/$B205/$AJ$2/24</f>
        <v>6.6423767123287666E-2</v>
      </c>
      <c r="AB205" s="17">
        <f>('выработка по дням'!$AW204+'выработка по дням'!$AW205+SUM('выработка по дням'!AC204:'выработка по дням'!$AH204)-SUM('выработка по дням'!AC205:'выработка по дням'!$AH205))/1000/$B205/$AJ$2/24</f>
        <v>6.7126073059360733E-2</v>
      </c>
      <c r="AC205" s="17">
        <f>('выработка по дням'!$AW204+'выработка по дням'!$AW205+SUM('выработка по дням'!AD204:'выработка по дням'!$AH204)-SUM('выработка по дням'!AD205:'выработка по дням'!$AH205))/1000/$B205/$AJ$2/24</f>
        <v>6.7706461187214614E-2</v>
      </c>
      <c r="AD205" s="17">
        <f>('выработка по дням'!$AW204+'выработка по дням'!$AW205+SUM('выработка по дням'!AE204:'выработка по дням'!$AH204)-SUM('выработка по дням'!AE205:'выработка по дням'!$AH205))/1000/$B205/$AJ$2/24</f>
        <v>6.8296141552511416E-2</v>
      </c>
      <c r="AE205" s="17">
        <f>('выработка по дням'!$AW204+'выработка по дням'!$AW205+SUM('выработка по дням'!AF204:'выработка по дням'!$AH204)-SUM('выработка по дням'!AF205:'выработка по дням'!$AH205))/1000/$B205/$AJ$2/24</f>
        <v>6.8672922374429221E-2</v>
      </c>
      <c r="AF205" s="17">
        <f>('выработка по дням'!$AW204+'выработка по дням'!$AW205+SUM('выработка по дням'!AG204:'выработка по дням'!$AH204)-SUM('выработка по дням'!AG205:'выработка по дням'!$AH205))/1000/$B205/$AJ$2/24</f>
        <v>6.8680228310502273E-2</v>
      </c>
      <c r="AG205" s="29">
        <f>('выработка по дням'!$AW204+'выработка по дням'!$AW205+SUM('выработка по дням'!AH204:'выработка по дням'!$AH204)-SUM('выработка по дням'!AH205:'выработка по дням'!$AH205))/1000/$B205/$AJ$2/24</f>
        <v>6.8711438356164375E-2</v>
      </c>
      <c r="AH205" s="18">
        <f>('выработка по дням'!$AW204+'выработка по дням'!$AW205)/1000/$B205/$AJ$2/24</f>
        <v>6.8908333333333335E-2</v>
      </c>
    </row>
  </sheetData>
  <sortState ref="A2:A131">
    <sortCondition ref="A130"/>
  </sortState>
  <mergeCells count="102">
    <mergeCell ref="A202:A203"/>
    <mergeCell ref="A204:A205"/>
    <mergeCell ref="A192:A193"/>
    <mergeCell ref="A194:A195"/>
    <mergeCell ref="A196:A197"/>
    <mergeCell ref="A198:A199"/>
    <mergeCell ref="A200:A201"/>
    <mergeCell ref="A182:A183"/>
    <mergeCell ref="A184:A185"/>
    <mergeCell ref="A186:A187"/>
    <mergeCell ref="A188:A189"/>
    <mergeCell ref="A190:A191"/>
    <mergeCell ref="A172:A173"/>
    <mergeCell ref="A174:A175"/>
    <mergeCell ref="A176:A177"/>
    <mergeCell ref="A178:A179"/>
    <mergeCell ref="A180:A181"/>
    <mergeCell ref="A162:A163"/>
    <mergeCell ref="A164:A165"/>
    <mergeCell ref="A166:A167"/>
    <mergeCell ref="A168:A169"/>
    <mergeCell ref="A170:A171"/>
    <mergeCell ref="A152:A153"/>
    <mergeCell ref="A154:A155"/>
    <mergeCell ref="A156:A157"/>
    <mergeCell ref="A158:A159"/>
    <mergeCell ref="A160:A161"/>
    <mergeCell ref="A108:A109"/>
    <mergeCell ref="A110:A111"/>
    <mergeCell ref="A112:A113"/>
    <mergeCell ref="A114:A115"/>
    <mergeCell ref="A116:A117"/>
    <mergeCell ref="A128:A129"/>
    <mergeCell ref="A118:A119"/>
    <mergeCell ref="A120:A121"/>
    <mergeCell ref="A122:A123"/>
    <mergeCell ref="A124:A125"/>
    <mergeCell ref="A126:A127"/>
    <mergeCell ref="A130:A131"/>
    <mergeCell ref="A132:A133"/>
    <mergeCell ref="A134:A135"/>
    <mergeCell ref="A136:A137"/>
    <mergeCell ref="A138:A139"/>
    <mergeCell ref="A150:A151"/>
    <mergeCell ref="A140:A141"/>
    <mergeCell ref="A142:A143"/>
    <mergeCell ref="A84:A85"/>
    <mergeCell ref="A86:A87"/>
    <mergeCell ref="A106:A107"/>
    <mergeCell ref="A88:A89"/>
    <mergeCell ref="A90:A91"/>
    <mergeCell ref="A92:A93"/>
    <mergeCell ref="A94:A95"/>
    <mergeCell ref="A96:A97"/>
    <mergeCell ref="A98:A99"/>
    <mergeCell ref="A100:A101"/>
    <mergeCell ref="A102:A103"/>
    <mergeCell ref="A104:A105"/>
    <mergeCell ref="A74:A75"/>
    <mergeCell ref="A76:A77"/>
    <mergeCell ref="A78:A79"/>
    <mergeCell ref="A80:A81"/>
    <mergeCell ref="A82:A83"/>
    <mergeCell ref="A60:A61"/>
    <mergeCell ref="A62:A63"/>
    <mergeCell ref="A68:A69"/>
    <mergeCell ref="A70:A71"/>
    <mergeCell ref="A72:A73"/>
    <mergeCell ref="A40:A41"/>
    <mergeCell ref="A42:A43"/>
    <mergeCell ref="A44:A45"/>
    <mergeCell ref="A46:A47"/>
    <mergeCell ref="A48:A49"/>
    <mergeCell ref="A64:A65"/>
    <mergeCell ref="A52:A53"/>
    <mergeCell ref="A54:A55"/>
    <mergeCell ref="A56:A57"/>
    <mergeCell ref="A58:A59"/>
    <mergeCell ref="A144:A145"/>
    <mergeCell ref="A146:A147"/>
    <mergeCell ref="A148:A149"/>
    <mergeCell ref="A30:A31"/>
    <mergeCell ref="A28:A29"/>
    <mergeCell ref="A2:A3"/>
    <mergeCell ref="A4:A5"/>
    <mergeCell ref="A6:A7"/>
    <mergeCell ref="A8:A9"/>
    <mergeCell ref="A10:A11"/>
    <mergeCell ref="A12:A13"/>
    <mergeCell ref="A14:A15"/>
    <mergeCell ref="A16:A17"/>
    <mergeCell ref="A20:A21"/>
    <mergeCell ref="A22:A23"/>
    <mergeCell ref="A26:A27"/>
    <mergeCell ref="A18:A19"/>
    <mergeCell ref="A24:A25"/>
    <mergeCell ref="A32:A33"/>
    <mergeCell ref="A34:A35"/>
    <mergeCell ref="A36:A37"/>
    <mergeCell ref="A38:A39"/>
    <mergeCell ref="A66:A67"/>
    <mergeCell ref="A50:A51"/>
  </mergeCells>
  <conditionalFormatting sqref="C3:AH3">
    <cfRule type="expression" dxfId="43" priority="29" stopIfTrue="1">
      <formula>C3&lt;=0.105</formula>
    </cfRule>
    <cfRule type="colorScale" priority="30">
      <colorScale>
        <cfvo type="num" val="0.105"/>
        <cfvo type="max"/>
        <color rgb="FFFFC000"/>
        <color rgb="FF00B050"/>
      </colorScale>
    </cfRule>
  </conditionalFormatting>
  <conditionalFormatting sqref="C5:AH5 C7:AH7 C9:AH9 C11:AH11 C13:AH13 C15:AH15">
    <cfRule type="expression" dxfId="42" priority="27" stopIfTrue="1">
      <formula>C5&lt;=0.105</formula>
    </cfRule>
    <cfRule type="colorScale" priority="28">
      <colorScale>
        <cfvo type="num" val="0.105"/>
        <cfvo type="max"/>
        <color rgb="FFFFC000"/>
        <color rgb="FF00B050"/>
      </colorScale>
    </cfRule>
  </conditionalFormatting>
  <conditionalFormatting sqref="C19:AH19 C21:AH21 C27:AH27 C29:AH29 C31:AH31 C33:AH33 C35:AH35 C37:AH37 C39:AH39 C41:AH41 C43:AH43 C45:AH45 C47:AH47 C49:AH49 C51:AH51 C53:AH53 C55:AH55 C57:AH57 C59:AH59 C61:AH61 C63:AH63 C65:AH65 C67:AH67 C69:AH69 C71:AH71 C73:AH73 C75:AH75 C77:AH77 C79:AH79 C81:AH81 C83:AH83 C85:AH85 C87:AH87 C89:AH89 C91:AH91 C93:AH93 C97:AH97 C99:AH99 C101:AH101 C103:AH103 C105:AH105 C107:AH107 C109:AH109 C111:AH111 C113:AH113 C115:AH115 C117:AH117 C119:AH119 C121:AH121 C123:AH123 C125:AH125 C127:AH127 C129:AH129 C131:AH131 C133:AH133 C135:AH135 C137:AH137 C139:AH139 C141:AH141 C143:AH143 C145:AH145 C147:AH147 C149:AH149 C151:AH151 C17:AH17 C23:AH23 C25:AH25 C95:AH95">
    <cfRule type="expression" dxfId="41" priority="11" stopIfTrue="1">
      <formula>C17&lt;=0.105</formula>
    </cfRule>
    <cfRule type="colorScale" priority="12">
      <colorScale>
        <cfvo type="num" val="0.105"/>
        <cfvo type="max"/>
        <color rgb="FFFFC000"/>
        <color rgb="FF00B050"/>
      </colorScale>
    </cfRule>
  </conditionalFormatting>
  <conditionalFormatting sqref="C153:AH153">
    <cfRule type="expression" dxfId="40" priority="9" stopIfTrue="1">
      <formula>C153&lt;=0.105</formula>
    </cfRule>
    <cfRule type="colorScale" priority="10">
      <colorScale>
        <cfvo type="num" val="0.105"/>
        <cfvo type="max"/>
        <color rgb="FFFFC000"/>
        <color rgb="FF00B050"/>
      </colorScale>
    </cfRule>
  </conditionalFormatting>
  <conditionalFormatting sqref="C155:AH155">
    <cfRule type="expression" dxfId="39" priority="7" stopIfTrue="1">
      <formula>C155&lt;=0.105</formula>
    </cfRule>
    <cfRule type="colorScale" priority="8">
      <colorScale>
        <cfvo type="num" val="0.105"/>
        <cfvo type="max"/>
        <color rgb="FFFFC000"/>
        <color rgb="FF00B050"/>
      </colorScale>
    </cfRule>
  </conditionalFormatting>
  <conditionalFormatting sqref="C157:AH157">
    <cfRule type="expression" dxfId="38" priority="5" stopIfTrue="1">
      <formula>C157&lt;=0.105</formula>
    </cfRule>
    <cfRule type="colorScale" priority="6">
      <colorScale>
        <cfvo type="num" val="0.105"/>
        <cfvo type="max"/>
        <color rgb="FFFFC000"/>
        <color rgb="FF00B050"/>
      </colorScale>
    </cfRule>
  </conditionalFormatting>
  <conditionalFormatting sqref="C159:AH159">
    <cfRule type="expression" dxfId="37" priority="3" stopIfTrue="1">
      <formula>C159&lt;=0.105</formula>
    </cfRule>
    <cfRule type="colorScale" priority="4">
      <colorScale>
        <cfvo type="num" val="0.105"/>
        <cfvo type="max"/>
        <color rgb="FFFFC000"/>
        <color rgb="FF00B050"/>
      </colorScale>
    </cfRule>
  </conditionalFormatting>
  <conditionalFormatting sqref="C161:AH161 C163:AH163 C165:AH165 C167:AH167 C169:AH169 C171:AH171 C173:AH173 C175:AH175 C177:AH177 C179:AH179 C181:AH181 C183:AH183 C185:AH185 C187:AH187 C189:AH189 C191:AH191 C193:AH193 C195:AH195 C197:AH197 C199:AH199 C201:AH201 C203:AH203 C205:AH205">
    <cfRule type="expression" dxfId="36" priority="1" stopIfTrue="1">
      <formula>C161&lt;=0.105</formula>
    </cfRule>
    <cfRule type="colorScale" priority="2">
      <colorScale>
        <cfvo type="num" val="0.105"/>
        <cfvo type="max"/>
        <color rgb="FFFFC000"/>
        <color rgb="FF00B050"/>
      </colorScale>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30" zoomScaleNormal="130" workbookViewId="0">
      <selection activeCell="E17" sqref="E17"/>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election activeCell="AD30" sqref="AD30"/>
    </sheetView>
  </sheetViews>
  <sheetFormatPr defaultColWidth="8.85546875" defaultRowHeight="15"/>
  <cols>
    <col min="1" max="16384" width="8.85546875" style="162"/>
  </cols>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6"/>
  <dimension ref="A1"/>
  <sheetViews>
    <sheetView tabSelected="1" topLeftCell="B1" zoomScale="85" zoomScaleNormal="85" workbookViewId="0">
      <selection activeCell="P32" sqref="P32"/>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dimension ref="A1"/>
  <sheetViews>
    <sheetView zoomScale="85" zoomScaleNormal="85" workbookViewId="0">
      <selection activeCell="W31" sqref="W31"/>
    </sheetView>
  </sheetViews>
  <sheetFormatPr defaultRowHeight="15"/>
  <sheetData/>
  <dataConsolid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
  <sheetViews>
    <sheetView zoomScale="85" zoomScaleNormal="85" workbookViewId="0">
      <selection activeCell="P33" sqref="P33"/>
    </sheetView>
  </sheetViews>
  <sheetFormatPr defaultRowHeight="15"/>
  <sheetData/>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5" sqref="P15"/>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election activeCell="P11" sqref="P11"/>
    </sheetView>
  </sheetViews>
  <sheetFormatPr defaultRowHeight="1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21" sqref="J21"/>
    </sheetView>
  </sheetViews>
  <sheetFormatPr defaultRowHeight="15"/>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dimension ref="A1"/>
  <sheetViews>
    <sheetView topLeftCell="A43" zoomScale="85" zoomScaleNormal="85" workbookViewId="0">
      <selection activeCell="Y20" sqref="Y20"/>
    </sheetView>
  </sheetViews>
  <sheetFormatPr defaultRowHeight="15"/>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election activeCell="R19" sqref="R19"/>
    </sheetView>
  </sheetViews>
  <sheetFormatPr defaultRowHeight="15"/>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8" sqref="M18"/>
    </sheetView>
  </sheetViews>
  <sheetFormatPr defaultRowHeight="1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4"/>
  <sheetViews>
    <sheetView topLeftCell="A40" workbookViewId="0">
      <selection activeCell="E40" sqref="E40"/>
    </sheetView>
  </sheetViews>
  <sheetFormatPr defaultColWidth="8.85546875" defaultRowHeight="15"/>
  <cols>
    <col min="1" max="1" width="34.28515625" style="138" customWidth="1"/>
    <col min="2" max="2" width="21.7109375" style="51" customWidth="1"/>
    <col min="3" max="3" width="16.7109375" style="40" customWidth="1"/>
    <col min="4" max="4" width="16.7109375" style="97" customWidth="1"/>
    <col min="5" max="6" width="16.7109375" style="40" customWidth="1"/>
    <col min="7" max="7" width="16.7109375" style="97" customWidth="1"/>
    <col min="8" max="8" width="16.7109375" style="40" customWidth="1"/>
    <col min="9" max="16384" width="8.85546875" style="40"/>
  </cols>
  <sheetData>
    <row r="1" spans="1:8" ht="15.75">
      <c r="A1" s="136" t="s">
        <v>154</v>
      </c>
      <c r="B1" s="41" t="s">
        <v>880</v>
      </c>
      <c r="C1" s="42" t="s">
        <v>881</v>
      </c>
      <c r="D1" s="95" t="s">
        <v>882</v>
      </c>
      <c r="E1" s="43" t="s">
        <v>883</v>
      </c>
      <c r="F1" s="43" t="s">
        <v>884</v>
      </c>
      <c r="G1" s="95" t="s">
        <v>885</v>
      </c>
      <c r="H1" s="44" t="s">
        <v>886</v>
      </c>
    </row>
    <row r="2" spans="1:8" ht="15.75">
      <c r="A2" s="134" t="s">
        <v>351</v>
      </c>
      <c r="B2" s="45">
        <v>43525</v>
      </c>
      <c r="C2" s="6"/>
      <c r="D2" s="96"/>
      <c r="E2" s="6"/>
      <c r="F2" s="6"/>
      <c r="G2" s="96"/>
      <c r="H2" s="6"/>
    </row>
    <row r="3" spans="1:8" ht="15.75">
      <c r="A3" s="134" t="s">
        <v>352</v>
      </c>
      <c r="B3" s="45">
        <v>43525</v>
      </c>
      <c r="C3" s="6"/>
      <c r="D3" s="96"/>
      <c r="E3" s="6"/>
      <c r="F3" s="6"/>
      <c r="G3" s="96"/>
      <c r="H3" s="6"/>
    </row>
    <row r="4" spans="1:8" ht="15.75">
      <c r="A4" s="134" t="s">
        <v>353</v>
      </c>
      <c r="B4" s="45">
        <v>43525</v>
      </c>
      <c r="C4" s="6"/>
      <c r="D4" s="96"/>
      <c r="E4" s="6"/>
      <c r="F4" s="6"/>
      <c r="G4" s="96"/>
      <c r="H4" s="6"/>
    </row>
    <row r="5" spans="1:8" ht="15.75">
      <c r="A5" s="134" t="s">
        <v>412</v>
      </c>
      <c r="B5" s="45">
        <v>43525</v>
      </c>
      <c r="C5" s="6"/>
      <c r="D5" s="96"/>
      <c r="E5" s="6"/>
      <c r="F5" s="6"/>
      <c r="G5" s="96"/>
      <c r="H5" s="6"/>
    </row>
    <row r="6" spans="1:8" ht="15.75">
      <c r="A6" s="134" t="s">
        <v>354</v>
      </c>
      <c r="B6" s="45">
        <v>43070</v>
      </c>
      <c r="C6" s="6"/>
      <c r="D6" s="96"/>
      <c r="E6" s="6"/>
      <c r="F6" s="6"/>
      <c r="G6" s="96"/>
      <c r="H6" s="6"/>
    </row>
    <row r="7" spans="1:8" ht="15.75">
      <c r="A7" s="134" t="s">
        <v>355</v>
      </c>
      <c r="B7" s="45">
        <v>42461</v>
      </c>
      <c r="C7" s="6"/>
      <c r="D7" s="96"/>
      <c r="E7" s="6"/>
      <c r="F7" s="6"/>
      <c r="G7" s="96"/>
      <c r="H7" s="6"/>
    </row>
    <row r="8" spans="1:8" ht="15.75">
      <c r="A8" s="134" t="s">
        <v>356</v>
      </c>
      <c r="B8" s="45">
        <v>42795</v>
      </c>
      <c r="C8" s="6"/>
      <c r="D8" s="96"/>
      <c r="E8" s="6"/>
      <c r="F8" s="6"/>
      <c r="G8" s="96"/>
      <c r="H8" s="6"/>
    </row>
    <row r="9" spans="1:8" ht="15.75">
      <c r="A9" s="134" t="s">
        <v>357</v>
      </c>
      <c r="B9" s="45">
        <v>42705</v>
      </c>
      <c r="C9" s="6"/>
      <c r="D9" s="96"/>
      <c r="E9" s="6"/>
      <c r="F9" s="6"/>
      <c r="G9" s="96"/>
      <c r="H9" s="6"/>
    </row>
    <row r="10" spans="1:8" ht="15.75">
      <c r="A10" s="134" t="s">
        <v>358</v>
      </c>
      <c r="B10" s="45">
        <v>42430</v>
      </c>
      <c r="C10" s="6"/>
      <c r="D10" s="96"/>
      <c r="E10" s="6"/>
      <c r="F10" s="6"/>
      <c r="G10" s="96"/>
      <c r="H10" s="6"/>
    </row>
    <row r="11" spans="1:8" ht="15.75">
      <c r="A11" s="134" t="s">
        <v>359</v>
      </c>
      <c r="B11" s="45">
        <v>42795</v>
      </c>
      <c r="C11" s="6"/>
      <c r="D11" s="96"/>
      <c r="E11" s="6"/>
      <c r="F11" s="6"/>
      <c r="G11" s="96"/>
      <c r="H11" s="6"/>
    </row>
    <row r="12" spans="1:8" ht="15.75">
      <c r="A12" s="134" t="s">
        <v>360</v>
      </c>
      <c r="B12" s="45">
        <v>43101</v>
      </c>
      <c r="C12" s="6"/>
      <c r="D12" s="96"/>
      <c r="E12" s="6"/>
      <c r="F12" s="6"/>
      <c r="G12" s="96"/>
      <c r="H12" s="6"/>
    </row>
    <row r="13" spans="1:8" ht="15.75">
      <c r="A13" s="134" t="s">
        <v>361</v>
      </c>
      <c r="B13" s="45">
        <v>42795</v>
      </c>
      <c r="C13" s="6"/>
      <c r="D13" s="96"/>
      <c r="E13" s="6"/>
      <c r="F13" s="6"/>
      <c r="G13" s="96"/>
      <c r="H13" s="6"/>
    </row>
    <row r="14" spans="1:8" ht="15.75">
      <c r="A14" s="134" t="s">
        <v>362</v>
      </c>
      <c r="B14" s="45">
        <v>43617</v>
      </c>
      <c r="C14" s="6"/>
      <c r="D14" s="96"/>
      <c r="E14" s="6"/>
      <c r="F14" s="6"/>
      <c r="G14" s="96"/>
      <c r="H14" s="6"/>
    </row>
    <row r="15" spans="1:8" ht="15.75">
      <c r="A15" s="134" t="s">
        <v>543</v>
      </c>
      <c r="B15" s="45">
        <v>44166</v>
      </c>
      <c r="C15" s="45">
        <v>44531</v>
      </c>
      <c r="D15" s="96">
        <f>('выработка по дням'!$AH$1-B15)</f>
        <v>110</v>
      </c>
      <c r="E15" s="46">
        <f>'КИУМ по дням'!AH29</f>
        <v>2.4070342465753427E-2</v>
      </c>
      <c r="F15" s="47">
        <f>E15/D15</f>
        <v>2.1882129514321297E-4</v>
      </c>
      <c r="G15" s="97">
        <f>365-('выработка по дням'!$AH$1-B15)</f>
        <v>255</v>
      </c>
      <c r="H15" s="49">
        <f>F15*365</f>
        <v>7.9869772727272734E-2</v>
      </c>
    </row>
    <row r="16" spans="1:8" ht="15.75">
      <c r="A16" s="134" t="s">
        <v>532</v>
      </c>
      <c r="B16" s="45"/>
      <c r="C16" s="45"/>
      <c r="D16" s="96"/>
      <c r="E16" s="46"/>
      <c r="F16" s="47"/>
      <c r="H16" s="49"/>
    </row>
    <row r="17" spans="1:8" ht="15.75">
      <c r="A17" s="134" t="s">
        <v>531</v>
      </c>
      <c r="B17" s="45"/>
      <c r="C17" s="45"/>
      <c r="D17" s="96"/>
      <c r="E17" s="46"/>
      <c r="F17" s="47"/>
      <c r="H17" s="49"/>
    </row>
    <row r="18" spans="1:8" ht="15.75">
      <c r="A18" s="134" t="s">
        <v>363</v>
      </c>
      <c r="B18" s="45">
        <v>43739</v>
      </c>
      <c r="C18" s="45"/>
      <c r="D18" s="96"/>
      <c r="E18" s="6"/>
      <c r="F18" s="6"/>
      <c r="G18" s="96"/>
      <c r="H18" s="6"/>
    </row>
    <row r="19" spans="1:8" ht="15.75">
      <c r="A19" s="134" t="s">
        <v>364</v>
      </c>
      <c r="B19" s="45">
        <v>43800</v>
      </c>
      <c r="C19" s="45"/>
      <c r="D19" s="96"/>
      <c r="E19" s="6"/>
      <c r="F19" s="6"/>
      <c r="G19" s="96"/>
      <c r="H19" s="6"/>
    </row>
    <row r="20" spans="1:8" ht="15.75">
      <c r="A20" s="134" t="s">
        <v>365</v>
      </c>
      <c r="B20" s="45">
        <v>43647</v>
      </c>
      <c r="C20" s="6"/>
      <c r="D20" s="96"/>
      <c r="E20" s="6"/>
      <c r="F20" s="6"/>
      <c r="G20" s="96"/>
      <c r="H20" s="6"/>
    </row>
    <row r="21" spans="1:8" ht="15.75">
      <c r="A21" s="134" t="s">
        <v>366</v>
      </c>
      <c r="B21" s="45">
        <v>43647</v>
      </c>
      <c r="C21" s="6"/>
      <c r="D21" s="96"/>
      <c r="E21" s="6"/>
      <c r="F21" s="6"/>
      <c r="G21" s="96"/>
      <c r="H21" s="6"/>
    </row>
    <row r="22" spans="1:8" ht="15.75">
      <c r="A22" s="134" t="s">
        <v>367</v>
      </c>
      <c r="B22" s="45">
        <v>43556</v>
      </c>
      <c r="C22" s="6"/>
      <c r="D22" s="96"/>
      <c r="E22" s="6"/>
      <c r="F22" s="6"/>
      <c r="G22" s="96"/>
      <c r="H22" s="6"/>
    </row>
    <row r="23" spans="1:8" ht="15.75">
      <c r="A23" s="134" t="s">
        <v>368</v>
      </c>
      <c r="B23" s="45">
        <v>43800</v>
      </c>
      <c r="C23" s="6"/>
      <c r="D23" s="96"/>
      <c r="E23" s="6"/>
      <c r="F23" s="6"/>
      <c r="G23" s="96"/>
      <c r="H23" s="6"/>
    </row>
    <row r="24" spans="1:8" ht="15.75">
      <c r="A24" s="134" t="s">
        <v>369</v>
      </c>
      <c r="B24" s="45">
        <v>43070</v>
      </c>
      <c r="C24" s="6"/>
      <c r="D24" s="96"/>
      <c r="E24" s="6"/>
      <c r="F24" s="6"/>
      <c r="G24" s="96"/>
      <c r="H24" s="6"/>
    </row>
    <row r="25" spans="1:8" ht="15.75">
      <c r="A25" s="134" t="s">
        <v>411</v>
      </c>
      <c r="B25" s="45">
        <v>42095</v>
      </c>
      <c r="C25" s="6"/>
      <c r="D25" s="96"/>
      <c r="E25" s="6"/>
      <c r="F25" s="6"/>
      <c r="G25" s="96"/>
      <c r="H25" s="6"/>
    </row>
    <row r="26" spans="1:8" ht="15.75">
      <c r="A26" s="134" t="s">
        <v>370</v>
      </c>
      <c r="B26" s="45">
        <v>42461</v>
      </c>
      <c r="C26" s="6"/>
      <c r="D26" s="96"/>
      <c r="E26" s="6"/>
      <c r="F26" s="6"/>
      <c r="G26" s="96"/>
      <c r="H26" s="6"/>
    </row>
    <row r="27" spans="1:8" ht="15.75">
      <c r="A27" s="134" t="s">
        <v>371</v>
      </c>
      <c r="B27" s="45">
        <v>43800</v>
      </c>
      <c r="C27" s="6"/>
      <c r="D27" s="96"/>
      <c r="E27" s="6"/>
      <c r="F27" s="6"/>
      <c r="G27" s="96"/>
      <c r="H27" s="6"/>
    </row>
    <row r="28" spans="1:8" ht="15.75">
      <c r="A28" s="134" t="s">
        <v>372</v>
      </c>
      <c r="B28" s="45">
        <v>43800</v>
      </c>
      <c r="C28" s="6"/>
      <c r="D28" s="96"/>
      <c r="E28" s="6"/>
      <c r="F28" s="6"/>
      <c r="G28" s="96"/>
      <c r="H28" s="6"/>
    </row>
    <row r="29" spans="1:8" ht="15.75">
      <c r="A29" s="134" t="s">
        <v>373</v>
      </c>
      <c r="B29" s="45">
        <v>43070</v>
      </c>
      <c r="C29" s="6"/>
      <c r="D29" s="96"/>
      <c r="E29" s="6"/>
      <c r="F29" s="6"/>
      <c r="G29" s="96"/>
      <c r="H29" s="6"/>
    </row>
    <row r="30" spans="1:8" ht="15.75">
      <c r="A30" s="134" t="s">
        <v>374</v>
      </c>
      <c r="B30" s="45">
        <v>43070</v>
      </c>
      <c r="D30" s="96"/>
      <c r="G30" s="96"/>
    </row>
    <row r="31" spans="1:8" ht="15.75">
      <c r="A31" s="134" t="s">
        <v>375</v>
      </c>
      <c r="B31" s="45">
        <v>43556</v>
      </c>
      <c r="C31" s="6"/>
      <c r="D31" s="96"/>
      <c r="E31" s="6"/>
      <c r="F31" s="6"/>
      <c r="G31" s="96"/>
      <c r="H31" s="6"/>
    </row>
    <row r="32" spans="1:8" ht="15.75">
      <c r="A32" s="134" t="s">
        <v>376</v>
      </c>
      <c r="B32" s="45">
        <v>43800</v>
      </c>
      <c r="C32" s="6"/>
      <c r="D32" s="96"/>
      <c r="E32" s="6"/>
      <c r="F32" s="6"/>
      <c r="G32" s="96"/>
      <c r="H32" s="6"/>
    </row>
    <row r="33" spans="1:8" ht="15.75">
      <c r="A33" s="134" t="s">
        <v>377</v>
      </c>
      <c r="B33" s="45">
        <v>44166</v>
      </c>
      <c r="C33" s="45">
        <v>44531</v>
      </c>
      <c r="D33" s="96">
        <f>('выработка по дням'!$AH$1-B33)</f>
        <v>110</v>
      </c>
      <c r="E33" s="46">
        <f>'КИУМ по дням'!AH65</f>
        <v>2.0091971080669711E-2</v>
      </c>
      <c r="F33" s="47">
        <f>E33/D33</f>
        <v>1.8265428255154282E-4</v>
      </c>
      <c r="G33" s="96">
        <f>365-('выработка по дням'!$AH$1-B33)</f>
        <v>255</v>
      </c>
      <c r="H33" s="49">
        <f>F33*365</f>
        <v>6.6668813131313134E-2</v>
      </c>
    </row>
    <row r="34" spans="1:8" s="59" customFormat="1" ht="15.75">
      <c r="A34" s="134" t="s">
        <v>378</v>
      </c>
      <c r="B34" s="45">
        <v>43221</v>
      </c>
      <c r="C34" s="60"/>
      <c r="D34" s="96"/>
      <c r="E34" s="61"/>
      <c r="F34" s="62"/>
      <c r="G34" s="96"/>
      <c r="H34" s="63"/>
    </row>
    <row r="35" spans="1:8" ht="15.75">
      <c r="A35" s="134" t="s">
        <v>379</v>
      </c>
      <c r="B35" s="45">
        <v>44197</v>
      </c>
      <c r="C35" s="88">
        <v>44562</v>
      </c>
      <c r="D35" s="96">
        <f>('выработка по дням'!$AH$1-B35)</f>
        <v>79</v>
      </c>
      <c r="E35" s="46">
        <f>'КИУМ по дням'!AH69</f>
        <v>2.1644033485540334E-2</v>
      </c>
      <c r="F35" s="47">
        <f>E35/D35</f>
        <v>2.7397510741190297E-4</v>
      </c>
      <c r="G35" s="96">
        <f>365-('выработка по дням'!$AH$1-B35)</f>
        <v>286</v>
      </c>
      <c r="H35" s="49">
        <f>F35*365</f>
        <v>0.10000091420534458</v>
      </c>
    </row>
    <row r="36" spans="1:8" ht="15.75">
      <c r="A36" s="134" t="s">
        <v>380</v>
      </c>
      <c r="B36" s="45">
        <v>44197</v>
      </c>
      <c r="C36" s="88">
        <v>44562</v>
      </c>
      <c r="D36" s="96">
        <f>('выработка по дням'!$AH$1-B36)</f>
        <v>79</v>
      </c>
      <c r="E36" s="46">
        <f>'КИУМ по дням'!AH71</f>
        <v>1.9765958904109589E-2</v>
      </c>
      <c r="F36" s="47">
        <f>E36/D36</f>
        <v>2.502020114444252E-4</v>
      </c>
      <c r="G36" s="96">
        <f>365-('выработка по дням'!$AH$1-B36)</f>
        <v>286</v>
      </c>
      <c r="H36" s="49">
        <f>F36*365</f>
        <v>9.1323734177215204E-2</v>
      </c>
    </row>
    <row r="37" spans="1:8" s="64" customFormat="1" ht="15.75">
      <c r="A37" s="134" t="s">
        <v>533</v>
      </c>
      <c r="B37" s="65"/>
      <c r="C37" s="65"/>
      <c r="D37" s="96"/>
      <c r="E37" s="66"/>
      <c r="F37" s="67"/>
      <c r="G37" s="96"/>
      <c r="H37" s="68"/>
    </row>
    <row r="38" spans="1:8" ht="15.75">
      <c r="A38" s="134" t="s">
        <v>381</v>
      </c>
      <c r="B38" s="45">
        <v>43891</v>
      </c>
      <c r="C38" s="6"/>
      <c r="D38" s="96"/>
      <c r="E38" s="6"/>
      <c r="F38" s="6"/>
      <c r="G38" s="96"/>
      <c r="H38" s="6"/>
    </row>
    <row r="39" spans="1:8" ht="15.75">
      <c r="A39" s="134" t="s">
        <v>382</v>
      </c>
      <c r="B39" s="45">
        <v>43435</v>
      </c>
      <c r="C39" s="6"/>
      <c r="D39" s="96"/>
      <c r="E39" s="6"/>
      <c r="F39" s="6"/>
      <c r="G39" s="96"/>
      <c r="H39" s="6"/>
    </row>
    <row r="40" spans="1:8" ht="15.75">
      <c r="A40" s="134" t="s">
        <v>383</v>
      </c>
      <c r="B40" s="45">
        <v>43070</v>
      </c>
      <c r="C40" s="6"/>
      <c r="D40" s="96"/>
      <c r="E40" s="6"/>
      <c r="F40" s="6"/>
      <c r="G40" s="96"/>
      <c r="H40" s="6"/>
    </row>
    <row r="41" spans="1:8" ht="15.75">
      <c r="A41" s="134" t="s">
        <v>384</v>
      </c>
      <c r="B41" s="45">
        <v>43739</v>
      </c>
      <c r="C41" s="6"/>
      <c r="D41" s="96"/>
      <c r="E41" s="6"/>
      <c r="F41" s="6"/>
      <c r="G41" s="96"/>
      <c r="H41" s="6"/>
    </row>
    <row r="42" spans="1:8" ht="30">
      <c r="A42" s="137" t="s">
        <v>385</v>
      </c>
      <c r="B42" s="45">
        <v>43739</v>
      </c>
      <c r="C42" s="6"/>
      <c r="D42" s="96"/>
      <c r="E42" s="6"/>
      <c r="F42" s="6"/>
      <c r="G42" s="96"/>
      <c r="H42" s="6"/>
    </row>
    <row r="43" spans="1:8" ht="15.75">
      <c r="A43" s="134" t="s">
        <v>386</v>
      </c>
      <c r="B43" s="45">
        <v>43739</v>
      </c>
      <c r="C43" s="6"/>
      <c r="D43" s="96"/>
      <c r="E43" s="6"/>
      <c r="F43" s="6"/>
      <c r="G43" s="96"/>
      <c r="H43" s="6"/>
    </row>
    <row r="44" spans="1:8" ht="15.75">
      <c r="A44" s="134" t="s">
        <v>387</v>
      </c>
      <c r="B44" s="45">
        <v>43070</v>
      </c>
      <c r="C44" s="6"/>
      <c r="D44" s="96"/>
      <c r="E44" s="6"/>
      <c r="F44" s="6"/>
      <c r="G44" s="96"/>
      <c r="H44" s="6"/>
    </row>
    <row r="45" spans="1:8" ht="15.75">
      <c r="A45" s="134" t="s">
        <v>388</v>
      </c>
      <c r="B45" s="45">
        <v>43435</v>
      </c>
      <c r="C45" s="6"/>
      <c r="D45" s="96"/>
      <c r="E45" s="6"/>
      <c r="F45" s="6"/>
      <c r="G45" s="96"/>
      <c r="H45" s="6"/>
    </row>
    <row r="46" spans="1:8" ht="15.75">
      <c r="A46" s="134" t="s">
        <v>389</v>
      </c>
      <c r="B46" s="45">
        <v>42309</v>
      </c>
      <c r="C46" s="6"/>
      <c r="D46" s="96"/>
      <c r="E46" s="6"/>
      <c r="F46" s="6"/>
      <c r="G46" s="96"/>
      <c r="H46" s="6"/>
    </row>
    <row r="47" spans="1:8" s="69" customFormat="1" ht="15.75">
      <c r="A47" s="134" t="s">
        <v>540</v>
      </c>
      <c r="B47" s="71"/>
      <c r="C47" s="70"/>
      <c r="D47" s="96"/>
      <c r="E47" s="70"/>
      <c r="F47" s="70"/>
      <c r="G47" s="96"/>
      <c r="H47" s="70"/>
    </row>
    <row r="48" spans="1:8" ht="15.75">
      <c r="A48" s="134" t="s">
        <v>390</v>
      </c>
      <c r="B48" s="45">
        <v>42795</v>
      </c>
      <c r="C48" s="6"/>
      <c r="D48" s="96"/>
      <c r="E48" s="6"/>
      <c r="F48" s="6"/>
      <c r="G48" s="96"/>
      <c r="H48" s="6"/>
    </row>
    <row r="49" spans="1:8" ht="15.75">
      <c r="A49" s="134" t="s">
        <v>391</v>
      </c>
      <c r="B49" s="45">
        <v>43070</v>
      </c>
      <c r="C49" s="6"/>
      <c r="D49" s="96"/>
      <c r="E49" s="6"/>
      <c r="F49" s="6"/>
      <c r="G49" s="96"/>
      <c r="H49" s="6"/>
    </row>
    <row r="50" spans="1:8" s="72" customFormat="1" ht="15.75">
      <c r="A50" s="134" t="s">
        <v>534</v>
      </c>
      <c r="B50" s="74"/>
      <c r="C50" s="73"/>
      <c r="D50" s="96"/>
      <c r="E50" s="73"/>
      <c r="F50" s="73"/>
      <c r="G50" s="96"/>
      <c r="H50" s="73"/>
    </row>
    <row r="51" spans="1:8" s="72" customFormat="1" ht="15.75">
      <c r="A51" s="134" t="s">
        <v>535</v>
      </c>
      <c r="B51" s="74"/>
      <c r="C51" s="73"/>
      <c r="D51" s="96"/>
      <c r="E51" s="73"/>
      <c r="F51" s="73"/>
      <c r="G51" s="96"/>
      <c r="H51" s="73"/>
    </row>
    <row r="52" spans="1:8" ht="15.75">
      <c r="A52" s="134" t="s">
        <v>392</v>
      </c>
      <c r="B52" s="45">
        <v>42795</v>
      </c>
      <c r="C52" s="6"/>
      <c r="D52" s="96"/>
      <c r="E52" s="6"/>
      <c r="F52" s="6"/>
      <c r="G52" s="96"/>
      <c r="H52" s="6"/>
    </row>
    <row r="53" spans="1:8" ht="15.75">
      <c r="A53" s="134" t="s">
        <v>541</v>
      </c>
      <c r="B53" s="45">
        <v>43922</v>
      </c>
      <c r="C53" s="45">
        <f>B53+365</f>
        <v>44287</v>
      </c>
      <c r="D53" s="96">
        <f>('выработка по дням'!$AH$1-B53)</f>
        <v>354</v>
      </c>
      <c r="E53" s="46">
        <f>'КИУМ по дням'!AH105</f>
        <v>0.14026630898021306</v>
      </c>
      <c r="F53" s="47">
        <f>E53/D53</f>
        <v>3.9623251124353969E-4</v>
      </c>
      <c r="G53" s="96">
        <f>365-('выработка по дням'!$AH$1-B53)</f>
        <v>11</v>
      </c>
      <c r="H53" s="49">
        <f>F53*365</f>
        <v>0.14462486660389198</v>
      </c>
    </row>
    <row r="54" spans="1:8" s="75" customFormat="1" ht="15.75">
      <c r="A54" s="134" t="s">
        <v>542</v>
      </c>
      <c r="B54" s="76"/>
      <c r="C54" s="76"/>
      <c r="D54" s="96"/>
      <c r="E54" s="77"/>
      <c r="F54" s="78"/>
      <c r="G54" s="96"/>
      <c r="H54" s="79"/>
    </row>
    <row r="55" spans="1:8" ht="15.75">
      <c r="A55" s="134" t="s">
        <v>393</v>
      </c>
      <c r="B55" s="45">
        <v>42856</v>
      </c>
      <c r="C55" s="6"/>
      <c r="D55" s="96"/>
      <c r="E55" s="6"/>
      <c r="F55" s="6"/>
      <c r="G55" s="96"/>
      <c r="H55" s="6"/>
    </row>
    <row r="56" spans="1:8" ht="15.75">
      <c r="A56" s="134" t="s">
        <v>394</v>
      </c>
      <c r="B56" s="45">
        <v>44197</v>
      </c>
      <c r="C56" s="45">
        <f>B56+365</f>
        <v>44562</v>
      </c>
      <c r="D56" s="96">
        <f>('выработка по дням'!$AH$1-B56)</f>
        <v>79</v>
      </c>
      <c r="E56" s="46">
        <f>'КИУМ по дням'!AH111</f>
        <v>2.0865876712328771E-2</v>
      </c>
      <c r="F56" s="47">
        <f t="shared" ref="F56:F57" si="0">E56/D56</f>
        <v>2.6412502167504775E-4</v>
      </c>
      <c r="G56" s="96">
        <f>365-('выработка по дням'!$AH$1-B56)</f>
        <v>286</v>
      </c>
      <c r="H56" s="49">
        <f t="shared" ref="H56:H57" si="1">F56*365</f>
        <v>9.6405632911392425E-2</v>
      </c>
    </row>
    <row r="57" spans="1:8" ht="15.75">
      <c r="A57" s="134" t="s">
        <v>395</v>
      </c>
      <c r="B57" s="45">
        <v>44197</v>
      </c>
      <c r="C57" s="45">
        <f>B57+365</f>
        <v>44562</v>
      </c>
      <c r="D57" s="96">
        <f>('выработка по дням'!$AH$1-B57)</f>
        <v>79</v>
      </c>
      <c r="E57" s="46">
        <f>'КИУМ по дням'!AH113</f>
        <v>1.8074326484018265E-2</v>
      </c>
      <c r="F57" s="47">
        <f t="shared" si="0"/>
        <v>2.2878894283567423E-4</v>
      </c>
      <c r="G57" s="96">
        <f>365-('выработка по дням'!$AH$1-B57)</f>
        <v>286</v>
      </c>
      <c r="H57" s="49">
        <f t="shared" si="1"/>
        <v>8.3507964135021095E-2</v>
      </c>
    </row>
    <row r="58" spans="1:8" s="80" customFormat="1" ht="15.75">
      <c r="A58" s="134" t="s">
        <v>396</v>
      </c>
      <c r="B58" s="45">
        <v>42736</v>
      </c>
      <c r="C58" s="81"/>
      <c r="D58" s="96"/>
      <c r="E58" s="82"/>
      <c r="F58" s="83"/>
      <c r="G58" s="96"/>
      <c r="H58" s="84"/>
    </row>
    <row r="59" spans="1:8" ht="15.75">
      <c r="A59" s="134" t="s">
        <v>397</v>
      </c>
      <c r="B59" s="45">
        <v>43800</v>
      </c>
      <c r="C59" s="6"/>
      <c r="D59" s="96"/>
      <c r="E59" s="6"/>
      <c r="F59" s="6"/>
      <c r="G59" s="96"/>
      <c r="H59" s="6"/>
    </row>
    <row r="60" spans="1:8" ht="15.75">
      <c r="A60" s="134" t="s">
        <v>398</v>
      </c>
      <c r="B60" s="45">
        <v>43800</v>
      </c>
      <c r="C60" s="6"/>
      <c r="D60" s="96"/>
      <c r="E60" s="6"/>
      <c r="F60" s="6"/>
      <c r="G60" s="96"/>
      <c r="H60" s="6"/>
    </row>
    <row r="61" spans="1:8" ht="15.75">
      <c r="A61" s="134" t="s">
        <v>399</v>
      </c>
      <c r="B61" s="45">
        <v>43800</v>
      </c>
      <c r="C61" s="6"/>
      <c r="D61" s="96"/>
      <c r="E61" s="6"/>
      <c r="F61" s="6"/>
      <c r="G61" s="96"/>
      <c r="H61" s="6"/>
    </row>
    <row r="62" spans="1:8" ht="15.75">
      <c r="A62" s="134" t="s">
        <v>400</v>
      </c>
      <c r="B62" s="45">
        <v>43800</v>
      </c>
      <c r="C62" s="6"/>
      <c r="D62" s="96"/>
      <c r="E62" s="6"/>
      <c r="F62" s="6"/>
      <c r="G62" s="96"/>
      <c r="H62" s="6"/>
    </row>
    <row r="63" spans="1:8" ht="15.75">
      <c r="A63" s="134" t="s">
        <v>401</v>
      </c>
      <c r="B63" s="45">
        <v>43466</v>
      </c>
      <c r="C63" s="6"/>
      <c r="D63" s="96"/>
      <c r="E63" s="6"/>
      <c r="F63" s="6"/>
      <c r="G63" s="96"/>
      <c r="H63" s="6"/>
    </row>
    <row r="64" spans="1:8" ht="15.75">
      <c r="A64" s="134" t="s">
        <v>402</v>
      </c>
      <c r="B64" s="45">
        <v>43466</v>
      </c>
      <c r="C64" s="6"/>
      <c r="D64" s="96"/>
      <c r="E64" s="6"/>
      <c r="F64" s="6"/>
      <c r="G64" s="96"/>
      <c r="H64" s="6"/>
    </row>
    <row r="65" spans="1:8" ht="15.75">
      <c r="A65" s="134" t="s">
        <v>403</v>
      </c>
      <c r="B65" s="45">
        <v>43466</v>
      </c>
      <c r="C65" s="6"/>
      <c r="D65" s="96"/>
      <c r="E65" s="6"/>
      <c r="F65" s="6"/>
      <c r="G65" s="96"/>
      <c r="H65" s="6"/>
    </row>
    <row r="66" spans="1:8" ht="15.75">
      <c r="A66" s="134" t="s">
        <v>404</v>
      </c>
      <c r="B66" s="45">
        <v>43466</v>
      </c>
      <c r="C66" s="6"/>
      <c r="D66" s="96"/>
      <c r="E66" s="6"/>
      <c r="F66" s="6"/>
      <c r="G66" s="96"/>
      <c r="H66" s="6"/>
    </row>
    <row r="67" spans="1:8" ht="15.75">
      <c r="A67" s="134" t="s">
        <v>405</v>
      </c>
      <c r="B67" s="45">
        <v>43800</v>
      </c>
      <c r="C67" s="6"/>
      <c r="D67" s="96"/>
      <c r="E67" s="6"/>
      <c r="F67" s="6"/>
      <c r="G67" s="96"/>
      <c r="H67" s="6"/>
    </row>
    <row r="68" spans="1:8" ht="15.75">
      <c r="A68" s="134" t="s">
        <v>406</v>
      </c>
      <c r="B68" s="45">
        <v>43831</v>
      </c>
      <c r="C68" s="6"/>
      <c r="D68" s="96"/>
      <c r="E68" s="6"/>
      <c r="F68" s="6"/>
      <c r="G68" s="96"/>
      <c r="H68" s="6"/>
    </row>
    <row r="69" spans="1:8" s="85" customFormat="1" ht="15.75">
      <c r="A69" s="134" t="s">
        <v>538</v>
      </c>
      <c r="B69" s="87"/>
      <c r="C69" s="86"/>
      <c r="D69" s="96"/>
      <c r="E69" s="86"/>
      <c r="F69" s="86"/>
      <c r="G69" s="96"/>
      <c r="H69" s="86"/>
    </row>
    <row r="70" spans="1:8" s="85" customFormat="1" ht="15.75">
      <c r="A70" s="134" t="s">
        <v>539</v>
      </c>
      <c r="B70" s="87"/>
      <c r="C70" s="86"/>
      <c r="D70" s="96"/>
      <c r="E70" s="86"/>
      <c r="F70" s="86"/>
      <c r="G70" s="96"/>
      <c r="H70" s="86"/>
    </row>
    <row r="71" spans="1:8" s="85" customFormat="1" ht="15.75">
      <c r="A71" s="134" t="s">
        <v>537</v>
      </c>
      <c r="B71" s="87"/>
      <c r="C71" s="86"/>
      <c r="D71" s="96"/>
      <c r="E71" s="86"/>
      <c r="F71" s="86"/>
      <c r="G71" s="96"/>
      <c r="H71" s="86"/>
    </row>
    <row r="72" spans="1:8" s="85" customFormat="1" ht="15.75">
      <c r="A72" s="134" t="s">
        <v>536</v>
      </c>
      <c r="B72" s="87"/>
      <c r="C72" s="86"/>
      <c r="D72" s="96"/>
      <c r="E72" s="86"/>
      <c r="F72" s="86"/>
      <c r="G72" s="96"/>
      <c r="H72" s="86"/>
    </row>
    <row r="73" spans="1:8" ht="15.75">
      <c r="A73" s="134" t="s">
        <v>407</v>
      </c>
      <c r="B73" s="45">
        <v>43525</v>
      </c>
      <c r="C73" s="6"/>
      <c r="D73" s="96"/>
      <c r="E73" s="6"/>
      <c r="F73" s="6"/>
      <c r="G73" s="96"/>
      <c r="H73" s="6"/>
    </row>
    <row r="74" spans="1:8" ht="15.75">
      <c r="A74" s="134" t="s">
        <v>408</v>
      </c>
      <c r="B74" s="45">
        <v>43800</v>
      </c>
      <c r="C74" s="6"/>
      <c r="D74" s="96"/>
      <c r="E74" s="6"/>
      <c r="F74" s="6"/>
      <c r="G74" s="96"/>
      <c r="H74" s="6"/>
    </row>
    <row r="75" spans="1:8" ht="15.75">
      <c r="A75" s="134" t="s">
        <v>409</v>
      </c>
      <c r="B75" s="45">
        <v>43800</v>
      </c>
      <c r="C75" s="50"/>
      <c r="D75" s="96"/>
      <c r="E75" s="6"/>
      <c r="F75" s="6"/>
      <c r="G75" s="96"/>
      <c r="H75" s="6"/>
    </row>
    <row r="76" spans="1:8" ht="15.75">
      <c r="A76" s="134" t="s">
        <v>410</v>
      </c>
      <c r="B76" s="45">
        <v>44166</v>
      </c>
      <c r="C76" s="88">
        <f>B76+365</f>
        <v>44531</v>
      </c>
      <c r="D76" s="96">
        <f>('выработка по дням'!$AH$1-B76)</f>
        <v>110</v>
      </c>
      <c r="E76" s="46">
        <f>'КИУМ по дням'!AH151</f>
        <v>1.6900922374429226E-2</v>
      </c>
      <c r="F76" s="47">
        <f>E76/D76</f>
        <v>1.5364474885844751E-4</v>
      </c>
      <c r="G76" s="97">
        <f>365-('выработка по дням'!$AH$1-B76)</f>
        <v>255</v>
      </c>
      <c r="H76" s="49">
        <f>F76*365</f>
        <v>5.6080333333333343E-2</v>
      </c>
    </row>
    <row r="77" spans="1:8" ht="15.75" hidden="1">
      <c r="C77" s="56"/>
    </row>
    <row r="78" spans="1:8" ht="15.75" hidden="1">
      <c r="B78" s="52"/>
      <c r="C78" s="56"/>
    </row>
    <row r="79" spans="1:8" ht="15.75" hidden="1">
      <c r="B79" s="53"/>
      <c r="C79" s="56"/>
    </row>
    <row r="80" spans="1:8" ht="15.75" hidden="1">
      <c r="B80" s="54"/>
      <c r="C80" s="56"/>
    </row>
    <row r="81" spans="2:3" ht="15.75" hidden="1">
      <c r="B81" s="55"/>
      <c r="C81" s="56"/>
    </row>
    <row r="82" spans="2:3" ht="15.75" hidden="1">
      <c r="C82" s="56"/>
    </row>
    <row r="83" spans="2:3" ht="15.75" hidden="1">
      <c r="C83" s="56"/>
    </row>
    <row r="84" spans="2:3" ht="15.75" hidden="1">
      <c r="C84" s="56"/>
    </row>
    <row r="85" spans="2:3" ht="15.75" hidden="1">
      <c r="C85" s="56"/>
    </row>
    <row r="86" spans="2:3" ht="15.75" hidden="1">
      <c r="C86" s="56"/>
    </row>
    <row r="87" spans="2:3" ht="15.75" hidden="1">
      <c r="C87" s="56"/>
    </row>
    <row r="88" spans="2:3" ht="15.75" hidden="1">
      <c r="C88" s="56"/>
    </row>
    <row r="89" spans="2:3" ht="15.75" hidden="1">
      <c r="C89" s="56"/>
    </row>
    <row r="90" spans="2:3" ht="15.75" hidden="1">
      <c r="C90" s="56"/>
    </row>
    <row r="91" spans="2:3" ht="15.75" hidden="1">
      <c r="C91" s="56"/>
    </row>
    <row r="92" spans="2:3" ht="15.75" hidden="1">
      <c r="C92" s="56"/>
    </row>
    <row r="93" spans="2:3" ht="14.45" hidden="1" customHeight="1">
      <c r="C93" s="56"/>
    </row>
    <row r="94" spans="2:3" ht="15.75" hidden="1">
      <c r="C94" s="56"/>
    </row>
    <row r="95" spans="2:3" ht="15.75" hidden="1">
      <c r="C95" s="56"/>
    </row>
    <row r="96" spans="2:3" ht="15.75" hidden="1">
      <c r="C96" s="56"/>
    </row>
    <row r="97" spans="1:8" ht="15.75" hidden="1">
      <c r="C97" s="56"/>
    </row>
    <row r="98" spans="1:8" ht="15.75" hidden="1">
      <c r="C98" s="56"/>
    </row>
    <row r="99" spans="1:8" ht="15.75" hidden="1">
      <c r="C99" s="56"/>
    </row>
    <row r="100" spans="1:8" ht="15.75">
      <c r="A100" s="139" t="s">
        <v>833</v>
      </c>
      <c r="B100" s="45">
        <v>44057</v>
      </c>
      <c r="C100" s="58">
        <f>B100+365</f>
        <v>44422</v>
      </c>
      <c r="D100" s="96">
        <f>('выработка по дням'!$AH$1-B100)</f>
        <v>219</v>
      </c>
      <c r="E100" s="46">
        <f>'КИУМ по дням'!AH201</f>
        <v>7.5649914383561653E-2</v>
      </c>
      <c r="F100" s="47">
        <f>E100/D100</f>
        <v>3.4543339901169703E-4</v>
      </c>
      <c r="G100" s="96">
        <f>365-('выработка по дням'!$AH$1-B100)</f>
        <v>146</v>
      </c>
      <c r="H100" s="49">
        <f>F100*365</f>
        <v>0.12608319063926943</v>
      </c>
    </row>
    <row r="101" spans="1:8" ht="15.75">
      <c r="A101" s="139" t="s">
        <v>834</v>
      </c>
      <c r="B101" s="45">
        <v>44013</v>
      </c>
      <c r="C101" s="45">
        <f>B101+365</f>
        <v>44378</v>
      </c>
      <c r="D101" s="96">
        <f>('выработка по дням'!$AH$1-B101)</f>
        <v>263</v>
      </c>
      <c r="E101" s="46">
        <f>'КИУМ по дням'!AH203</f>
        <v>7.4908059360730597E-2</v>
      </c>
      <c r="F101" s="47">
        <f>E101/D101</f>
        <v>2.8482151848186539E-4</v>
      </c>
      <c r="G101" s="96">
        <f>365-('выработка по дням'!$AH$1-B101)</f>
        <v>102</v>
      </c>
      <c r="H101" s="49">
        <f>F101*365</f>
        <v>0.10395985424588088</v>
      </c>
    </row>
    <row r="102" spans="1:8" ht="15.75">
      <c r="A102" s="139" t="s">
        <v>835</v>
      </c>
      <c r="B102" s="45">
        <v>44013</v>
      </c>
      <c r="C102" s="45">
        <f>B102+365</f>
        <v>44378</v>
      </c>
      <c r="D102" s="96">
        <f>('выработка по дням'!$AH$1-B102)</f>
        <v>263</v>
      </c>
      <c r="E102" s="46">
        <f>'КИУМ по дням'!AH205</f>
        <v>6.8908333333333335E-2</v>
      </c>
      <c r="F102" s="47">
        <f>E102/D102</f>
        <v>2.6200887198986057E-4</v>
      </c>
      <c r="G102" s="96">
        <f>365-('выработка по дням'!$AH$1-B102)</f>
        <v>102</v>
      </c>
      <c r="H102" s="49">
        <f>F102*365</f>
        <v>9.5633238276299104E-2</v>
      </c>
    </row>
    <row r="103" spans="1:8">
      <c r="A103" s="135" t="s">
        <v>836</v>
      </c>
    </row>
    <row r="104" spans="1:8" ht="15.75">
      <c r="C104" s="56"/>
      <c r="D104" s="98"/>
    </row>
    <row r="105" spans="1:8" ht="15.75">
      <c r="C105" s="56"/>
      <c r="D105" s="98"/>
    </row>
    <row r="106" spans="1:8" ht="15.75">
      <c r="C106" s="56"/>
      <c r="D106" s="98"/>
    </row>
    <row r="107" spans="1:8" ht="15.75">
      <c r="C107" s="56"/>
      <c r="D107" s="98"/>
    </row>
    <row r="108" spans="1:8" ht="15.75">
      <c r="C108" s="56"/>
      <c r="D108" s="98"/>
    </row>
    <row r="109" spans="1:8" ht="15.75">
      <c r="C109" s="56"/>
      <c r="D109" s="98"/>
    </row>
    <row r="110" spans="1:8" ht="15.75">
      <c r="C110" s="56"/>
      <c r="D110" s="98"/>
    </row>
    <row r="111" spans="1:8" ht="15.75">
      <c r="C111" s="56"/>
      <c r="D111" s="98"/>
    </row>
    <row r="112" spans="1:8" ht="15.75">
      <c r="C112" s="56"/>
      <c r="D112" s="98"/>
    </row>
    <row r="113" spans="3:4" ht="15.75">
      <c r="C113" s="56"/>
      <c r="D113" s="98"/>
    </row>
    <row r="114" spans="3:4" ht="15.75">
      <c r="C114" s="56"/>
      <c r="D114" s="98"/>
    </row>
    <row r="115" spans="3:4" ht="15.75">
      <c r="C115" s="56"/>
      <c r="D115" s="98"/>
    </row>
    <row r="116" spans="3:4" ht="15.75">
      <c r="C116" s="56"/>
      <c r="D116" s="98"/>
    </row>
    <row r="117" spans="3:4" ht="15.75">
      <c r="C117" s="56"/>
      <c r="D117" s="98"/>
    </row>
    <row r="118" spans="3:4" ht="15.75">
      <c r="C118" s="56"/>
      <c r="D118" s="98"/>
    </row>
    <row r="119" spans="3:4" ht="15.75">
      <c r="C119" s="56"/>
      <c r="D119" s="98"/>
    </row>
    <row r="120" spans="3:4" ht="15.75">
      <c r="C120" s="56"/>
      <c r="D120" s="98"/>
    </row>
    <row r="121" spans="3:4" ht="15.75">
      <c r="C121" s="56"/>
      <c r="D121" s="98"/>
    </row>
    <row r="122" spans="3:4" ht="15.75">
      <c r="C122" s="56"/>
      <c r="D122" s="98"/>
    </row>
    <row r="123" spans="3:4" ht="15.75">
      <c r="C123" s="56"/>
      <c r="D123" s="98"/>
    </row>
    <row r="124" spans="3:4" ht="15.75">
      <c r="C124" s="56"/>
      <c r="D124" s="98"/>
    </row>
    <row r="125" spans="3:4" ht="15.75">
      <c r="C125" s="56"/>
      <c r="D125" s="98"/>
    </row>
    <row r="126" spans="3:4" ht="15.75">
      <c r="C126" s="56"/>
      <c r="D126" s="98"/>
    </row>
    <row r="127" spans="3:4" ht="15.75">
      <c r="C127" s="56"/>
      <c r="D127" s="98"/>
    </row>
    <row r="128" spans="3:4" ht="15.75">
      <c r="C128" s="56"/>
      <c r="D128" s="98"/>
    </row>
    <row r="129" spans="2:4" ht="15.75">
      <c r="C129" s="56"/>
      <c r="D129" s="98"/>
    </row>
    <row r="130" spans="2:4" ht="15.75">
      <c r="C130" s="56"/>
      <c r="D130" s="98"/>
    </row>
    <row r="131" spans="2:4" ht="15.75">
      <c r="C131" s="56"/>
      <c r="D131" s="98"/>
    </row>
    <row r="132" spans="2:4" ht="15.75">
      <c r="C132" s="56"/>
      <c r="D132" s="98"/>
    </row>
    <row r="133" spans="2:4" ht="15.75">
      <c r="C133" s="56"/>
      <c r="D133" s="98"/>
    </row>
    <row r="134" spans="2:4" ht="15.75">
      <c r="C134" s="56"/>
      <c r="D134" s="98"/>
    </row>
    <row r="135" spans="2:4" ht="15.75">
      <c r="C135" s="56"/>
      <c r="D135" s="98"/>
    </row>
    <row r="136" spans="2:4" ht="15.75">
      <c r="B136" s="52"/>
      <c r="C136" s="56"/>
      <c r="D136" s="98"/>
    </row>
    <row r="137" spans="2:4" ht="15.75">
      <c r="B137" s="52"/>
      <c r="C137" s="56"/>
      <c r="D137" s="98"/>
    </row>
    <row r="138" spans="2:4" ht="15.75">
      <c r="B138" s="52"/>
      <c r="C138" s="56"/>
      <c r="D138" s="98"/>
    </row>
    <row r="139" spans="2:4" ht="15.75">
      <c r="B139" s="52"/>
      <c r="C139" s="56"/>
      <c r="D139" s="98"/>
    </row>
    <row r="140" spans="2:4" ht="15.75">
      <c r="C140" s="56"/>
      <c r="D140" s="98"/>
    </row>
    <row r="141" spans="2:4" ht="15.75">
      <c r="C141" s="56"/>
      <c r="D141" s="98"/>
    </row>
    <row r="142" spans="2:4" ht="15.75">
      <c r="C142" s="56"/>
      <c r="D142" s="98"/>
    </row>
    <row r="143" spans="2:4" ht="15.75">
      <c r="C143" s="56"/>
      <c r="D143" s="98"/>
    </row>
    <row r="144" spans="2:4" ht="15.75">
      <c r="C144" s="56"/>
      <c r="D144" s="98"/>
    </row>
    <row r="145" spans="3:4" ht="15.75">
      <c r="C145" s="56"/>
      <c r="D145" s="98"/>
    </row>
    <row r="146" spans="3:4" ht="15.75">
      <c r="C146" s="56"/>
      <c r="D146" s="98"/>
    </row>
    <row r="147" spans="3:4" ht="15.75">
      <c r="C147" s="56"/>
      <c r="D147" s="98"/>
    </row>
    <row r="148" spans="3:4" ht="15.75">
      <c r="C148" s="56"/>
      <c r="D148" s="98"/>
    </row>
    <row r="149" spans="3:4" ht="15.75">
      <c r="C149" s="56"/>
      <c r="D149" s="98"/>
    </row>
    <row r="150" spans="3:4" ht="15.75">
      <c r="C150" s="56"/>
      <c r="D150" s="98"/>
    </row>
    <row r="151" spans="3:4" ht="15.75">
      <c r="C151" s="56"/>
      <c r="D151" s="98"/>
    </row>
    <row r="152" spans="3:4" ht="15.75">
      <c r="C152" s="56"/>
      <c r="D152" s="98"/>
    </row>
    <row r="153" spans="3:4" ht="15.75">
      <c r="C153" s="56"/>
      <c r="D153" s="98"/>
    </row>
    <row r="154" spans="3:4" ht="15.75">
      <c r="C154" s="56"/>
      <c r="D154" s="98"/>
    </row>
    <row r="155" spans="3:4" ht="15.75">
      <c r="C155" s="56"/>
      <c r="D155" s="98"/>
    </row>
    <row r="156" spans="3:4" ht="15.75">
      <c r="C156" s="56"/>
      <c r="D156" s="98"/>
    </row>
    <row r="157" spans="3:4" ht="15.75">
      <c r="C157" s="56"/>
      <c r="D157" s="98"/>
    </row>
    <row r="158" spans="3:4" ht="15.75">
      <c r="C158" s="56"/>
      <c r="D158" s="98"/>
    </row>
    <row r="159" spans="3:4" ht="15.75">
      <c r="C159" s="56"/>
      <c r="D159" s="98"/>
    </row>
    <row r="160" spans="3:4" ht="15.75">
      <c r="C160" s="56"/>
      <c r="D160" s="98"/>
    </row>
    <row r="161" spans="3:4" ht="15.75">
      <c r="C161" s="56"/>
      <c r="D161" s="98"/>
    </row>
    <row r="162" spans="3:4" ht="15.75">
      <c r="C162" s="56"/>
      <c r="D162" s="98"/>
    </row>
    <row r="163" spans="3:4" ht="15.75">
      <c r="C163" s="56"/>
      <c r="D163" s="98"/>
    </row>
    <row r="164" spans="3:4" ht="15.75">
      <c r="C164" s="56"/>
      <c r="D164" s="98"/>
    </row>
    <row r="165" spans="3:4" ht="15.75">
      <c r="C165" s="56"/>
      <c r="D165" s="98"/>
    </row>
    <row r="166" spans="3:4" ht="15.75">
      <c r="C166" s="56"/>
      <c r="D166" s="98"/>
    </row>
    <row r="167" spans="3:4" ht="15.75">
      <c r="C167" s="56"/>
      <c r="D167" s="98"/>
    </row>
    <row r="168" spans="3:4" ht="15.75">
      <c r="C168" s="56"/>
      <c r="D168" s="98"/>
    </row>
    <row r="169" spans="3:4" ht="15.75">
      <c r="C169" s="56"/>
      <c r="D169" s="98"/>
    </row>
    <row r="170" spans="3:4" ht="15.75">
      <c r="C170" s="56"/>
      <c r="D170" s="98"/>
    </row>
    <row r="171" spans="3:4" ht="15.75">
      <c r="C171" s="56"/>
      <c r="D171" s="98"/>
    </row>
    <row r="172" spans="3:4" ht="15.75">
      <c r="C172" s="56"/>
      <c r="D172" s="98"/>
    </row>
    <row r="173" spans="3:4" ht="15.75">
      <c r="C173" s="56"/>
      <c r="D173" s="98"/>
    </row>
    <row r="174" spans="3:4" ht="15.75">
      <c r="C174" s="56"/>
      <c r="D174" s="98"/>
    </row>
    <row r="175" spans="3:4" ht="15.75">
      <c r="C175" s="56"/>
      <c r="D175" s="98"/>
    </row>
    <row r="176" spans="3:4" ht="15.75">
      <c r="C176" s="56"/>
      <c r="D176" s="98"/>
    </row>
    <row r="177" spans="3:4" ht="15.75">
      <c r="C177" s="56"/>
      <c r="D177" s="98"/>
    </row>
    <row r="178" spans="3:4" ht="15.75">
      <c r="C178" s="56"/>
      <c r="D178" s="98"/>
    </row>
    <row r="179" spans="3:4" ht="15.75">
      <c r="C179" s="56"/>
      <c r="D179" s="98"/>
    </row>
    <row r="180" spans="3:4" ht="15.75">
      <c r="C180" s="56"/>
      <c r="D180" s="98"/>
    </row>
    <row r="181" spans="3:4" ht="15.75">
      <c r="C181" s="56"/>
      <c r="D181" s="98"/>
    </row>
    <row r="182" spans="3:4" ht="15.75">
      <c r="C182" s="56"/>
      <c r="D182" s="98"/>
    </row>
    <row r="183" spans="3:4" ht="15.75">
      <c r="C183" s="56"/>
      <c r="D183" s="98"/>
    </row>
    <row r="184" spans="3:4" ht="15.75">
      <c r="C184" s="56"/>
      <c r="D184" s="98"/>
    </row>
    <row r="185" spans="3:4" ht="15.75">
      <c r="C185" s="56"/>
      <c r="D185" s="98"/>
    </row>
    <row r="186" spans="3:4" ht="15.75">
      <c r="C186" s="56"/>
      <c r="D186" s="98"/>
    </row>
    <row r="187" spans="3:4" ht="15.75">
      <c r="C187" s="56"/>
      <c r="D187" s="98"/>
    </row>
    <row r="188" spans="3:4" ht="15.75">
      <c r="C188" s="56"/>
      <c r="D188" s="98"/>
    </row>
    <row r="189" spans="3:4" ht="15.75">
      <c r="C189" s="56"/>
      <c r="D189" s="98"/>
    </row>
    <row r="190" spans="3:4" ht="15.75">
      <c r="C190" s="56"/>
      <c r="D190" s="98"/>
    </row>
    <row r="191" spans="3:4" ht="15.75">
      <c r="C191" s="56"/>
      <c r="D191" s="98"/>
    </row>
    <row r="192" spans="3:4" ht="15.75">
      <c r="C192" s="56"/>
      <c r="D192" s="98"/>
    </row>
    <row r="193" spans="3:4" ht="15.75">
      <c r="C193" s="56"/>
      <c r="D193" s="98"/>
    </row>
    <row r="194" spans="3:4" ht="15.75">
      <c r="C194" s="56"/>
      <c r="D194" s="98"/>
    </row>
    <row r="195" spans="3:4" ht="15.75">
      <c r="C195" s="56"/>
      <c r="D195" s="98"/>
    </row>
    <row r="196" spans="3:4" ht="15.75">
      <c r="C196" s="56"/>
      <c r="D196" s="98"/>
    </row>
    <row r="197" spans="3:4" ht="15.75">
      <c r="C197" s="56"/>
      <c r="D197" s="98"/>
    </row>
    <row r="198" spans="3:4" ht="15.75">
      <c r="C198" s="56"/>
      <c r="D198" s="98"/>
    </row>
    <row r="199" spans="3:4" ht="15.75">
      <c r="C199" s="56"/>
      <c r="D199" s="98"/>
    </row>
    <row r="200" spans="3:4" ht="15.75">
      <c r="C200" s="56"/>
      <c r="D200" s="98"/>
    </row>
    <row r="201" spans="3:4" ht="15.75">
      <c r="C201" s="56"/>
      <c r="D201" s="98"/>
    </row>
    <row r="202" spans="3:4" ht="15.75">
      <c r="C202" s="56"/>
      <c r="D202" s="98"/>
    </row>
    <row r="203" spans="3:4" ht="15.75">
      <c r="C203" s="56"/>
      <c r="D203" s="98"/>
    </row>
    <row r="204" spans="3:4" ht="15.75">
      <c r="C204" s="56"/>
      <c r="D204" s="98"/>
    </row>
    <row r="205" spans="3:4" ht="15.75">
      <c r="C205" s="56"/>
      <c r="D205" s="98"/>
    </row>
    <row r="206" spans="3:4" ht="15.75">
      <c r="C206" s="56"/>
      <c r="D206" s="98"/>
    </row>
    <row r="207" spans="3:4" ht="15.75">
      <c r="C207" s="56"/>
      <c r="D207" s="98"/>
    </row>
    <row r="208" spans="3:4" ht="15.75">
      <c r="C208" s="56"/>
      <c r="D208" s="98"/>
    </row>
    <row r="209" spans="1:4" ht="15.75">
      <c r="C209" s="56"/>
      <c r="D209" s="98"/>
    </row>
    <row r="210" spans="1:4" ht="15.75">
      <c r="C210" s="56"/>
      <c r="D210" s="98"/>
    </row>
    <row r="211" spans="1:4">
      <c r="A211" s="130"/>
      <c r="B211" s="40"/>
      <c r="C211" s="57"/>
      <c r="D211" s="98"/>
    </row>
    <row r="212" spans="1:4">
      <c r="A212" s="130"/>
      <c r="B212" s="40"/>
    </row>
    <row r="213" spans="1:4">
      <c r="A213" s="130"/>
      <c r="B213" s="40"/>
    </row>
    <row r="214" spans="1:4">
      <c r="A214" s="130"/>
      <c r="B214" s="4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3"/>
  <sheetViews>
    <sheetView topLeftCell="A4" zoomScale="85" zoomScaleNormal="85" workbookViewId="0">
      <selection activeCell="A23" sqref="A23"/>
    </sheetView>
  </sheetViews>
  <sheetFormatPr defaultColWidth="8.85546875" defaultRowHeight="15"/>
  <cols>
    <col min="1" max="1" width="39.5703125" style="130" customWidth="1"/>
    <col min="2" max="2" width="11.5703125" style="94" customWidth="1"/>
    <col min="3" max="4" width="8.85546875" style="48"/>
    <col min="5" max="5" width="8.85546875" style="130"/>
    <col min="6" max="6" width="8.85546875" style="90"/>
    <col min="7" max="7" width="8.85546875" style="92"/>
    <col min="8" max="16384" width="8.85546875" style="90"/>
  </cols>
  <sheetData>
    <row r="1" spans="1:7" ht="16.5" thickBot="1">
      <c r="A1" s="140" t="s">
        <v>154</v>
      </c>
      <c r="B1" s="101" t="s">
        <v>160</v>
      </c>
      <c r="C1" s="123" t="s">
        <v>888</v>
      </c>
      <c r="D1" s="102" t="s">
        <v>889</v>
      </c>
      <c r="E1" s="156" t="s">
        <v>890</v>
      </c>
      <c r="F1" s="103" t="s">
        <v>891</v>
      </c>
      <c r="G1" s="104" t="s">
        <v>892</v>
      </c>
    </row>
    <row r="2" spans="1:7">
      <c r="A2" s="141" t="s">
        <v>351</v>
      </c>
      <c r="B2" s="109">
        <v>15</v>
      </c>
      <c r="C2" s="110">
        <f>'выработка по дням'!AH3/B2</f>
        <v>3007.5333333333333</v>
      </c>
      <c r="D2" s="111">
        <f>MAX(C2:C5)</f>
        <v>3034.1333333333332</v>
      </c>
      <c r="E2" s="157" t="str">
        <f>INDEX(A2:A5,MATCH(D2,C2:C5,0))</f>
        <v>Ахтубинская СЭС (4 очередь) 15 МВт</v>
      </c>
      <c r="F2" s="219" t="str">
        <f>MID(E2,SEARCH("очередь",E2)-2,1)</f>
        <v>4</v>
      </c>
      <c r="G2" s="112">
        <f>(C2-D$2)/D$2</f>
        <v>-8.7669186148707744E-3</v>
      </c>
    </row>
    <row r="3" spans="1:7">
      <c r="A3" s="142" t="s">
        <v>352</v>
      </c>
      <c r="B3" s="93">
        <v>15</v>
      </c>
      <c r="C3" s="99">
        <f>'выработка по дням'!AH5/B3</f>
        <v>2988.8666666666668</v>
      </c>
      <c r="D3" s="99"/>
      <c r="E3" s="158"/>
      <c r="F3" s="220"/>
      <c r="G3" s="113">
        <f t="shared" ref="G3:G5" si="0">(C3-D$2)/D$2</f>
        <v>-1.4919142204253744E-2</v>
      </c>
    </row>
    <row r="4" spans="1:7">
      <c r="A4" s="142" t="s">
        <v>353</v>
      </c>
      <c r="B4" s="93">
        <v>15</v>
      </c>
      <c r="C4" s="99">
        <f>'выработка по дням'!AH7/B4</f>
        <v>3009.5333333333333</v>
      </c>
      <c r="D4" s="99"/>
      <c r="E4" s="158"/>
      <c r="F4" s="220"/>
      <c r="G4" s="113">
        <f t="shared" si="0"/>
        <v>-8.1077518017225927E-3</v>
      </c>
    </row>
    <row r="5" spans="1:7" ht="15.75" thickBot="1">
      <c r="A5" s="143" t="s">
        <v>412</v>
      </c>
      <c r="B5" s="114">
        <v>15</v>
      </c>
      <c r="C5" s="115">
        <f>'выработка по дням'!AH9/B5</f>
        <v>3034.1333333333332</v>
      </c>
      <c r="D5" s="115"/>
      <c r="E5" s="159"/>
      <c r="F5" s="221"/>
      <c r="G5" s="116">
        <f t="shared" si="0"/>
        <v>0</v>
      </c>
    </row>
    <row r="6" spans="1:7" ht="15.75" thickBot="1">
      <c r="A6" s="144" t="s">
        <v>354</v>
      </c>
      <c r="B6" s="117">
        <v>10</v>
      </c>
      <c r="C6" s="118">
        <f>'выработка по дням'!AH11/B6</f>
        <v>6076.1</v>
      </c>
      <c r="D6" s="118"/>
      <c r="E6" s="160"/>
      <c r="F6" s="119"/>
      <c r="G6" s="120"/>
    </row>
    <row r="7" spans="1:7">
      <c r="A7" s="145" t="s">
        <v>355</v>
      </c>
      <c r="B7" s="109">
        <v>5</v>
      </c>
      <c r="C7" s="110">
        <f>'выработка по дням'!AH13/B7</f>
        <v>5081</v>
      </c>
      <c r="D7" s="111">
        <f>MAX(C7:C9)</f>
        <v>5081</v>
      </c>
      <c r="E7" s="157" t="str">
        <f>INDEX(A7:A9,MATCH(D7,C7:C9,0))</f>
        <v>Бугульчанская СЭС (1 очередь) 5 МВт</v>
      </c>
      <c r="F7" s="222" t="str">
        <f>MID(E7,SEARCH("очередь",E7)-2,1)</f>
        <v>1</v>
      </c>
      <c r="G7" s="112">
        <f>(C7-D$7)/D$7</f>
        <v>0</v>
      </c>
    </row>
    <row r="8" spans="1:7">
      <c r="A8" s="146" t="s">
        <v>356</v>
      </c>
      <c r="B8" s="93">
        <v>5</v>
      </c>
      <c r="C8" s="99">
        <f>'выработка по дням'!AH15/B8</f>
        <v>4686.3999999999996</v>
      </c>
      <c r="D8" s="99"/>
      <c r="E8" s="158"/>
      <c r="F8" s="223"/>
      <c r="G8" s="113">
        <f t="shared" ref="G8:G9" si="1">(C8-D$7)/D$7</f>
        <v>-7.7661877583152988E-2</v>
      </c>
    </row>
    <row r="9" spans="1:7" ht="15.75" thickBot="1">
      <c r="A9" s="147" t="s">
        <v>357</v>
      </c>
      <c r="B9" s="114">
        <v>5</v>
      </c>
      <c r="C9" s="115">
        <f>'выработка по дням'!AH17/B9</f>
        <v>4648.8</v>
      </c>
      <c r="D9" s="115"/>
      <c r="E9" s="159"/>
      <c r="F9" s="224"/>
      <c r="G9" s="116">
        <f t="shared" si="1"/>
        <v>-8.5061995670143636E-2</v>
      </c>
    </row>
    <row r="10" spans="1:7">
      <c r="A10" s="141" t="s">
        <v>358</v>
      </c>
      <c r="B10" s="109">
        <v>10</v>
      </c>
      <c r="C10" s="110">
        <f>'выработка по дням'!AH19/B10</f>
        <v>3641.7</v>
      </c>
      <c r="D10" s="111">
        <f>MAX(C10:C11)</f>
        <v>4050.7</v>
      </c>
      <c r="E10" s="157" t="str">
        <f>INDEX(A10:A11,MATCH(D10,C10:C11,0))</f>
        <v>Бурибаевская СЭС (2 очередь) 10 МВт</v>
      </c>
      <c r="F10" s="219" t="str">
        <f>MID(E10,SEARCH("очередь",E10)-2,1)</f>
        <v>2</v>
      </c>
      <c r="G10" s="112">
        <f>(C10-D$10)/D$10</f>
        <v>-0.1009702026810181</v>
      </c>
    </row>
    <row r="11" spans="1:7" ht="15.75" thickBot="1">
      <c r="A11" s="143" t="s">
        <v>359</v>
      </c>
      <c r="B11" s="114">
        <v>10</v>
      </c>
      <c r="C11" s="115">
        <f>'выработка по дням'!AH21/B11</f>
        <v>4050.7</v>
      </c>
      <c r="D11" s="115"/>
      <c r="E11" s="159"/>
      <c r="F11" s="221"/>
      <c r="G11" s="116">
        <f>(C11-D$10)/D$10</f>
        <v>0</v>
      </c>
    </row>
    <row r="12" spans="1:7">
      <c r="A12" s="148" t="s">
        <v>360</v>
      </c>
      <c r="B12" s="105">
        <v>10</v>
      </c>
      <c r="C12" s="106">
        <f>'выработка по дням'!AH23/B12</f>
        <v>3112.5</v>
      </c>
      <c r="D12" s="106"/>
      <c r="E12" s="161"/>
      <c r="F12" s="107"/>
      <c r="G12" s="108"/>
    </row>
    <row r="13" spans="1:7">
      <c r="A13" s="149" t="s">
        <v>361</v>
      </c>
      <c r="B13" s="93">
        <v>10</v>
      </c>
      <c r="C13" s="99">
        <f>'выработка по дням'!AH25/B13</f>
        <v>3803.2</v>
      </c>
      <c r="D13" s="99"/>
      <c r="E13" s="158"/>
      <c r="F13" s="100"/>
      <c r="G13" s="82"/>
    </row>
    <row r="14" spans="1:7" ht="15.75" thickBot="1">
      <c r="A14" s="150" t="s">
        <v>362</v>
      </c>
      <c r="B14" s="121">
        <v>10</v>
      </c>
      <c r="C14" s="102">
        <f>'выработка по дням'!AH27/B14</f>
        <v>4258.2</v>
      </c>
      <c r="D14" s="102"/>
      <c r="E14" s="156"/>
      <c r="F14" s="103"/>
      <c r="G14" s="104"/>
    </row>
    <row r="15" spans="1:7">
      <c r="A15" s="145" t="s">
        <v>543</v>
      </c>
      <c r="B15" s="109">
        <v>25</v>
      </c>
      <c r="C15" s="110">
        <f>'выработка по дням'!AH29/B15</f>
        <v>3877.84</v>
      </c>
      <c r="D15" s="111">
        <f>MAX(C15:C17)</f>
        <v>3877.84</v>
      </c>
      <c r="E15" s="157" t="str">
        <f>INDEX(A15:A17,MATCH(D15,C15:C17,0))</f>
        <v>Дергачевская СЭС (1 очередь) 25 МВт</v>
      </c>
      <c r="F15" s="219" t="str">
        <f>MID(E15,SEARCH("очередь",E15)-2,1)</f>
        <v>1</v>
      </c>
      <c r="G15" s="112">
        <f>(C15-D$15)/D$15</f>
        <v>0</v>
      </c>
    </row>
    <row r="16" spans="1:7">
      <c r="A16" s="146" t="s">
        <v>532</v>
      </c>
      <c r="B16" s="93">
        <v>20</v>
      </c>
      <c r="C16" s="99">
        <f>'выработка по дням'!AH31/B16</f>
        <v>0</v>
      </c>
      <c r="D16" s="99"/>
      <c r="E16" s="158"/>
      <c r="F16" s="220"/>
      <c r="G16" s="113">
        <f t="shared" ref="G16:G17" si="2">(C16-D$15)/D$15</f>
        <v>-1</v>
      </c>
    </row>
    <row r="17" spans="1:7" ht="15.75" thickBot="1">
      <c r="A17" s="147" t="s">
        <v>531</v>
      </c>
      <c r="B17" s="114">
        <v>15</v>
      </c>
      <c r="C17" s="115">
        <f>'выработка по дням'!AH33/B17</f>
        <v>0</v>
      </c>
      <c r="D17" s="115"/>
      <c r="E17" s="159"/>
      <c r="F17" s="221"/>
      <c r="G17" s="116">
        <f t="shared" si="2"/>
        <v>-1</v>
      </c>
    </row>
    <row r="18" spans="1:7">
      <c r="A18" s="148" t="s">
        <v>363</v>
      </c>
      <c r="B18" s="105">
        <v>5</v>
      </c>
      <c r="C18" s="106">
        <f>'выработка по дням'!AH35/B18</f>
        <v>4515</v>
      </c>
      <c r="D18" s="106"/>
      <c r="E18" s="161"/>
      <c r="F18" s="107"/>
      <c r="G18" s="108"/>
    </row>
    <row r="19" spans="1:7" ht="15.75" thickBot="1">
      <c r="A19" s="151" t="s">
        <v>364</v>
      </c>
      <c r="B19" s="121">
        <v>25</v>
      </c>
      <c r="C19" s="102">
        <f>'выработка по дням'!AH37/B19</f>
        <v>3924.32</v>
      </c>
      <c r="D19" s="102"/>
      <c r="E19" s="156"/>
      <c r="F19" s="103"/>
      <c r="G19" s="104"/>
    </row>
    <row r="20" spans="1:7">
      <c r="A20" s="141" t="s">
        <v>365</v>
      </c>
      <c r="B20" s="109">
        <v>10</v>
      </c>
      <c r="C20" s="110">
        <f>'выработка по дням'!AH39/B20</f>
        <v>4977</v>
      </c>
      <c r="D20" s="111">
        <f>MAX(C20:C21)</f>
        <v>4977</v>
      </c>
      <c r="E20" s="157" t="str">
        <f>INDEX(A20:A21,MATCH(D20,C20:C21,0))</f>
        <v>Елшанская СЭС (1 очередь) 10 МВт</v>
      </c>
      <c r="F20" s="219" t="str">
        <f>MID(E20,SEARCH("очередь",E20)-2,1)</f>
        <v>1</v>
      </c>
      <c r="G20" s="112">
        <f>(C20-D$20)/D$20</f>
        <v>0</v>
      </c>
    </row>
    <row r="21" spans="1:7" ht="15.75" thickBot="1">
      <c r="A21" s="143" t="s">
        <v>366</v>
      </c>
      <c r="B21" s="114">
        <v>15</v>
      </c>
      <c r="C21" s="115">
        <f>'выработка по дням'!AH41/B21</f>
        <v>4956.2</v>
      </c>
      <c r="D21" s="115"/>
      <c r="E21" s="159"/>
      <c r="F21" s="221"/>
      <c r="G21" s="116">
        <f>(C21-D$20)/D$20</f>
        <v>-4.1792244323890261E-3</v>
      </c>
    </row>
    <row r="22" spans="1:7">
      <c r="A22" s="141" t="s">
        <v>367</v>
      </c>
      <c r="B22" s="109">
        <v>10</v>
      </c>
      <c r="C22" s="110">
        <f>'выработка по дням'!AH43/B22</f>
        <v>3119.9</v>
      </c>
      <c r="D22" s="111">
        <f>MAX(C22:C23)</f>
        <v>3119.9</v>
      </c>
      <c r="E22" s="157" t="str">
        <f>INDEX(A22:A23,MATCH(D22,C22:C23,0))</f>
        <v>Ининская СЭС (1 очередь) 10 МВт</v>
      </c>
      <c r="F22" s="219" t="str">
        <f>MID(E22,SEARCH("очередь",E22)-2,1)</f>
        <v>1</v>
      </c>
      <c r="G22" s="112">
        <f>(C22-D$22)/D$22</f>
        <v>0</v>
      </c>
    </row>
    <row r="23" spans="1:7" ht="15.75" thickBot="1">
      <c r="A23" s="143" t="s">
        <v>368</v>
      </c>
      <c r="B23" s="114">
        <v>15</v>
      </c>
      <c r="C23" s="115">
        <f>'выработка по дням'!AH45/B23</f>
        <v>2926.3333333333335</v>
      </c>
      <c r="D23" s="115"/>
      <c r="E23" s="159"/>
      <c r="F23" s="221"/>
      <c r="G23" s="116">
        <f>(C23-D$22)/D$22</f>
        <v>-6.2042586835048111E-2</v>
      </c>
    </row>
    <row r="24" spans="1:7" ht="15.75" thickBot="1">
      <c r="A24" s="144" t="s">
        <v>369</v>
      </c>
      <c r="B24" s="117">
        <v>9</v>
      </c>
      <c r="C24" s="118">
        <f>'выработка по дням'!AH47/B24</f>
        <v>4472.8888888888887</v>
      </c>
      <c r="D24" s="118"/>
      <c r="E24" s="160"/>
      <c r="F24" s="119"/>
      <c r="G24" s="120"/>
    </row>
    <row r="25" spans="1:7">
      <c r="A25" s="141" t="s">
        <v>411</v>
      </c>
      <c r="B25" s="109">
        <v>5</v>
      </c>
      <c r="C25" s="110">
        <f>'выработка по дням'!AH49/B25</f>
        <v>5949</v>
      </c>
      <c r="D25" s="111">
        <f>MAX(C25:C26)</f>
        <v>5949</v>
      </c>
      <c r="E25" s="157" t="str">
        <f>INDEX(A25:A26,MATCH(D25,C25:C26,0))</f>
        <v>Кош-Агачская СЭС-1 5 МВт</v>
      </c>
      <c r="F25" s="219" t="str">
        <f>MID(E25,SEARCH("СЭС",E25)+4,1)</f>
        <v>1</v>
      </c>
      <c r="G25" s="112">
        <f>(C25-D$25)/D$25</f>
        <v>0</v>
      </c>
    </row>
    <row r="26" spans="1:7" ht="15.75" thickBot="1">
      <c r="A26" s="143" t="s">
        <v>370</v>
      </c>
      <c r="B26" s="114">
        <v>5</v>
      </c>
      <c r="C26" s="115">
        <f>'выработка по дням'!AH51/B26</f>
        <v>5945.4</v>
      </c>
      <c r="D26" s="115"/>
      <c r="E26" s="159"/>
      <c r="F26" s="221"/>
      <c r="G26" s="116">
        <f>(C26-D$25)/D$25</f>
        <v>-6.0514372163394925E-4</v>
      </c>
    </row>
    <row r="27" spans="1:7">
      <c r="A27" s="145" t="s">
        <v>371</v>
      </c>
      <c r="B27" s="109">
        <v>15</v>
      </c>
      <c r="C27" s="110">
        <f>'выработка по дням'!AH53/B27</f>
        <v>3104.5333333333333</v>
      </c>
      <c r="D27" s="111">
        <f>MAX(C27:C28)</f>
        <v>3133.5333333333333</v>
      </c>
      <c r="E27" s="157" t="str">
        <f>INDEX(A27:A28,MATCH(D27,C27:C28,0))</f>
        <v>Лиманская СЭС (2 очередь) 15 МВт</v>
      </c>
      <c r="F27" s="219" t="str">
        <f>MID(E27,SEARCH("очередь",E27)-2,1)</f>
        <v>2</v>
      </c>
      <c r="G27" s="112">
        <f>(C27-D$27)/D$27</f>
        <v>-9.254728421590112E-3</v>
      </c>
    </row>
    <row r="28" spans="1:7" ht="15.75" thickBot="1">
      <c r="A28" s="147" t="s">
        <v>372</v>
      </c>
      <c r="B28" s="114">
        <v>15</v>
      </c>
      <c r="C28" s="115">
        <f>'выработка по дням'!AH55/B28</f>
        <v>3133.5333333333333</v>
      </c>
      <c r="D28" s="115"/>
      <c r="E28" s="159"/>
      <c r="F28" s="221"/>
      <c r="G28" s="116">
        <f>(C28-D$27)/D$27</f>
        <v>0</v>
      </c>
    </row>
    <row r="29" spans="1:7">
      <c r="A29" s="141" t="s">
        <v>373</v>
      </c>
      <c r="B29" s="109">
        <v>10</v>
      </c>
      <c r="C29" s="110">
        <f>'выработка по дням'!AH57/B29</f>
        <v>2051</v>
      </c>
      <c r="D29" s="111">
        <f>MAX(C29:C31)</f>
        <v>2051</v>
      </c>
      <c r="E29" s="157" t="str">
        <f>INDEX(A29:A31,MATCH(D29,C29:C31,0))</f>
        <v>Майминская СЭС (1 очередь) 10 МВт</v>
      </c>
      <c r="F29" s="219" t="str">
        <f>MID(E29,SEARCH("очередь",E29)-2,1)</f>
        <v>1</v>
      </c>
      <c r="G29" s="112">
        <f>(C29-D$29)/D$29</f>
        <v>0</v>
      </c>
    </row>
    <row r="30" spans="1:7">
      <c r="A30" s="142" t="s">
        <v>374</v>
      </c>
      <c r="B30" s="93">
        <v>10</v>
      </c>
      <c r="C30" s="99">
        <f>'выработка по дням'!AH59/B30</f>
        <v>1909</v>
      </c>
      <c r="D30" s="99"/>
      <c r="E30" s="158"/>
      <c r="F30" s="220"/>
      <c r="G30" s="113">
        <f t="shared" ref="G30:G31" si="3">(C30-D$29)/D$29</f>
        <v>-6.9234519746465134E-2</v>
      </c>
    </row>
    <row r="31" spans="1:7" ht="15.75" thickBot="1">
      <c r="A31" s="143" t="s">
        <v>375</v>
      </c>
      <c r="B31" s="114">
        <v>5</v>
      </c>
      <c r="C31" s="115">
        <f>'выработка по дням'!AH61/B31</f>
        <v>1852.8</v>
      </c>
      <c r="D31" s="115"/>
      <c r="E31" s="159"/>
      <c r="F31" s="221"/>
      <c r="G31" s="116">
        <f t="shared" si="3"/>
        <v>-9.6635787420770378E-2</v>
      </c>
    </row>
    <row r="32" spans="1:7">
      <c r="A32" s="145" t="s">
        <v>376</v>
      </c>
      <c r="B32" s="109">
        <v>15</v>
      </c>
      <c r="C32" s="110">
        <f>'выработка по дням'!AH63/B32</f>
        <v>3518.9333333333334</v>
      </c>
      <c r="D32" s="111">
        <f>MAX(C32:C33)</f>
        <v>3875.4888888888891</v>
      </c>
      <c r="E32" s="157" t="str">
        <f>INDEX(A32:A33,MATCH(D32,C32:C33,0))</f>
        <v>Малодербетовская СЭС (2 очередь) 45 МВт</v>
      </c>
      <c r="F32" s="219" t="str">
        <f>MID(E32,SEARCH("очередь",E32)-2,1)</f>
        <v>2</v>
      </c>
      <c r="G32" s="112">
        <f>(C32-D$32)/D$32</f>
        <v>-9.2002729404748962E-2</v>
      </c>
    </row>
    <row r="33" spans="1:7" ht="15.75" thickBot="1">
      <c r="A33" s="147" t="s">
        <v>377</v>
      </c>
      <c r="B33" s="114">
        <v>45</v>
      </c>
      <c r="C33" s="115">
        <f>'выработка по дням'!AH65/B33</f>
        <v>3875.4888888888891</v>
      </c>
      <c r="D33" s="115"/>
      <c r="E33" s="159"/>
      <c r="F33" s="221"/>
      <c r="G33" s="116">
        <f>(C33-D$32)/D$32</f>
        <v>0</v>
      </c>
    </row>
    <row r="34" spans="1:7" ht="15.75" thickBot="1">
      <c r="A34" s="144" t="s">
        <v>378</v>
      </c>
      <c r="B34" s="117">
        <v>15</v>
      </c>
      <c r="C34" s="118">
        <f>'выработка по дням'!AH67/B34</f>
        <v>2866.6</v>
      </c>
      <c r="D34" s="118"/>
      <c r="E34" s="160"/>
      <c r="F34" s="122"/>
      <c r="G34" s="120"/>
    </row>
    <row r="35" spans="1:7">
      <c r="A35" s="145" t="s">
        <v>379</v>
      </c>
      <c r="B35" s="109">
        <v>15</v>
      </c>
      <c r="C35" s="110">
        <f>'выработка по дням'!AH69/B35</f>
        <v>2774.4666666666667</v>
      </c>
      <c r="D35" s="111">
        <f>MAX(C35:C36)</f>
        <v>2788.4</v>
      </c>
      <c r="E35" s="157" t="str">
        <f>INDEX(A35:A36,MATCH(D35,C35:C36,0))</f>
        <v>Нововаршавская СЭС (2 очередь) 15 МВт</v>
      </c>
      <c r="F35" s="219" t="str">
        <f>MID(E35,SEARCH("очередь",E35)-2,1)</f>
        <v>2</v>
      </c>
      <c r="G35" s="112">
        <f>(C35-D$35)/D$35</f>
        <v>-4.996891885430137E-3</v>
      </c>
    </row>
    <row r="36" spans="1:7" ht="15.75" thickBot="1">
      <c r="A36" s="147" t="s">
        <v>380</v>
      </c>
      <c r="B36" s="114">
        <v>15</v>
      </c>
      <c r="C36" s="115">
        <f>'выработка по дням'!AH71/B36</f>
        <v>2788.4</v>
      </c>
      <c r="D36" s="115"/>
      <c r="E36" s="159"/>
      <c r="F36" s="221"/>
      <c r="G36" s="116">
        <f>(C36-D$35)/D$35</f>
        <v>0</v>
      </c>
    </row>
    <row r="37" spans="1:7">
      <c r="A37" s="148" t="s">
        <v>533</v>
      </c>
      <c r="B37" s="105">
        <v>15</v>
      </c>
      <c r="C37" s="106">
        <f>'выработка по дням'!AH73/B37</f>
        <v>0</v>
      </c>
      <c r="D37" s="106"/>
      <c r="E37" s="161"/>
      <c r="F37" s="107"/>
      <c r="G37" s="108"/>
    </row>
    <row r="38" spans="1:7">
      <c r="A38" s="149" t="s">
        <v>381</v>
      </c>
      <c r="B38" s="93">
        <v>15</v>
      </c>
      <c r="C38" s="99">
        <f>'выработка по дням'!AH75/B38</f>
        <v>3222</v>
      </c>
      <c r="D38" s="99"/>
      <c r="E38" s="158"/>
      <c r="F38" s="100"/>
      <c r="G38" s="82"/>
    </row>
    <row r="39" spans="1:7">
      <c r="A39" s="152" t="s">
        <v>382</v>
      </c>
      <c r="B39" s="93">
        <v>15</v>
      </c>
      <c r="C39" s="99">
        <f>'выработка по дням'!AH77/B39</f>
        <v>3459.3333333333335</v>
      </c>
      <c r="D39" s="99"/>
      <c r="E39" s="158"/>
      <c r="F39" s="100"/>
      <c r="G39" s="82"/>
    </row>
    <row r="40" spans="1:7">
      <c r="A40" s="152" t="s">
        <v>383</v>
      </c>
      <c r="B40" s="93">
        <v>5</v>
      </c>
      <c r="C40" s="99">
        <f>'выработка по дням'!AH79/B40</f>
        <v>2711.2</v>
      </c>
      <c r="D40" s="99"/>
      <c r="E40" s="158"/>
      <c r="F40" s="100"/>
      <c r="G40" s="82"/>
    </row>
    <row r="41" spans="1:7">
      <c r="A41" s="149" t="s">
        <v>384</v>
      </c>
      <c r="B41" s="93">
        <v>45</v>
      </c>
      <c r="C41" s="99">
        <f>'выработка по дням'!AH81/B41</f>
        <v>3230.0666666666666</v>
      </c>
      <c r="D41" s="99"/>
      <c r="E41" s="158"/>
      <c r="F41" s="100"/>
      <c r="G41" s="82"/>
    </row>
    <row r="42" spans="1:7" ht="14.45" customHeight="1">
      <c r="A42" s="153" t="s">
        <v>385</v>
      </c>
      <c r="B42" s="93">
        <v>60</v>
      </c>
      <c r="C42" s="99">
        <f>'выработка по дням'!AH83/B42</f>
        <v>4319.5166666666664</v>
      </c>
      <c r="D42" s="99"/>
      <c r="E42" s="158"/>
      <c r="F42" s="100"/>
      <c r="G42" s="82"/>
    </row>
    <row r="43" spans="1:7" ht="15.75" thickBot="1">
      <c r="A43" s="151" t="s">
        <v>386</v>
      </c>
      <c r="B43" s="121">
        <v>10</v>
      </c>
      <c r="C43" s="102">
        <f>'выработка по дням'!AH85/B43</f>
        <v>4536.8999999999996</v>
      </c>
      <c r="D43" s="102"/>
      <c r="E43" s="156"/>
      <c r="F43" s="103"/>
      <c r="G43" s="104"/>
    </row>
    <row r="44" spans="1:7">
      <c r="A44" s="141" t="s">
        <v>387</v>
      </c>
      <c r="B44" s="109">
        <v>5</v>
      </c>
      <c r="C44" s="110">
        <f>'выработка по дням'!AH87/B44</f>
        <v>4040.8</v>
      </c>
      <c r="D44" s="111">
        <f>MAX(C44:C45)</f>
        <v>4040.8</v>
      </c>
      <c r="E44" s="157" t="str">
        <f>INDEX(A44:A45,MATCH(D44,C44:C45,0))</f>
        <v>Орловгайская СЭС (1 очередь) 5 МВт</v>
      </c>
      <c r="F44" s="219" t="str">
        <f>MID(E44,SEARCH("очередь",E44)-2,1)</f>
        <v>1</v>
      </c>
      <c r="G44" s="112">
        <f>(C44-D$44)/D$44</f>
        <v>0</v>
      </c>
    </row>
    <row r="45" spans="1:7" ht="15.75" thickBot="1">
      <c r="A45" s="143" t="s">
        <v>388</v>
      </c>
      <c r="B45" s="114">
        <v>10</v>
      </c>
      <c r="C45" s="115">
        <f>'выработка по дням'!AH89/B45</f>
        <v>3659.7</v>
      </c>
      <c r="D45" s="115"/>
      <c r="E45" s="159"/>
      <c r="F45" s="221"/>
      <c r="G45" s="116">
        <f>(C45-D$44)/D$44</f>
        <v>-9.4313007325282208E-2</v>
      </c>
    </row>
    <row r="46" spans="1:7">
      <c r="A46" s="154" t="s">
        <v>389</v>
      </c>
      <c r="B46" s="105">
        <v>5</v>
      </c>
      <c r="C46" s="106">
        <f>'выработка по дням'!AH91/B46</f>
        <v>4326.3999999999996</v>
      </c>
      <c r="D46" s="106"/>
      <c r="E46" s="161"/>
      <c r="F46" s="107"/>
      <c r="G46" s="108"/>
    </row>
    <row r="47" spans="1:7">
      <c r="A47" s="149" t="s">
        <v>540</v>
      </c>
      <c r="B47" s="93">
        <v>15</v>
      </c>
      <c r="C47" s="99">
        <f>'выработка по дням'!AH93/B47</f>
        <v>0</v>
      </c>
      <c r="D47" s="99"/>
      <c r="E47" s="158"/>
      <c r="F47" s="100"/>
      <c r="G47" s="82"/>
    </row>
    <row r="48" spans="1:7">
      <c r="A48" s="149" t="s">
        <v>390</v>
      </c>
      <c r="B48" s="93">
        <v>10</v>
      </c>
      <c r="C48" s="99">
        <f>'выработка по дням'!AH95/B48</f>
        <v>4559.3</v>
      </c>
      <c r="D48" s="99"/>
      <c r="E48" s="158"/>
      <c r="F48" s="100"/>
      <c r="G48" s="82"/>
    </row>
    <row r="49" spans="1:7" ht="15.75" thickBot="1">
      <c r="A49" s="150" t="s">
        <v>391</v>
      </c>
      <c r="B49" s="121">
        <v>15</v>
      </c>
      <c r="C49" s="102">
        <f>'выработка по дням'!AH97/B49</f>
        <v>5186.8</v>
      </c>
      <c r="D49" s="102"/>
      <c r="E49" s="156"/>
      <c r="F49" s="103"/>
      <c r="G49" s="104"/>
    </row>
    <row r="50" spans="1:7">
      <c r="A50" s="145" t="s">
        <v>534</v>
      </c>
      <c r="B50" s="109">
        <v>15</v>
      </c>
      <c r="C50" s="110">
        <f>'выработка по дням'!AH99/B50</f>
        <v>0</v>
      </c>
      <c r="D50" s="111">
        <f>MAX(C50:C51)</f>
        <v>0</v>
      </c>
      <c r="E50" s="157" t="str">
        <f>INDEX(A50:A51,MATCH(D50,C50:C51,0))</f>
        <v>Русско-Полянская СЭС (1 очередь) 15 МВт</v>
      </c>
      <c r="F50" s="219" t="str">
        <f>MID(E50,SEARCH("очередь",E50)-2,1)</f>
        <v>1</v>
      </c>
      <c r="G50" s="112" t="e">
        <f>(C50-D$50)/D$50</f>
        <v>#DIV/0!</v>
      </c>
    </row>
    <row r="51" spans="1:7" ht="15.75" thickBot="1">
      <c r="A51" s="147" t="s">
        <v>535</v>
      </c>
      <c r="B51" s="114">
        <v>15</v>
      </c>
      <c r="C51" s="115">
        <f>'выработка по дням'!AH101/B51</f>
        <v>0</v>
      </c>
      <c r="D51" s="115"/>
      <c r="E51" s="159"/>
      <c r="F51" s="221"/>
      <c r="G51" s="116" t="e">
        <f>(C51-D$50)/D$50</f>
        <v>#DIV/0!</v>
      </c>
    </row>
    <row r="52" spans="1:7" ht="15.75" thickBot="1">
      <c r="A52" s="155" t="s">
        <v>392</v>
      </c>
      <c r="B52" s="117">
        <v>25</v>
      </c>
      <c r="C52" s="118">
        <f>'выработка по дням'!AH103/B52</f>
        <v>4914.76</v>
      </c>
      <c r="D52" s="118"/>
      <c r="E52" s="160"/>
      <c r="F52" s="119"/>
      <c r="G52" s="120"/>
    </row>
    <row r="53" spans="1:7">
      <c r="A53" s="145" t="s">
        <v>541</v>
      </c>
      <c r="B53" s="109">
        <v>30</v>
      </c>
      <c r="C53" s="110">
        <f>'выработка по дням'!AH105/B53</f>
        <v>3366.6333333333332</v>
      </c>
      <c r="D53" s="111">
        <f>MAX(C53:C54)</f>
        <v>3366.6333333333332</v>
      </c>
      <c r="E53" s="157" t="str">
        <f>INDEX(A53:A54,MATCH(D53,C53:C54,0))</f>
        <v>Светлинская СЭС (1 очередь) 30 МВт</v>
      </c>
      <c r="F53" s="219" t="str">
        <f>MID(E53,SEARCH("очередь",E53)-2,1)</f>
        <v>1</v>
      </c>
      <c r="G53" s="112">
        <f>(C53-D$53)/D$53</f>
        <v>0</v>
      </c>
    </row>
    <row r="54" spans="1:7" ht="15.75" thickBot="1">
      <c r="A54" s="147" t="s">
        <v>542</v>
      </c>
      <c r="B54" s="114">
        <v>25</v>
      </c>
      <c r="C54" s="115">
        <f>'выработка по дням'!AH107/B54</f>
        <v>0</v>
      </c>
      <c r="D54" s="115"/>
      <c r="E54" s="159"/>
      <c r="F54" s="221"/>
      <c r="G54" s="116">
        <f>(C54-D$53)/D$53</f>
        <v>-1</v>
      </c>
    </row>
    <row r="55" spans="1:7" ht="15.75" thickBot="1">
      <c r="A55" s="144" t="s">
        <v>393</v>
      </c>
      <c r="B55" s="117">
        <v>25</v>
      </c>
      <c r="C55" s="118">
        <f>'выработка по дням'!AH109/B55</f>
        <v>4309.92</v>
      </c>
      <c r="D55" s="118"/>
      <c r="E55" s="160"/>
      <c r="F55" s="119"/>
      <c r="G55" s="120"/>
    </row>
    <row r="56" spans="1:7">
      <c r="A56" s="145" t="s">
        <v>394</v>
      </c>
      <c r="B56" s="109">
        <v>25</v>
      </c>
      <c r="C56" s="110">
        <f>'выработка по дням'!AH111/B56</f>
        <v>5778.12</v>
      </c>
      <c r="D56" s="111">
        <f>MAX(C56:C57)</f>
        <v>5778.12</v>
      </c>
      <c r="E56" s="157" t="str">
        <f>INDEX(A56:A57,MATCH(D56,C56:C57,0))</f>
        <v>Торейская СЭС (1 очередь) 25 МВт</v>
      </c>
      <c r="F56" s="219" t="str">
        <f>MID(E56,SEARCH("очередь",E56)-2,1)</f>
        <v>1</v>
      </c>
      <c r="G56" s="112">
        <f>(C56-D$56)/D$56</f>
        <v>0</v>
      </c>
    </row>
    <row r="57" spans="1:7" ht="15.75" thickBot="1">
      <c r="A57" s="147" t="s">
        <v>395</v>
      </c>
      <c r="B57" s="114">
        <v>20</v>
      </c>
      <c r="C57" s="115">
        <f>'выработка по дням'!AH113/B57</f>
        <v>4767</v>
      </c>
      <c r="D57" s="115"/>
      <c r="E57" s="159"/>
      <c r="F57" s="221"/>
      <c r="G57" s="116">
        <f>(C57-D$56)/D$56</f>
        <v>-0.17499117359971755</v>
      </c>
    </row>
    <row r="58" spans="1:7" ht="15.75" thickBot="1">
      <c r="A58" s="144" t="s">
        <v>396</v>
      </c>
      <c r="B58" s="117">
        <v>5</v>
      </c>
      <c r="C58" s="118">
        <f>'выработка по дням'!AH115/B58</f>
        <v>1382.6</v>
      </c>
      <c r="D58" s="118"/>
      <c r="E58" s="160"/>
      <c r="F58" s="119"/>
      <c r="G58" s="120"/>
    </row>
    <row r="59" spans="1:7">
      <c r="A59" s="145" t="s">
        <v>397</v>
      </c>
      <c r="B59" s="109">
        <v>10</v>
      </c>
      <c r="C59" s="110">
        <f>'выработка по дням'!AH117/B59</f>
        <v>4009.3</v>
      </c>
      <c r="D59" s="111">
        <f>MAX(C59:C62)</f>
        <v>4020</v>
      </c>
      <c r="E59" s="157" t="str">
        <f>INDEX(A59:A62,MATCH(D59,C59:C62,0))</f>
        <v>Усть-Коксинская СЭС (3 очередь) 5 МВт</v>
      </c>
      <c r="F59" s="219" t="str">
        <f>MID(E59,SEARCH("очередь",E59)-2,1)</f>
        <v>3</v>
      </c>
      <c r="G59" s="112">
        <f>(C59-D$59)/D$59</f>
        <v>-2.6616915422885122E-3</v>
      </c>
    </row>
    <row r="60" spans="1:7">
      <c r="A60" s="146" t="s">
        <v>398</v>
      </c>
      <c r="B60" s="93">
        <v>15</v>
      </c>
      <c r="C60" s="99">
        <f>'выработка по дням'!AH119/B60</f>
        <v>3899.1333333333332</v>
      </c>
      <c r="D60" s="99"/>
      <c r="E60" s="158"/>
      <c r="F60" s="220"/>
      <c r="G60" s="113">
        <f t="shared" ref="G60:G62" si="4">(C60-D$59)/D$59</f>
        <v>-3.0066334991708157E-2</v>
      </c>
    </row>
    <row r="61" spans="1:7">
      <c r="A61" s="146" t="s">
        <v>399</v>
      </c>
      <c r="B61" s="93">
        <v>5</v>
      </c>
      <c r="C61" s="99">
        <f>'выработка по дням'!AH121/B61</f>
        <v>4020</v>
      </c>
      <c r="D61" s="99"/>
      <c r="E61" s="158"/>
      <c r="F61" s="220"/>
      <c r="G61" s="113">
        <f t="shared" si="4"/>
        <v>0</v>
      </c>
    </row>
    <row r="62" spans="1:7" ht="15.75" thickBot="1">
      <c r="A62" s="147" t="s">
        <v>400</v>
      </c>
      <c r="B62" s="114">
        <v>10</v>
      </c>
      <c r="C62" s="115">
        <f>'выработка по дням'!AH123/B62</f>
        <v>3982.1</v>
      </c>
      <c r="D62" s="115"/>
      <c r="E62" s="159"/>
      <c r="F62" s="221"/>
      <c r="G62" s="116">
        <f t="shared" si="4"/>
        <v>-9.4278606965174355E-3</v>
      </c>
    </row>
    <row r="63" spans="1:7">
      <c r="A63" s="141" t="s">
        <v>401</v>
      </c>
      <c r="B63" s="109">
        <v>15</v>
      </c>
      <c r="C63" s="110">
        <f>'выработка по дням'!AH125/B63</f>
        <v>2731.8</v>
      </c>
      <c r="D63" s="111">
        <f>MAX(C63:C66)</f>
        <v>2974.3333333333335</v>
      </c>
      <c r="E63" s="157" t="str">
        <f>INDEX(A63:A66,MATCH(D63,C63:C66,0))</f>
        <v>Фунтовская  СЭС (3 очередь) 15 МВт</v>
      </c>
      <c r="F63" s="219" t="str">
        <f>MID(E63,SEARCH("очередь",E63)-2,1)</f>
        <v>3</v>
      </c>
      <c r="G63" s="112">
        <f>(C63-D$63)/D$63</f>
        <v>-8.1542082259329809E-2</v>
      </c>
    </row>
    <row r="64" spans="1:7">
      <c r="A64" s="142" t="s">
        <v>402</v>
      </c>
      <c r="B64" s="93">
        <v>15</v>
      </c>
      <c r="C64" s="99">
        <f>'выработка по дням'!AH127/B64</f>
        <v>2913.6666666666665</v>
      </c>
      <c r="D64" s="99"/>
      <c r="E64" s="158"/>
      <c r="F64" s="220"/>
      <c r="G64" s="113">
        <f t="shared" ref="G64:G66" si="5">(C64-D$63)/D$63</f>
        <v>-2.0396727557996291E-2</v>
      </c>
    </row>
    <row r="65" spans="1:7">
      <c r="A65" s="142" t="s">
        <v>403</v>
      </c>
      <c r="B65" s="93">
        <v>15</v>
      </c>
      <c r="C65" s="99">
        <f>'выработка по дням'!AH129/B65</f>
        <v>2974.3333333333335</v>
      </c>
      <c r="D65" s="99"/>
      <c r="E65" s="158"/>
      <c r="F65" s="220"/>
      <c r="G65" s="113">
        <f t="shared" si="5"/>
        <v>0</v>
      </c>
    </row>
    <row r="66" spans="1:7" ht="15.75" thickBot="1">
      <c r="A66" s="143" t="s">
        <v>404</v>
      </c>
      <c r="B66" s="114">
        <v>15</v>
      </c>
      <c r="C66" s="115">
        <f>'выработка по дням'!AH131/B66</f>
        <v>2925.4</v>
      </c>
      <c r="D66" s="115"/>
      <c r="E66" s="159"/>
      <c r="F66" s="221"/>
      <c r="G66" s="116">
        <f t="shared" si="5"/>
        <v>-1.6451865964361781E-2</v>
      </c>
    </row>
    <row r="67" spans="1:7">
      <c r="A67" s="148" t="s">
        <v>405</v>
      </c>
      <c r="B67" s="105">
        <v>15</v>
      </c>
      <c r="C67" s="106">
        <f>'выработка по дням'!AH133/B67</f>
        <v>5821.8</v>
      </c>
      <c r="D67" s="106"/>
      <c r="E67" s="161"/>
      <c r="F67" s="107"/>
      <c r="G67" s="108"/>
    </row>
    <row r="68" spans="1:7" ht="15.75" thickBot="1">
      <c r="A68" s="151" t="s">
        <v>406</v>
      </c>
      <c r="B68" s="121">
        <v>10</v>
      </c>
      <c r="C68" s="102">
        <f>'выработка по дням'!AH135/B68</f>
        <v>1425.4</v>
      </c>
      <c r="D68" s="102"/>
      <c r="E68" s="156"/>
      <c r="F68" s="103"/>
      <c r="G68" s="104"/>
    </row>
    <row r="69" spans="1:7">
      <c r="A69" s="145" t="s">
        <v>538</v>
      </c>
      <c r="B69" s="109">
        <v>15</v>
      </c>
      <c r="C69" s="110">
        <f>'выработка по дням'!AH137/B69</f>
        <v>0</v>
      </c>
      <c r="D69" s="111">
        <f>MAX(C69:C70)</f>
        <v>0</v>
      </c>
      <c r="E69" s="157" t="str">
        <f>INDEX(A69:A70,MATCH(D69,C69:C70,0))</f>
        <v>Черновская СЭС (1 очередь) 15 МВт</v>
      </c>
      <c r="F69" s="219" t="str">
        <f>MID(E69,SEARCH("очередь",E69)-2,1)</f>
        <v>1</v>
      </c>
      <c r="G69" s="112" t="e">
        <f>(C69-D$69)/D$69</f>
        <v>#DIV/0!</v>
      </c>
    </row>
    <row r="70" spans="1:7" ht="15.75" thickBot="1">
      <c r="A70" s="147" t="s">
        <v>539</v>
      </c>
      <c r="B70" s="114">
        <v>20</v>
      </c>
      <c r="C70" s="115">
        <f>'выработка по дням'!AH139/B70</f>
        <v>0</v>
      </c>
      <c r="D70" s="115"/>
      <c r="E70" s="159"/>
      <c r="F70" s="221"/>
      <c r="G70" s="116" t="e">
        <f>(C70-D$69)/D$69</f>
        <v>#DIV/0!</v>
      </c>
    </row>
    <row r="71" spans="1:7">
      <c r="A71" s="145" t="s">
        <v>537</v>
      </c>
      <c r="B71" s="109">
        <v>20</v>
      </c>
      <c r="C71" s="110">
        <f>'выработка по дням'!AH141/B71</f>
        <v>0</v>
      </c>
      <c r="D71" s="111">
        <f>MAX(C71:C72)</f>
        <v>0</v>
      </c>
      <c r="E71" s="157" t="str">
        <f>INDEX(A71:A72,MATCH(D71,C71:C72,0))</f>
        <v>Читинская СЭС (1 очередь) 20 МВт</v>
      </c>
      <c r="F71" s="219" t="str">
        <f>MID(E71,SEARCH("очередь",E71)-2,1)</f>
        <v>1</v>
      </c>
      <c r="G71" s="112" t="e">
        <f>(C71-D$71)/D$71</f>
        <v>#DIV/0!</v>
      </c>
    </row>
    <row r="72" spans="1:7" ht="15.75" thickBot="1">
      <c r="A72" s="147" t="s">
        <v>536</v>
      </c>
      <c r="B72" s="114">
        <v>15</v>
      </c>
      <c r="C72" s="115">
        <f>'выработка по дням'!AH143/B72</f>
        <v>0</v>
      </c>
      <c r="D72" s="115"/>
      <c r="E72" s="159"/>
      <c r="F72" s="221"/>
      <c r="G72" s="116" t="e">
        <f>(C72-D$71)/D$71</f>
        <v>#DIV/0!</v>
      </c>
    </row>
    <row r="73" spans="1:7" ht="15.75" thickBot="1">
      <c r="A73" s="144" t="s">
        <v>407</v>
      </c>
      <c r="B73" s="117">
        <v>30</v>
      </c>
      <c r="C73" s="118">
        <f>'выработка по дням'!AH145/B73</f>
        <v>2914.3666666666668</v>
      </c>
      <c r="D73" s="118"/>
      <c r="E73" s="160"/>
      <c r="F73" s="119"/>
      <c r="G73" s="120"/>
    </row>
    <row r="74" spans="1:7">
      <c r="A74" s="145" t="s">
        <v>408</v>
      </c>
      <c r="B74" s="109">
        <v>23.5</v>
      </c>
      <c r="C74" s="110">
        <f>'выработка по дням'!AH147/B74</f>
        <v>3880.6808510638298</v>
      </c>
      <c r="D74" s="111">
        <f>MAX(C74:C76)</f>
        <v>4052.5</v>
      </c>
      <c r="E74" s="157" t="str">
        <f>INDEX(A74:A76,MATCH(D74,C74:C76,0))</f>
        <v>Яшкульская СЭС (2 очередь) 10 МВт</v>
      </c>
      <c r="F74" s="219" t="str">
        <f>MID(E74,SEARCH("очередь",E74)-2,1)</f>
        <v>2</v>
      </c>
      <c r="G74" s="112">
        <f>(C74-D$74)/D$74</f>
        <v>-4.2398309422867424E-2</v>
      </c>
    </row>
    <row r="75" spans="1:7">
      <c r="A75" s="146" t="s">
        <v>409</v>
      </c>
      <c r="B75" s="93">
        <v>10</v>
      </c>
      <c r="C75" s="99">
        <f>'выработка по дням'!AH149/B75</f>
        <v>4052.5</v>
      </c>
      <c r="D75" s="99"/>
      <c r="E75" s="158"/>
      <c r="F75" s="220"/>
      <c r="G75" s="113">
        <f>(C75-D$74)/D$74</f>
        <v>0</v>
      </c>
    </row>
    <row r="76" spans="1:7" ht="15.75" thickBot="1">
      <c r="A76" s="147" t="s">
        <v>410</v>
      </c>
      <c r="B76" s="114">
        <v>25</v>
      </c>
      <c r="C76" s="115">
        <f>'выработка по дням'!AH151/B76</f>
        <v>2550.6799999999998</v>
      </c>
      <c r="D76" s="115"/>
      <c r="E76" s="159"/>
      <c r="F76" s="221"/>
      <c r="G76" s="116">
        <f>(C76-D$74)/D$74</f>
        <v>-0.37059099321406541</v>
      </c>
    </row>
    <row r="77" spans="1:7" hidden="1">
      <c r="A77" s="148"/>
      <c r="B77" s="105"/>
      <c r="C77" s="106" t="e">
        <f>'выработка по дням'!AH153/B77</f>
        <v>#DIV/0!</v>
      </c>
      <c r="D77" s="106"/>
      <c r="E77" s="161"/>
      <c r="F77" s="107"/>
      <c r="G77" s="108"/>
    </row>
    <row r="78" spans="1:7" hidden="1">
      <c r="A78" s="149"/>
      <c r="B78" s="93"/>
      <c r="C78" s="99" t="e">
        <f>'выработка по дням'!AH155/B78</f>
        <v>#DIV/0!</v>
      </c>
      <c r="D78" s="99"/>
      <c r="E78" s="158"/>
      <c r="F78" s="100"/>
      <c r="G78" s="82"/>
    </row>
    <row r="79" spans="1:7" hidden="1">
      <c r="A79" s="149"/>
      <c r="B79" s="93"/>
      <c r="C79" s="99" t="e">
        <f>'выработка по дням'!AH157/B79</f>
        <v>#DIV/0!</v>
      </c>
      <c r="D79" s="99"/>
      <c r="E79" s="158"/>
      <c r="F79" s="100"/>
      <c r="G79" s="82"/>
    </row>
    <row r="80" spans="1:7" hidden="1">
      <c r="A80" s="149"/>
      <c r="B80" s="93"/>
      <c r="C80" s="99" t="e">
        <f>'выработка по дням'!AH159/B80</f>
        <v>#DIV/0!</v>
      </c>
      <c r="D80" s="99"/>
      <c r="E80" s="158"/>
      <c r="F80" s="100"/>
      <c r="G80" s="82"/>
    </row>
    <row r="81" spans="1:7" hidden="1">
      <c r="A81" s="149"/>
      <c r="B81" s="93"/>
      <c r="C81" s="99" t="e">
        <f>'выработка по дням'!AH161/B81</f>
        <v>#DIV/0!</v>
      </c>
      <c r="D81" s="99"/>
      <c r="E81" s="158"/>
      <c r="F81" s="100"/>
      <c r="G81" s="82"/>
    </row>
    <row r="82" spans="1:7" hidden="1">
      <c r="A82" s="149"/>
      <c r="B82" s="93"/>
      <c r="C82" s="99" t="e">
        <f>'выработка по дням'!AH163/B82</f>
        <v>#DIV/0!</v>
      </c>
      <c r="D82" s="99"/>
      <c r="E82" s="158"/>
      <c r="F82" s="100"/>
      <c r="G82" s="82"/>
    </row>
    <row r="83" spans="1:7" hidden="1">
      <c r="A83" s="149"/>
      <c r="B83" s="93"/>
      <c r="C83" s="99" t="e">
        <f>'выработка по дням'!AH165/B83</f>
        <v>#DIV/0!</v>
      </c>
      <c r="D83" s="99"/>
      <c r="E83" s="158"/>
      <c r="F83" s="100"/>
      <c r="G83" s="82"/>
    </row>
    <row r="84" spans="1:7" hidden="1">
      <c r="A84" s="149"/>
      <c r="B84" s="93"/>
      <c r="C84" s="99" t="e">
        <f>'выработка по дням'!AH167/B84</f>
        <v>#DIV/0!</v>
      </c>
      <c r="D84" s="99"/>
      <c r="E84" s="158"/>
      <c r="F84" s="100"/>
      <c r="G84" s="82"/>
    </row>
    <row r="85" spans="1:7" hidden="1">
      <c r="A85" s="149"/>
      <c r="B85" s="93"/>
      <c r="C85" s="99" t="e">
        <f>'выработка по дням'!AH169/B85</f>
        <v>#DIV/0!</v>
      </c>
      <c r="D85" s="99"/>
      <c r="E85" s="158"/>
      <c r="F85" s="100"/>
      <c r="G85" s="82"/>
    </row>
    <row r="86" spans="1:7" hidden="1">
      <c r="A86" s="149"/>
      <c r="B86" s="93"/>
      <c r="C86" s="99" t="e">
        <f>'выработка по дням'!AH171/B86</f>
        <v>#DIV/0!</v>
      </c>
      <c r="D86" s="99"/>
      <c r="E86" s="158"/>
      <c r="F86" s="100"/>
      <c r="G86" s="82"/>
    </row>
    <row r="87" spans="1:7" hidden="1">
      <c r="A87" s="149"/>
      <c r="B87" s="93"/>
      <c r="C87" s="99" t="e">
        <f>'выработка по дням'!AH173/B87</f>
        <v>#DIV/0!</v>
      </c>
      <c r="D87" s="99"/>
      <c r="E87" s="158"/>
      <c r="F87" s="100"/>
      <c r="G87" s="82"/>
    </row>
    <row r="88" spans="1:7" hidden="1">
      <c r="A88" s="149"/>
      <c r="B88" s="93"/>
      <c r="C88" s="99" t="e">
        <f>'выработка по дням'!AH175/B88</f>
        <v>#DIV/0!</v>
      </c>
      <c r="D88" s="99"/>
      <c r="E88" s="158"/>
      <c r="F88" s="100"/>
      <c r="G88" s="82"/>
    </row>
    <row r="89" spans="1:7" hidden="1">
      <c r="A89" s="149"/>
      <c r="B89" s="93"/>
      <c r="C89" s="99" t="e">
        <f>'выработка по дням'!AH177/B89</f>
        <v>#DIV/0!</v>
      </c>
      <c r="D89" s="99"/>
      <c r="E89" s="158"/>
      <c r="F89" s="100"/>
      <c r="G89" s="82"/>
    </row>
    <row r="90" spans="1:7" hidden="1">
      <c r="A90" s="149"/>
      <c r="B90" s="93"/>
      <c r="C90" s="99" t="e">
        <f>'выработка по дням'!AH179/B90</f>
        <v>#DIV/0!</v>
      </c>
      <c r="D90" s="99"/>
      <c r="E90" s="158"/>
      <c r="F90" s="100"/>
      <c r="G90" s="82"/>
    </row>
    <row r="91" spans="1:7" hidden="1">
      <c r="A91" s="149"/>
      <c r="B91" s="93"/>
      <c r="C91" s="99" t="e">
        <f>'выработка по дням'!AH181/B91</f>
        <v>#DIV/0!</v>
      </c>
      <c r="D91" s="99"/>
      <c r="E91" s="158"/>
      <c r="F91" s="100"/>
      <c r="G91" s="82"/>
    </row>
    <row r="92" spans="1:7" hidden="1">
      <c r="A92" s="149"/>
      <c r="B92" s="93"/>
      <c r="C92" s="99" t="e">
        <f>'выработка по дням'!AH183/B92</f>
        <v>#DIV/0!</v>
      </c>
      <c r="D92" s="99"/>
      <c r="E92" s="158"/>
      <c r="F92" s="100"/>
      <c r="G92" s="82"/>
    </row>
    <row r="93" spans="1:7" hidden="1">
      <c r="A93" s="149"/>
      <c r="B93" s="93"/>
      <c r="C93" s="99" t="e">
        <f>'выработка по дням'!AH185/B93</f>
        <v>#DIV/0!</v>
      </c>
      <c r="D93" s="99"/>
      <c r="E93" s="158"/>
      <c r="F93" s="100"/>
      <c r="G93" s="82"/>
    </row>
    <row r="94" spans="1:7" hidden="1">
      <c r="A94" s="149"/>
      <c r="B94" s="93"/>
      <c r="C94" s="99" t="e">
        <f>'выработка по дням'!AH187/B94</f>
        <v>#DIV/0!</v>
      </c>
      <c r="D94" s="99"/>
      <c r="E94" s="158"/>
      <c r="F94" s="100"/>
      <c r="G94" s="82"/>
    </row>
    <row r="95" spans="1:7" hidden="1">
      <c r="A95" s="149"/>
      <c r="B95" s="93"/>
      <c r="C95" s="99" t="e">
        <f>'выработка по дням'!AH189/B95</f>
        <v>#DIV/0!</v>
      </c>
      <c r="D95" s="99"/>
      <c r="E95" s="158"/>
      <c r="F95" s="100"/>
      <c r="G95" s="82"/>
    </row>
    <row r="96" spans="1:7" hidden="1">
      <c r="A96" s="149"/>
      <c r="B96" s="93"/>
      <c r="C96" s="99" t="e">
        <f>'выработка по дням'!AH191/B96</f>
        <v>#DIV/0!</v>
      </c>
      <c r="D96" s="99"/>
      <c r="E96" s="158"/>
      <c r="F96" s="100"/>
      <c r="G96" s="82"/>
    </row>
    <row r="97" spans="1:7" hidden="1">
      <c r="A97" s="149"/>
      <c r="B97" s="93"/>
      <c r="C97" s="99" t="e">
        <f>'выработка по дням'!AH193/B97</f>
        <v>#DIV/0!</v>
      </c>
      <c r="D97" s="99"/>
      <c r="E97" s="158"/>
      <c r="F97" s="100"/>
      <c r="G97" s="82"/>
    </row>
    <row r="98" spans="1:7" hidden="1">
      <c r="A98" s="149"/>
      <c r="B98" s="93"/>
      <c r="C98" s="99" t="e">
        <f>'выработка по дням'!AH195/B98</f>
        <v>#DIV/0!</v>
      </c>
      <c r="D98" s="99"/>
      <c r="E98" s="158"/>
      <c r="F98" s="100"/>
      <c r="G98" s="82"/>
    </row>
    <row r="99" spans="1:7" hidden="1">
      <c r="A99" s="149"/>
      <c r="B99" s="93"/>
      <c r="C99" s="99" t="e">
        <f>'выработка по дням'!AH197/B99</f>
        <v>#DIV/0!</v>
      </c>
      <c r="D99" s="99"/>
      <c r="E99" s="158"/>
      <c r="F99" s="100"/>
      <c r="G99" s="82"/>
    </row>
    <row r="100" spans="1:7" hidden="1">
      <c r="A100" s="149"/>
      <c r="B100" s="93"/>
      <c r="C100" s="99" t="e">
        <f>'выработка по дням'!AH199/B100</f>
        <v>#DIV/0!</v>
      </c>
      <c r="D100" s="99"/>
      <c r="E100" s="158"/>
      <c r="F100" s="100"/>
      <c r="G100" s="82"/>
    </row>
    <row r="101" spans="1:7" ht="15.75" thickBot="1">
      <c r="A101" s="151" t="s">
        <v>833</v>
      </c>
      <c r="B101" s="121">
        <v>4</v>
      </c>
      <c r="C101" s="102">
        <f>'выработка по дням'!AH201/B101</f>
        <v>2783.75</v>
      </c>
      <c r="D101" s="102"/>
      <c r="E101" s="156"/>
      <c r="F101" s="103"/>
      <c r="G101" s="104"/>
    </row>
    <row r="102" spans="1:7">
      <c r="A102" s="145" t="s">
        <v>834</v>
      </c>
      <c r="B102" s="109">
        <v>5</v>
      </c>
      <c r="C102" s="110">
        <f>'выработка по дням'!AH203/B102</f>
        <v>2232.1999999999998</v>
      </c>
      <c r="D102" s="111">
        <f>MAX(C102:C103)</f>
        <v>2232.1999999999998</v>
      </c>
      <c r="E102" s="157" t="str">
        <f>INDEX(A102:A103,MATCH(D102,C102:C103,0))</f>
        <v>Верхняя Бурзянская СЭС 5 МВт</v>
      </c>
      <c r="F102" s="219" t="str">
        <f>MID(E102,1,4)</f>
        <v>Верх</v>
      </c>
      <c r="G102" s="112">
        <f>(C102-D$102)/D$102</f>
        <v>0</v>
      </c>
    </row>
    <row r="103" spans="1:7" ht="15.75" thickBot="1">
      <c r="A103" s="147" t="s">
        <v>835</v>
      </c>
      <c r="B103" s="114">
        <v>5</v>
      </c>
      <c r="C103" s="115">
        <f>'выработка по дням'!AH205/B103</f>
        <v>1724.8</v>
      </c>
      <c r="D103" s="115"/>
      <c r="E103" s="159"/>
      <c r="F103" s="221"/>
      <c r="G103" s="116">
        <f>(C103-D$102)/D$102</f>
        <v>-0.22730938087984942</v>
      </c>
    </row>
  </sheetData>
  <mergeCells count="21">
    <mergeCell ref="F69:F70"/>
    <mergeCell ref="F71:F72"/>
    <mergeCell ref="F74:F76"/>
    <mergeCell ref="F102:F103"/>
    <mergeCell ref="F35:F36"/>
    <mergeCell ref="F44:F45"/>
    <mergeCell ref="F50:F51"/>
    <mergeCell ref="F53:F54"/>
    <mergeCell ref="F56:F57"/>
    <mergeCell ref="F59:F62"/>
    <mergeCell ref="F63:F66"/>
    <mergeCell ref="F2:F5"/>
    <mergeCell ref="F32:F33"/>
    <mergeCell ref="F7:F9"/>
    <mergeCell ref="F20:F21"/>
    <mergeCell ref="F22:F23"/>
    <mergeCell ref="F10:F11"/>
    <mergeCell ref="F15:F17"/>
    <mergeCell ref="F25:F26"/>
    <mergeCell ref="F27:F28"/>
    <mergeCell ref="F29:F31"/>
  </mergeCells>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107"/>
  <sheetViews>
    <sheetView topLeftCell="A31" zoomScale="85" zoomScaleNormal="85" workbookViewId="0">
      <selection activeCell="Q37" sqref="Q37"/>
    </sheetView>
  </sheetViews>
  <sheetFormatPr defaultRowHeight="15"/>
  <cols>
    <col min="1" max="1" width="41" customWidth="1"/>
    <col min="3" max="4" width="8.85546875" hidden="1" customWidth="1"/>
    <col min="6" max="7" width="8.85546875" hidden="1" customWidth="1"/>
    <col min="9" max="10" width="8.85546875" hidden="1" customWidth="1"/>
    <col min="12" max="13" width="8.85546875" hidden="1" customWidth="1"/>
    <col min="15" max="16" width="8.85546875" hidden="1" customWidth="1"/>
    <col min="18" max="19" width="8.85546875" hidden="1" customWidth="1"/>
    <col min="21" max="22" width="8.85546875" hidden="1" customWidth="1"/>
    <col min="24" max="25" width="8.85546875" hidden="1" customWidth="1"/>
    <col min="27" max="28" width="8.85546875" hidden="1" customWidth="1"/>
    <col min="30" max="31" width="8.85546875" hidden="1" customWidth="1"/>
    <col min="33" max="34" width="8.85546875" hidden="1" customWidth="1"/>
    <col min="36" max="37" width="8.85546875" hidden="1" customWidth="1"/>
    <col min="39" max="40" width="8.85546875" hidden="1" customWidth="1"/>
    <col min="42" max="43" width="8.85546875" hidden="1" customWidth="1"/>
    <col min="45" max="46" width="8.85546875" hidden="1" customWidth="1"/>
    <col min="48" max="49" width="8.85546875" hidden="1" customWidth="1"/>
    <col min="51" max="52" width="8.85546875" hidden="1" customWidth="1"/>
    <col min="54" max="55" width="8.85546875" hidden="1" customWidth="1"/>
    <col min="57" max="58" width="8.85546875" hidden="1" customWidth="1"/>
    <col min="60" max="61" width="8.85546875" hidden="1" customWidth="1"/>
    <col min="63" max="64" width="8.85546875" hidden="1" customWidth="1"/>
    <col min="66" max="67" width="8.85546875" hidden="1" customWidth="1"/>
    <col min="69" max="70" width="8.85546875" hidden="1" customWidth="1"/>
    <col min="72" max="73" width="8.85546875" hidden="1" customWidth="1"/>
    <col min="75" max="76" width="8.85546875" hidden="1" customWidth="1"/>
    <col min="78" max="79" width="8.85546875" hidden="1" customWidth="1"/>
    <col min="81" max="82" width="8.85546875" hidden="1" customWidth="1"/>
    <col min="84" max="85" width="8.85546875" hidden="1" customWidth="1"/>
    <col min="87" max="88" width="8.85546875" hidden="1" customWidth="1"/>
    <col min="90" max="91" width="8.85546875" hidden="1" customWidth="1"/>
    <col min="93" max="94" width="8.85546875" hidden="1" customWidth="1"/>
    <col min="96" max="97" width="8.85546875" hidden="1" customWidth="1"/>
  </cols>
  <sheetData>
    <row r="1" spans="1:98">
      <c r="A1" s="206" t="s">
        <v>893</v>
      </c>
      <c r="B1" s="169"/>
      <c r="C1" s="164"/>
      <c r="D1" s="164"/>
      <c r="E1" s="167"/>
      <c r="F1" s="164"/>
      <c r="G1" s="164"/>
      <c r="H1" s="167"/>
      <c r="I1" s="164"/>
      <c r="J1" s="164"/>
      <c r="K1" s="167"/>
      <c r="L1" s="164"/>
      <c r="M1" s="164"/>
      <c r="N1" s="167"/>
      <c r="O1" s="164"/>
      <c r="P1" s="164"/>
      <c r="Q1" s="167"/>
      <c r="R1" s="164"/>
      <c r="S1" s="164"/>
      <c r="T1" s="167"/>
      <c r="U1" s="164"/>
      <c r="V1" s="164"/>
      <c r="W1" s="167"/>
      <c r="X1" s="164"/>
      <c r="Y1" s="164"/>
      <c r="Z1" s="167"/>
      <c r="AA1" s="164"/>
      <c r="AB1" s="164"/>
      <c r="AC1" s="167"/>
      <c r="AD1" s="164"/>
      <c r="AE1" s="164"/>
      <c r="AF1" s="167"/>
      <c r="AG1" s="164"/>
      <c r="AH1" s="164"/>
      <c r="AI1" s="167"/>
      <c r="AJ1" s="164"/>
      <c r="AK1" s="164"/>
      <c r="AL1" s="167"/>
      <c r="AM1" s="164"/>
      <c r="AN1" s="164"/>
      <c r="AO1" s="167"/>
      <c r="AP1" s="164"/>
      <c r="AQ1" s="164"/>
      <c r="AR1" s="167"/>
      <c r="AS1" s="164"/>
      <c r="AT1" s="164"/>
      <c r="AU1" s="167"/>
      <c r="AV1" s="164"/>
      <c r="AW1" s="164"/>
      <c r="AX1" s="167"/>
      <c r="AY1" s="164"/>
      <c r="AZ1" s="164"/>
      <c r="BA1" s="167"/>
      <c r="BB1" s="164"/>
      <c r="BC1" s="164"/>
      <c r="BD1" s="167"/>
      <c r="BE1" s="164"/>
      <c r="BF1" s="164"/>
      <c r="BG1" s="167"/>
      <c r="BH1" s="164"/>
      <c r="BI1" s="164"/>
      <c r="BJ1" s="167"/>
      <c r="BK1" s="164"/>
      <c r="BL1" s="164"/>
      <c r="BM1" s="167"/>
      <c r="BN1" s="164"/>
      <c r="BO1" s="164"/>
      <c r="BP1" s="167"/>
      <c r="BQ1" s="164"/>
      <c r="BR1" s="164"/>
      <c r="BS1" s="167"/>
      <c r="BT1" s="164"/>
      <c r="BU1" s="164"/>
      <c r="BV1" s="167"/>
      <c r="BW1" s="164"/>
      <c r="BX1" s="164"/>
      <c r="BY1" s="167"/>
      <c r="BZ1" s="164"/>
      <c r="CA1" s="164"/>
      <c r="CB1" s="167"/>
      <c r="CC1" s="164"/>
      <c r="CD1" s="164"/>
      <c r="CE1" s="167"/>
      <c r="CF1" s="164"/>
      <c r="CG1" s="164"/>
      <c r="CH1" s="167"/>
      <c r="CI1" s="164"/>
      <c r="CJ1" s="164"/>
      <c r="CK1" s="167"/>
      <c r="CL1" s="164"/>
      <c r="CM1" s="164"/>
      <c r="CN1" s="167"/>
      <c r="CO1" s="164"/>
      <c r="CP1" s="164"/>
      <c r="CQ1" s="167"/>
      <c r="CR1" s="164"/>
      <c r="CS1" s="164"/>
      <c r="CT1" s="167"/>
    </row>
    <row r="2" spans="1:98">
      <c r="A2" s="208" t="s">
        <v>894</v>
      </c>
      <c r="B2" s="169"/>
      <c r="C2" s="164"/>
      <c r="D2" s="164"/>
      <c r="E2" s="167"/>
      <c r="F2" s="164"/>
      <c r="G2" s="164"/>
      <c r="H2" s="167"/>
      <c r="I2" s="164"/>
      <c r="J2" s="164"/>
      <c r="K2" s="167"/>
      <c r="L2" s="164"/>
      <c r="M2" s="164"/>
      <c r="N2" s="167"/>
      <c r="O2" s="164"/>
      <c r="P2" s="164"/>
      <c r="Q2" s="167"/>
      <c r="R2" s="164"/>
      <c r="S2" s="164"/>
      <c r="T2" s="167"/>
      <c r="U2" s="164"/>
      <c r="V2" s="164"/>
      <c r="W2" s="167"/>
      <c r="X2" s="164"/>
      <c r="Y2" s="164"/>
      <c r="Z2" s="167"/>
      <c r="AA2" s="164"/>
      <c r="AB2" s="164"/>
      <c r="AC2" s="167"/>
      <c r="AD2" s="164"/>
      <c r="AE2" s="164"/>
      <c r="AF2" s="167"/>
      <c r="AG2" s="164"/>
      <c r="AH2" s="164"/>
      <c r="AI2" s="167"/>
      <c r="AJ2" s="164"/>
      <c r="AK2" s="164"/>
      <c r="AL2" s="167"/>
      <c r="AM2" s="164"/>
      <c r="AN2" s="164"/>
      <c r="AO2" s="167"/>
      <c r="AP2" s="164"/>
      <c r="AQ2" s="164"/>
      <c r="AR2" s="167"/>
      <c r="AS2" s="164"/>
      <c r="AT2" s="164"/>
      <c r="AU2" s="167"/>
      <c r="AV2" s="164"/>
      <c r="AW2" s="164"/>
      <c r="AX2" s="167"/>
      <c r="AY2" s="164"/>
      <c r="AZ2" s="164"/>
      <c r="BA2" s="167"/>
      <c r="BB2" s="164"/>
      <c r="BC2" s="164"/>
      <c r="BD2" s="167"/>
      <c r="BE2" s="164"/>
      <c r="BF2" s="164"/>
      <c r="BG2" s="167"/>
      <c r="BH2" s="164"/>
      <c r="BI2" s="164"/>
      <c r="BJ2" s="167"/>
      <c r="BK2" s="164"/>
      <c r="BL2" s="164"/>
      <c r="BM2" s="167"/>
      <c r="BN2" s="164"/>
      <c r="BO2" s="164"/>
      <c r="BP2" s="167"/>
      <c r="BQ2" s="164"/>
      <c r="BR2" s="164"/>
      <c r="BS2" s="167"/>
      <c r="BT2" s="164"/>
      <c r="BU2" s="164"/>
      <c r="BV2" s="167"/>
      <c r="BW2" s="164"/>
      <c r="BX2" s="164"/>
      <c r="BY2" s="167"/>
      <c r="BZ2" s="164"/>
      <c r="CA2" s="164"/>
      <c r="CB2" s="167"/>
      <c r="CC2" s="164"/>
      <c r="CD2" s="164"/>
      <c r="CE2" s="167"/>
      <c r="CF2" s="164"/>
      <c r="CG2" s="164"/>
      <c r="CH2" s="167"/>
      <c r="CI2" s="164"/>
      <c r="CJ2" s="164"/>
      <c r="CK2" s="167"/>
      <c r="CL2" s="164"/>
      <c r="CM2" s="164"/>
      <c r="CN2" s="167"/>
      <c r="CO2" s="164"/>
      <c r="CP2" s="164"/>
      <c r="CQ2" s="167"/>
      <c r="CR2" s="164"/>
      <c r="CS2" s="164"/>
      <c r="CT2" s="167"/>
    </row>
    <row r="3" spans="1:98">
      <c r="A3" s="207" t="s">
        <v>895</v>
      </c>
      <c r="B3" s="169"/>
      <c r="C3" s="164"/>
      <c r="D3" s="164"/>
      <c r="E3" s="167"/>
      <c r="F3" s="164"/>
      <c r="G3" s="164"/>
      <c r="H3" s="167"/>
      <c r="I3" s="164"/>
      <c r="J3" s="164"/>
      <c r="K3" s="167"/>
      <c r="L3" s="164"/>
      <c r="M3" s="164"/>
      <c r="N3" s="167"/>
      <c r="O3" s="164"/>
      <c r="P3" s="164"/>
      <c r="Q3" s="167"/>
      <c r="R3" s="164"/>
      <c r="S3" s="164"/>
      <c r="T3" s="167"/>
      <c r="U3" s="164"/>
      <c r="V3" s="164"/>
      <c r="W3" s="167"/>
      <c r="X3" s="164"/>
      <c r="Y3" s="164"/>
      <c r="Z3" s="167"/>
      <c r="AA3" s="164"/>
      <c r="AB3" s="164"/>
      <c r="AC3" s="167"/>
      <c r="AD3" s="164"/>
      <c r="AE3" s="164"/>
      <c r="AF3" s="167"/>
      <c r="AG3" s="164"/>
      <c r="AH3" s="164"/>
      <c r="AI3" s="167"/>
      <c r="AJ3" s="164"/>
      <c r="AK3" s="164"/>
      <c r="AL3" s="167"/>
      <c r="AM3" s="164"/>
      <c r="AN3" s="164"/>
      <c r="AO3" s="167"/>
      <c r="AP3" s="164"/>
      <c r="AQ3" s="164"/>
      <c r="AR3" s="167"/>
      <c r="AS3" s="164"/>
      <c r="AT3" s="164"/>
      <c r="AU3" s="167"/>
      <c r="AV3" s="164"/>
      <c r="AW3" s="164"/>
      <c r="AX3" s="167"/>
      <c r="AY3" s="164"/>
      <c r="AZ3" s="164"/>
      <c r="BA3" s="167"/>
      <c r="BB3" s="164"/>
      <c r="BC3" s="164"/>
      <c r="BD3" s="167"/>
      <c r="BE3" s="164"/>
      <c r="BF3" s="164"/>
      <c r="BG3" s="167"/>
      <c r="BH3" s="164"/>
      <c r="BI3" s="164"/>
      <c r="BJ3" s="167"/>
      <c r="BK3" s="164"/>
      <c r="BL3" s="164"/>
      <c r="BM3" s="167"/>
      <c r="BN3" s="164"/>
      <c r="BO3" s="164"/>
      <c r="BP3" s="167"/>
      <c r="BQ3" s="164"/>
      <c r="BR3" s="164"/>
      <c r="BS3" s="167"/>
      <c r="BT3" s="164"/>
      <c r="BU3" s="164"/>
      <c r="BV3" s="167"/>
      <c r="BW3" s="164"/>
      <c r="BX3" s="164"/>
      <c r="BY3" s="167"/>
      <c r="BZ3" s="164"/>
      <c r="CA3" s="164"/>
      <c r="CB3" s="167"/>
      <c r="CC3" s="164"/>
      <c r="CD3" s="164"/>
      <c r="CE3" s="167"/>
      <c r="CF3" s="164"/>
      <c r="CG3" s="164"/>
      <c r="CH3" s="167"/>
      <c r="CI3" s="164"/>
      <c r="CJ3" s="164"/>
      <c r="CK3" s="167"/>
      <c r="CL3" s="164"/>
      <c r="CM3" s="164"/>
      <c r="CN3" s="167"/>
      <c r="CO3" s="164"/>
      <c r="CP3" s="164"/>
      <c r="CQ3" s="167"/>
      <c r="CR3" s="164"/>
      <c r="CS3" s="164"/>
      <c r="CT3" s="167"/>
    </row>
    <row r="4" spans="1:98">
      <c r="A4" s="165"/>
      <c r="B4" s="165"/>
      <c r="C4" s="225" t="str">
        <f>'выработка по дням'!C1</f>
        <v>18 фев</v>
      </c>
      <c r="D4" s="225"/>
      <c r="E4" s="225"/>
      <c r="F4" s="225">
        <f>'выработка по дням'!D1</f>
        <v>44246</v>
      </c>
      <c r="G4" s="225"/>
      <c r="H4" s="225"/>
      <c r="I4" s="225">
        <f>'выработка по дням'!E1</f>
        <v>44247</v>
      </c>
      <c r="J4" s="225"/>
      <c r="K4" s="225"/>
      <c r="L4" s="225">
        <f>'выработка по дням'!F1</f>
        <v>44248</v>
      </c>
      <c r="M4" s="225"/>
      <c r="N4" s="225"/>
      <c r="O4" s="225">
        <f>'выработка по дням'!G1</f>
        <v>44249</v>
      </c>
      <c r="P4" s="225"/>
      <c r="Q4" s="225"/>
      <c r="R4" s="225">
        <f>'выработка по дням'!H1</f>
        <v>44250</v>
      </c>
      <c r="S4" s="225"/>
      <c r="T4" s="225"/>
      <c r="U4" s="225">
        <f>'выработка по дням'!I1</f>
        <v>44251</v>
      </c>
      <c r="V4" s="225"/>
      <c r="W4" s="225"/>
      <c r="X4" s="225">
        <f>'выработка по дням'!J1</f>
        <v>44252</v>
      </c>
      <c r="Y4" s="225"/>
      <c r="Z4" s="225"/>
      <c r="AA4" s="225">
        <f>'выработка по дням'!K1</f>
        <v>44253</v>
      </c>
      <c r="AB4" s="225"/>
      <c r="AC4" s="225"/>
      <c r="AD4" s="225">
        <f>'выработка по дням'!L1</f>
        <v>44254</v>
      </c>
      <c r="AE4" s="225"/>
      <c r="AF4" s="225"/>
      <c r="AG4" s="225">
        <f>'выработка по дням'!M1</f>
        <v>44255</v>
      </c>
      <c r="AH4" s="225"/>
      <c r="AI4" s="225"/>
      <c r="AJ4" s="225">
        <f>'выработка по дням'!N1</f>
        <v>44256</v>
      </c>
      <c r="AK4" s="225"/>
      <c r="AL4" s="225"/>
      <c r="AM4" s="225">
        <f>'выработка по дням'!O1</f>
        <v>44257</v>
      </c>
      <c r="AN4" s="225"/>
      <c r="AO4" s="225"/>
      <c r="AP4" s="225">
        <f>'выработка по дням'!P1</f>
        <v>44258</v>
      </c>
      <c r="AQ4" s="225"/>
      <c r="AR4" s="225"/>
      <c r="AS4" s="225">
        <f>'выработка по дням'!Q1</f>
        <v>44259</v>
      </c>
      <c r="AT4" s="225"/>
      <c r="AU4" s="225"/>
      <c r="AV4" s="225">
        <f>'выработка по дням'!R1</f>
        <v>44260</v>
      </c>
      <c r="AW4" s="225"/>
      <c r="AX4" s="225"/>
      <c r="AY4" s="225">
        <f>'выработка по дням'!S1</f>
        <v>44261</v>
      </c>
      <c r="AZ4" s="225"/>
      <c r="BA4" s="225"/>
      <c r="BB4" s="225">
        <f>'выработка по дням'!T1</f>
        <v>44262</v>
      </c>
      <c r="BC4" s="225"/>
      <c r="BD4" s="225"/>
      <c r="BE4" s="225">
        <f>'выработка по дням'!U1</f>
        <v>44263</v>
      </c>
      <c r="BF4" s="225"/>
      <c r="BG4" s="225"/>
      <c r="BH4" s="225">
        <f>'выработка по дням'!V1</f>
        <v>44264</v>
      </c>
      <c r="BI4" s="225"/>
      <c r="BJ4" s="225"/>
      <c r="BK4" s="225">
        <f>'выработка по дням'!W1</f>
        <v>44265</v>
      </c>
      <c r="BL4" s="225"/>
      <c r="BM4" s="225"/>
      <c r="BN4" s="225">
        <f>'выработка по дням'!X1</f>
        <v>44266</v>
      </c>
      <c r="BO4" s="225"/>
      <c r="BP4" s="225"/>
      <c r="BQ4" s="225">
        <f>'выработка по дням'!Y1</f>
        <v>44267</v>
      </c>
      <c r="BR4" s="225"/>
      <c r="BS4" s="225"/>
      <c r="BT4" s="225">
        <f>'выработка по дням'!Z1</f>
        <v>44268</v>
      </c>
      <c r="BU4" s="225"/>
      <c r="BV4" s="225"/>
      <c r="BW4" s="225">
        <f>'выработка по дням'!AA1</f>
        <v>44269</v>
      </c>
      <c r="BX4" s="225"/>
      <c r="BY4" s="225"/>
      <c r="BZ4" s="225">
        <f>'выработка по дням'!AB1</f>
        <v>44270</v>
      </c>
      <c r="CA4" s="225"/>
      <c r="CB4" s="225"/>
      <c r="CC4" s="225">
        <f>'выработка по дням'!AC1</f>
        <v>44271</v>
      </c>
      <c r="CD4" s="225"/>
      <c r="CE4" s="225"/>
      <c r="CF4" s="225">
        <f>'выработка по дням'!AD1</f>
        <v>44272</v>
      </c>
      <c r="CG4" s="225"/>
      <c r="CH4" s="225"/>
      <c r="CI4" s="225">
        <f>'выработка по дням'!AE1</f>
        <v>44273</v>
      </c>
      <c r="CJ4" s="225"/>
      <c r="CK4" s="225"/>
      <c r="CL4" s="225">
        <f>'выработка по дням'!AF1</f>
        <v>44274</v>
      </c>
      <c r="CM4" s="225"/>
      <c r="CN4" s="225"/>
      <c r="CO4" s="225">
        <f>'выработка по дням'!AG1</f>
        <v>44275</v>
      </c>
      <c r="CP4" s="225"/>
      <c r="CQ4" s="225"/>
      <c r="CR4" s="225">
        <f>'выработка по дням'!AH1</f>
        <v>44276</v>
      </c>
      <c r="CS4" s="225"/>
      <c r="CT4" s="225"/>
    </row>
    <row r="5" spans="1:98" ht="16.5" thickBot="1">
      <c r="A5" s="190" t="s">
        <v>154</v>
      </c>
      <c r="B5" s="171" t="s">
        <v>160</v>
      </c>
      <c r="C5" s="189" t="s">
        <v>896</v>
      </c>
      <c r="D5" s="172" t="s">
        <v>889</v>
      </c>
      <c r="E5" s="173" t="s">
        <v>897</v>
      </c>
      <c r="F5" s="189" t="s">
        <v>896</v>
      </c>
      <c r="G5" s="172" t="s">
        <v>889</v>
      </c>
      <c r="H5" s="173" t="s">
        <v>897</v>
      </c>
      <c r="I5" s="189" t="s">
        <v>896</v>
      </c>
      <c r="J5" s="172" t="s">
        <v>889</v>
      </c>
      <c r="K5" s="173" t="s">
        <v>897</v>
      </c>
      <c r="L5" s="189" t="s">
        <v>896</v>
      </c>
      <c r="M5" s="172" t="s">
        <v>889</v>
      </c>
      <c r="N5" s="173" t="s">
        <v>897</v>
      </c>
      <c r="O5" s="189" t="s">
        <v>896</v>
      </c>
      <c r="P5" s="172" t="s">
        <v>889</v>
      </c>
      <c r="Q5" s="173" t="s">
        <v>897</v>
      </c>
      <c r="R5" s="189" t="s">
        <v>896</v>
      </c>
      <c r="S5" s="172" t="s">
        <v>889</v>
      </c>
      <c r="T5" s="173" t="s">
        <v>897</v>
      </c>
      <c r="U5" s="189" t="s">
        <v>896</v>
      </c>
      <c r="V5" s="172" t="s">
        <v>889</v>
      </c>
      <c r="W5" s="173" t="s">
        <v>897</v>
      </c>
      <c r="X5" s="189" t="s">
        <v>896</v>
      </c>
      <c r="Y5" s="172" t="s">
        <v>889</v>
      </c>
      <c r="Z5" s="173" t="s">
        <v>897</v>
      </c>
      <c r="AA5" s="189" t="s">
        <v>896</v>
      </c>
      <c r="AB5" s="172" t="s">
        <v>889</v>
      </c>
      <c r="AC5" s="173" t="s">
        <v>897</v>
      </c>
      <c r="AD5" s="189" t="s">
        <v>896</v>
      </c>
      <c r="AE5" s="172" t="s">
        <v>889</v>
      </c>
      <c r="AF5" s="173" t="s">
        <v>897</v>
      </c>
      <c r="AG5" s="189" t="s">
        <v>896</v>
      </c>
      <c r="AH5" s="172" t="s">
        <v>889</v>
      </c>
      <c r="AI5" s="173" t="s">
        <v>897</v>
      </c>
      <c r="AJ5" s="189" t="s">
        <v>896</v>
      </c>
      <c r="AK5" s="172" t="s">
        <v>889</v>
      </c>
      <c r="AL5" s="173" t="s">
        <v>897</v>
      </c>
      <c r="AM5" s="189" t="s">
        <v>896</v>
      </c>
      <c r="AN5" s="172" t="s">
        <v>889</v>
      </c>
      <c r="AO5" s="173" t="s">
        <v>897</v>
      </c>
      <c r="AP5" s="189" t="s">
        <v>896</v>
      </c>
      <c r="AQ5" s="172" t="s">
        <v>889</v>
      </c>
      <c r="AR5" s="173" t="s">
        <v>897</v>
      </c>
      <c r="AS5" s="189" t="s">
        <v>896</v>
      </c>
      <c r="AT5" s="172" t="s">
        <v>889</v>
      </c>
      <c r="AU5" s="173" t="s">
        <v>897</v>
      </c>
      <c r="AV5" s="189" t="s">
        <v>896</v>
      </c>
      <c r="AW5" s="172" t="s">
        <v>889</v>
      </c>
      <c r="AX5" s="173" t="s">
        <v>897</v>
      </c>
      <c r="AY5" s="189" t="s">
        <v>896</v>
      </c>
      <c r="AZ5" s="172" t="s">
        <v>889</v>
      </c>
      <c r="BA5" s="173" t="s">
        <v>897</v>
      </c>
      <c r="BB5" s="189" t="s">
        <v>896</v>
      </c>
      <c r="BC5" s="172" t="s">
        <v>889</v>
      </c>
      <c r="BD5" s="173" t="s">
        <v>897</v>
      </c>
      <c r="BE5" s="189" t="s">
        <v>896</v>
      </c>
      <c r="BF5" s="172" t="s">
        <v>889</v>
      </c>
      <c r="BG5" s="173" t="s">
        <v>897</v>
      </c>
      <c r="BH5" s="189" t="s">
        <v>896</v>
      </c>
      <c r="BI5" s="172" t="s">
        <v>889</v>
      </c>
      <c r="BJ5" s="173" t="s">
        <v>897</v>
      </c>
      <c r="BK5" s="189" t="s">
        <v>896</v>
      </c>
      <c r="BL5" s="172" t="s">
        <v>889</v>
      </c>
      <c r="BM5" s="173" t="s">
        <v>897</v>
      </c>
      <c r="BN5" s="189" t="s">
        <v>896</v>
      </c>
      <c r="BO5" s="172" t="s">
        <v>889</v>
      </c>
      <c r="BP5" s="173" t="s">
        <v>897</v>
      </c>
      <c r="BQ5" s="189" t="s">
        <v>896</v>
      </c>
      <c r="BR5" s="172" t="s">
        <v>889</v>
      </c>
      <c r="BS5" s="173" t="s">
        <v>897</v>
      </c>
      <c r="BT5" s="189" t="s">
        <v>896</v>
      </c>
      <c r="BU5" s="172" t="s">
        <v>889</v>
      </c>
      <c r="BV5" s="173" t="s">
        <v>897</v>
      </c>
      <c r="BW5" s="189" t="s">
        <v>896</v>
      </c>
      <c r="BX5" s="172" t="s">
        <v>889</v>
      </c>
      <c r="BY5" s="173" t="s">
        <v>897</v>
      </c>
      <c r="BZ5" s="189" t="s">
        <v>896</v>
      </c>
      <c r="CA5" s="172" t="s">
        <v>889</v>
      </c>
      <c r="CB5" s="173" t="s">
        <v>897</v>
      </c>
      <c r="CC5" s="189" t="s">
        <v>896</v>
      </c>
      <c r="CD5" s="172" t="s">
        <v>889</v>
      </c>
      <c r="CE5" s="173" t="s">
        <v>897</v>
      </c>
      <c r="CF5" s="189" t="s">
        <v>896</v>
      </c>
      <c r="CG5" s="172" t="s">
        <v>889</v>
      </c>
      <c r="CH5" s="173" t="s">
        <v>897</v>
      </c>
      <c r="CI5" s="189" t="s">
        <v>896</v>
      </c>
      <c r="CJ5" s="172" t="s">
        <v>889</v>
      </c>
      <c r="CK5" s="173" t="s">
        <v>897</v>
      </c>
      <c r="CL5" s="189" t="s">
        <v>896</v>
      </c>
      <c r="CM5" s="172" t="s">
        <v>889</v>
      </c>
      <c r="CN5" s="173" t="s">
        <v>897</v>
      </c>
      <c r="CO5" s="189" t="s">
        <v>896</v>
      </c>
      <c r="CP5" s="172" t="s">
        <v>889</v>
      </c>
      <c r="CQ5" s="173" t="s">
        <v>897</v>
      </c>
      <c r="CR5" s="189" t="s">
        <v>896</v>
      </c>
      <c r="CS5" s="172" t="s">
        <v>889</v>
      </c>
      <c r="CT5" s="173" t="s">
        <v>897</v>
      </c>
    </row>
    <row r="6" spans="1:98" ht="15.75" thickBot="1">
      <c r="A6" s="191" t="s">
        <v>351</v>
      </c>
      <c r="B6" s="177">
        <v>15</v>
      </c>
      <c r="C6" s="178">
        <f>'выработка по дням'!C3/$B6</f>
        <v>5748.2666666666664</v>
      </c>
      <c r="D6" s="179">
        <f>MAX(C6:C9)</f>
        <v>5748.2666666666664</v>
      </c>
      <c r="E6" s="180">
        <f>(C6-D$6)/D$6</f>
        <v>0</v>
      </c>
      <c r="F6" s="178">
        <f>'выработка по дням'!D3/$B6</f>
        <v>5384.9333333333334</v>
      </c>
      <c r="G6" s="179">
        <f>MAX(F6:F9)</f>
        <v>5384.9333333333334</v>
      </c>
      <c r="H6" s="180">
        <f>(F6-G$6)/G$6</f>
        <v>0</v>
      </c>
      <c r="I6" s="178">
        <f>'выработка по дням'!E3/$B6</f>
        <v>4597.8666666666668</v>
      </c>
      <c r="J6" s="179">
        <f>MAX(I6:I9)</f>
        <v>4597.8666666666668</v>
      </c>
      <c r="K6" s="180">
        <f>(I6-J$6)/J$6</f>
        <v>0</v>
      </c>
      <c r="L6" s="178">
        <f>'выработка по дням'!F3/$B6</f>
        <v>3988.9333333333334</v>
      </c>
      <c r="M6" s="179">
        <f>MAX(L6:L9)</f>
        <v>3988.9333333333334</v>
      </c>
      <c r="N6" s="180">
        <f>(L6-M$6)/M$6</f>
        <v>0</v>
      </c>
      <c r="O6" s="178">
        <f>'выработка по дням'!G3/$B6</f>
        <v>645.6</v>
      </c>
      <c r="P6" s="179">
        <f>MAX(O6:O9)</f>
        <v>645.6</v>
      </c>
      <c r="Q6" s="180">
        <f>(O6-P$6)/P$6</f>
        <v>0</v>
      </c>
      <c r="R6" s="178">
        <f>'выработка по дням'!H3/$B6</f>
        <v>5779.2666666666664</v>
      </c>
      <c r="S6" s="179">
        <f>MAX(R6:R9)</f>
        <v>5779.2666666666664</v>
      </c>
      <c r="T6" s="180">
        <f>(R6-S$6)/S$6</f>
        <v>0</v>
      </c>
      <c r="U6" s="178">
        <f>'выработка по дням'!I3/$B6</f>
        <v>5854.0666666666666</v>
      </c>
      <c r="V6" s="179">
        <f>MAX(U6:U9)</f>
        <v>5854.0666666666666</v>
      </c>
      <c r="W6" s="180">
        <f>(U6-V$6)/V$6</f>
        <v>0</v>
      </c>
      <c r="X6" s="178">
        <f>'выработка по дням'!J3/$B6</f>
        <v>2360.4</v>
      </c>
      <c r="Y6" s="179">
        <f>MAX(X6:X9)</f>
        <v>2360.4</v>
      </c>
      <c r="Z6" s="180">
        <f>(X6-Y$6)/Y$6</f>
        <v>0</v>
      </c>
      <c r="AA6" s="178">
        <f>'выработка по дням'!K3/$B6</f>
        <v>1671.7333333333333</v>
      </c>
      <c r="AB6" s="179">
        <f>MAX(AA6:AA9)</f>
        <v>1710.4</v>
      </c>
      <c r="AC6" s="180">
        <f>(AA6-AB$6)/AB$6</f>
        <v>-2.2606797630184014E-2</v>
      </c>
      <c r="AD6" s="178">
        <f>'выработка по дням'!L3/$B6</f>
        <v>536</v>
      </c>
      <c r="AE6" s="179">
        <f>MAX(AD6:AD9)</f>
        <v>538.79999999999995</v>
      </c>
      <c r="AF6" s="180">
        <f>(AD6-AE$6)/AE$6</f>
        <v>-5.1967334818113489E-3</v>
      </c>
      <c r="AG6" s="178">
        <f>'выработка по дням'!M3/$B6</f>
        <v>2989.6</v>
      </c>
      <c r="AH6" s="179">
        <f>MAX(AG6:AG9)</f>
        <v>2989.6</v>
      </c>
      <c r="AI6" s="180">
        <f>(AG6-AH$6)/AH$6</f>
        <v>0</v>
      </c>
      <c r="AJ6" s="178">
        <f>'выработка по дням'!N3/$B6</f>
        <v>2776</v>
      </c>
      <c r="AK6" s="179">
        <f>MAX(AJ6:AJ9)</f>
        <v>2856.5333333333333</v>
      </c>
      <c r="AL6" s="180">
        <f>(AJ6-AK$6)/AK$6</f>
        <v>-2.8192681105302455E-2</v>
      </c>
      <c r="AM6" s="178">
        <f>'выработка по дням'!O3/$B6</f>
        <v>3081.2</v>
      </c>
      <c r="AN6" s="179">
        <f>MAX(AM6:AM9)</f>
        <v>3155.3333333333335</v>
      </c>
      <c r="AO6" s="180">
        <f>(AM6-AN$6)/AN$6</f>
        <v>-2.3494612296640714E-2</v>
      </c>
      <c r="AP6" s="178">
        <f>'выработка по дням'!P3/$B6</f>
        <v>1246.2666666666667</v>
      </c>
      <c r="AQ6" s="179">
        <f>MAX(AP6:AP9)</f>
        <v>1258.4000000000001</v>
      </c>
      <c r="AR6" s="180">
        <f>(AP6-AQ$6)/AQ$6</f>
        <v>-9.6418732782369981E-3</v>
      </c>
      <c r="AS6" s="178">
        <f>'выработка по дням'!Q3/$B6</f>
        <v>6019.6</v>
      </c>
      <c r="AT6" s="179">
        <f>MAX(AS6:AS9)</f>
        <v>6034.5333333333338</v>
      </c>
      <c r="AU6" s="180">
        <f>(AS6-AT$6)/AT$6</f>
        <v>-2.4746459267770047E-3</v>
      </c>
      <c r="AV6" s="178">
        <f>'выработка по дням'!R3/$B6</f>
        <v>2300.3333333333335</v>
      </c>
      <c r="AW6" s="179">
        <f>MAX(AV6:AV9)</f>
        <v>2300.3333333333335</v>
      </c>
      <c r="AX6" s="180">
        <f>(AV6-AW$6)/AW$6</f>
        <v>0</v>
      </c>
      <c r="AY6" s="178">
        <f>'выработка по дням'!S3/$B6</f>
        <v>3050.4</v>
      </c>
      <c r="AZ6" s="179">
        <f>MAX(AY6:AY9)</f>
        <v>3125.6</v>
      </c>
      <c r="BA6" s="180">
        <f>(AY6-AZ$6)/AZ$6</f>
        <v>-2.405938059892495E-2</v>
      </c>
      <c r="BB6" s="178">
        <f>'выработка по дням'!T3/$B6</f>
        <v>3341.8666666666668</v>
      </c>
      <c r="BC6" s="179">
        <f>MAX(BB6:BB9)</f>
        <v>3472.4666666666667</v>
      </c>
      <c r="BD6" s="180">
        <f>(BB6-BC$6)/BC$6</f>
        <v>-3.7610152245281907E-2</v>
      </c>
      <c r="BE6" s="178">
        <f>'выработка по дням'!U3/$B6</f>
        <v>5060.2666666666664</v>
      </c>
      <c r="BF6" s="179">
        <f>MAX(BE6:BE9)</f>
        <v>5068.7333333333336</v>
      </c>
      <c r="BG6" s="180">
        <f>(BE6-BF$6)/BF$6</f>
        <v>-1.6703712959188655E-3</v>
      </c>
      <c r="BH6" s="178">
        <f>'выработка по дням'!V3/$B6</f>
        <v>1517.2666666666667</v>
      </c>
      <c r="BI6" s="179">
        <f>MAX(BH6:BH9)</f>
        <v>1519.6</v>
      </c>
      <c r="BJ6" s="180">
        <f>(BH6-BI$6)/BI$6</f>
        <v>-1.5354917960866397E-3</v>
      </c>
      <c r="BK6" s="178">
        <f>'выработка по дням'!W3/$B6</f>
        <v>5133.2666666666664</v>
      </c>
      <c r="BL6" s="179">
        <f>MAX(BK6:BK9)</f>
        <v>5172.5333333333338</v>
      </c>
      <c r="BM6" s="180">
        <f>(BK6-BL$6)/BL$6</f>
        <v>-7.5913801103264676E-3</v>
      </c>
      <c r="BN6" s="178">
        <f>'выработка по дням'!X3/$B6</f>
        <v>5205</v>
      </c>
      <c r="BO6" s="179">
        <f>MAX(BN6:BN9)</f>
        <v>5205</v>
      </c>
      <c r="BP6" s="180">
        <f>(BN6-BO$6)/BO$6</f>
        <v>0</v>
      </c>
      <c r="BQ6" s="178">
        <f>'выработка по дням'!Y3/$B6</f>
        <v>6313.8666666666668</v>
      </c>
      <c r="BR6" s="179">
        <f>MAX(BQ6:BQ9)</f>
        <v>6313.8666666666668</v>
      </c>
      <c r="BS6" s="180">
        <f>(BQ6-BR$6)/BR$6</f>
        <v>0</v>
      </c>
      <c r="BT6" s="178">
        <f>'выработка по дням'!Z3/$B6</f>
        <v>5876.2666666666664</v>
      </c>
      <c r="BU6" s="179">
        <f>MAX(BT6:BT9)</f>
        <v>5880.2666666666664</v>
      </c>
      <c r="BV6" s="180">
        <f>(BT6-BU$6)/BU$6</f>
        <v>-6.8024125889982318E-4</v>
      </c>
      <c r="BW6" s="178">
        <f>'выработка по дням'!AA3/$B6</f>
        <v>5702</v>
      </c>
      <c r="BX6" s="179">
        <f>MAX(BW6:BW9)</f>
        <v>5702</v>
      </c>
      <c r="BY6" s="180">
        <f>(BW6-BX$6)/BX$6</f>
        <v>0</v>
      </c>
      <c r="BZ6" s="178">
        <f>'выработка по дням'!AB3/$B6</f>
        <v>6115.1333333333332</v>
      </c>
      <c r="CA6" s="179">
        <f>MAX(BZ6:BZ9)</f>
        <v>6115.1333333333332</v>
      </c>
      <c r="CB6" s="180">
        <f>(BZ6-CA$6)/CA$6</f>
        <v>0</v>
      </c>
      <c r="CC6" s="178">
        <f>'выработка по дням'!AC3/$B6</f>
        <v>5383.6</v>
      </c>
      <c r="CD6" s="179">
        <f>MAX(CC6:CC9)</f>
        <v>5383.6</v>
      </c>
      <c r="CE6" s="180">
        <f>(CC6-CD$6)/CD$6</f>
        <v>0</v>
      </c>
      <c r="CF6" s="178">
        <f>'выработка по дням'!AD3/$B6</f>
        <v>807.66666666666663</v>
      </c>
      <c r="CG6" s="179">
        <f>MAX(CF6:CF9)</f>
        <v>840.2</v>
      </c>
      <c r="CH6" s="180">
        <f>(CF6-CG$6)/CG$6</f>
        <v>-3.8720939458859099E-2</v>
      </c>
      <c r="CI6" s="178">
        <f>'выработка по дням'!AE3/$B6</f>
        <v>1244.1333333333334</v>
      </c>
      <c r="CJ6" s="179">
        <f>MAX(CI6:CI9)</f>
        <v>1254.4000000000001</v>
      </c>
      <c r="CK6" s="180">
        <f>(CI6-CJ$6)/CJ$6</f>
        <v>-8.1845238095237961E-3</v>
      </c>
      <c r="CL6" s="178">
        <f>'выработка по дням'!AF3/$B6</f>
        <v>3201.8666666666668</v>
      </c>
      <c r="CM6" s="179">
        <f>MAX(CL6:CL9)</f>
        <v>3201.8666666666668</v>
      </c>
      <c r="CN6" s="180">
        <f>(CL6-CM$6)/CM$6</f>
        <v>0</v>
      </c>
      <c r="CO6" s="178">
        <f>'выработка по дням'!AG3/$B6</f>
        <v>3115.4</v>
      </c>
      <c r="CP6" s="179">
        <f>MAX(CO6:CO9)</f>
        <v>3196.6666666666665</v>
      </c>
      <c r="CQ6" s="180">
        <f>(CO6-CP$6)/CP$6</f>
        <v>-2.5422314911365932E-2</v>
      </c>
      <c r="CR6" s="178">
        <f>'выработка по дням'!AH3/$B6</f>
        <v>3007.5333333333333</v>
      </c>
      <c r="CS6" s="179">
        <f>MAX(CR6:CR9)</f>
        <v>3034.1333333333332</v>
      </c>
      <c r="CT6" s="180">
        <f>(CR6-CS$6)/CS$6</f>
        <v>-8.7669186148707744E-3</v>
      </c>
    </row>
    <row r="7" spans="1:98" ht="15.75" thickBot="1">
      <c r="A7" s="192" t="s">
        <v>352</v>
      </c>
      <c r="B7" s="168">
        <v>15</v>
      </c>
      <c r="C7" s="178">
        <f>'выработка по дням'!C5/$B7</f>
        <v>5681.0666666666666</v>
      </c>
      <c r="D7" s="170">
        <f>MAX(C6:C9)</f>
        <v>5748.2666666666664</v>
      </c>
      <c r="E7" s="181">
        <f t="shared" ref="E7:E8" si="0">(C7-D$6)/D$6</f>
        <v>-1.1690480608647214E-2</v>
      </c>
      <c r="F7" s="178">
        <f>'выработка по дням'!D5/$B7</f>
        <v>5364</v>
      </c>
      <c r="G7" s="170">
        <f>MAX(F6:F9)</f>
        <v>5384.9333333333334</v>
      </c>
      <c r="H7" s="181">
        <f t="shared" ref="H7:H8" si="1">(F7-G$6)/G$6</f>
        <v>-3.8873895065243877E-3</v>
      </c>
      <c r="I7" s="178">
        <f>'выработка по дням'!E5/$B7</f>
        <v>4571.8</v>
      </c>
      <c r="J7" s="170">
        <f>MAX(I6:I9)</f>
        <v>4597.8666666666668</v>
      </c>
      <c r="K7" s="181">
        <f t="shared" ref="K7:K8" si="2">(I7-J$6)/J$6</f>
        <v>-5.6692959053473938E-3</v>
      </c>
      <c r="L7" s="178">
        <f>'выработка по дням'!F5/$B7</f>
        <v>3955.8</v>
      </c>
      <c r="M7" s="170">
        <f>MAX(L6:L9)</f>
        <v>3988.9333333333334</v>
      </c>
      <c r="N7" s="181">
        <f t="shared" ref="N7:N8" si="3">(L7-M$6)/M$6</f>
        <v>-8.3063141357756151E-3</v>
      </c>
      <c r="O7" s="178">
        <f>'выработка по дням'!G5/$B7</f>
        <v>636.5333333333333</v>
      </c>
      <c r="P7" s="170">
        <f>MAX(O6:O9)</f>
        <v>645.6</v>
      </c>
      <c r="Q7" s="181">
        <f t="shared" ref="Q7:Q8" si="4">(O7-P$6)/P$6</f>
        <v>-1.4043783560512267E-2</v>
      </c>
      <c r="R7" s="178">
        <f>'выработка по дням'!H5/$B7</f>
        <v>5768.6</v>
      </c>
      <c r="S7" s="170">
        <f>MAX(R6:R9)</f>
        <v>5779.2666666666664</v>
      </c>
      <c r="T7" s="181">
        <f t="shared" ref="T7:T8" si="5">(R7-S$6)/S$6</f>
        <v>-1.8456782290716344E-3</v>
      </c>
      <c r="U7" s="178">
        <f>'выработка по дням'!I5/$B7</f>
        <v>5833.2666666666664</v>
      </c>
      <c r="V7" s="170">
        <f>MAX(U6:U9)</f>
        <v>5854.0666666666666</v>
      </c>
      <c r="W7" s="181">
        <f t="shared" ref="W7:W8" si="6">(U7-V$6)/V$6</f>
        <v>-3.5530856043092863E-3</v>
      </c>
      <c r="X7" s="178">
        <f>'выработка по дням'!J5/$B7</f>
        <v>2340.7333333333331</v>
      </c>
      <c r="Y7" s="170">
        <f>MAX(X6:X9)</f>
        <v>2360.4</v>
      </c>
      <c r="Z7" s="181">
        <f t="shared" ref="Z7:Z8" si="7">(X7-Y$6)/Y$6</f>
        <v>-8.3319211433091726E-3</v>
      </c>
      <c r="AA7" s="178">
        <f>'выработка по дням'!K5/$B7</f>
        <v>1680.8</v>
      </c>
      <c r="AB7" s="170">
        <f>MAX(AA6:AA9)</f>
        <v>1710.4</v>
      </c>
      <c r="AC7" s="181">
        <f t="shared" ref="AC7:AC8" si="8">(AA7-AB$6)/AB$6</f>
        <v>-1.7305893358278843E-2</v>
      </c>
      <c r="AD7" s="178">
        <f>'выработка по дням'!L5/$B7</f>
        <v>538.79999999999995</v>
      </c>
      <c r="AE7" s="170">
        <f>MAX(AD6:AD9)</f>
        <v>538.79999999999995</v>
      </c>
      <c r="AF7" s="181">
        <f t="shared" ref="AF7:AF8" si="9">(AD7-AE$6)/AE$6</f>
        <v>0</v>
      </c>
      <c r="AG7" s="178">
        <f>'выработка по дням'!M5/$B7</f>
        <v>2958.0666666666666</v>
      </c>
      <c r="AH7" s="170">
        <f>MAX(AG6:AG9)</f>
        <v>2989.6</v>
      </c>
      <c r="AI7" s="181">
        <f t="shared" ref="AI7:AI8" si="10">(AG7-AH$6)/AH$6</f>
        <v>-1.0547676389260538E-2</v>
      </c>
      <c r="AJ7" s="178">
        <f>'выработка по дням'!N5/$B7</f>
        <v>2811.9333333333334</v>
      </c>
      <c r="AK7" s="170">
        <f>MAX(AJ6:AJ9)</f>
        <v>2856.5333333333333</v>
      </c>
      <c r="AL7" s="181">
        <f t="shared" ref="AL7:AL8" si="11">(AJ7-AK$6)/AK$6</f>
        <v>-1.5613330843913337E-2</v>
      </c>
      <c r="AM7" s="178">
        <f>'выработка по дням'!O5/$B7</f>
        <v>3044.6</v>
      </c>
      <c r="AN7" s="170">
        <f>MAX(AM6:AM9)</f>
        <v>3155.3333333333335</v>
      </c>
      <c r="AO7" s="181">
        <f t="shared" ref="AO7:AO8" si="12">(AM7-AN$6)/AN$6</f>
        <v>-3.5094020705683571E-2</v>
      </c>
      <c r="AP7" s="178">
        <f>'выработка по дням'!P5/$B7</f>
        <v>1236</v>
      </c>
      <c r="AQ7" s="170">
        <f>MAX(AP6:AP9)</f>
        <v>1258.4000000000001</v>
      </c>
      <c r="AR7" s="181">
        <f t="shared" ref="AR7:AR8" si="13">(AP7-AQ$6)/AQ$6</f>
        <v>-1.7800381436745144E-2</v>
      </c>
      <c r="AS7" s="178">
        <f>'выработка по дням'!Q5/$B7</f>
        <v>6034.5333333333338</v>
      </c>
      <c r="AT7" s="170">
        <f>MAX(AS6:AS9)</f>
        <v>6034.5333333333338</v>
      </c>
      <c r="AU7" s="181">
        <f t="shared" ref="AU7:AU8" si="14">(AS7-AT$6)/AT$6</f>
        <v>0</v>
      </c>
      <c r="AV7" s="178">
        <f>'выработка по дням'!R5/$B7</f>
        <v>2299.0666666666666</v>
      </c>
      <c r="AW7" s="170">
        <f>MAX(AV6:AV9)</f>
        <v>2300.3333333333335</v>
      </c>
      <c r="AX7" s="181">
        <f t="shared" ref="AX7:AX8" si="15">(AV7-AW$6)/AW$6</f>
        <v>-5.5064483408210935E-4</v>
      </c>
      <c r="AY7" s="178">
        <f>'выработка по дням'!S5/$B7</f>
        <v>3061.8666666666668</v>
      </c>
      <c r="AZ7" s="170">
        <f>MAX(AY6:AY9)</f>
        <v>3125.6</v>
      </c>
      <c r="BA7" s="181">
        <f t="shared" ref="BA7:BA8" si="16">(AY7-AZ$6)/AZ$6</f>
        <v>-2.0390751642351268E-2</v>
      </c>
      <c r="BB7" s="178">
        <f>'выработка по дням'!T5/$B7</f>
        <v>3319.0666666666666</v>
      </c>
      <c r="BC7" s="170">
        <f>MAX(BB6:BB9)</f>
        <v>3472.4666666666667</v>
      </c>
      <c r="BD7" s="181">
        <f t="shared" ref="BD7:BD8" si="17">(BB7-BC$6)/BC$6</f>
        <v>-4.4176090003263793E-2</v>
      </c>
      <c r="BE7" s="178">
        <f>'выработка по дням'!U5/$B7</f>
        <v>5068.7333333333336</v>
      </c>
      <c r="BF7" s="170">
        <f>MAX(BE6:BE9)</f>
        <v>5068.7333333333336</v>
      </c>
      <c r="BG7" s="181">
        <f t="shared" ref="BG7:BG8" si="18">(BE7-BF$6)/BF$6</f>
        <v>0</v>
      </c>
      <c r="BH7" s="178">
        <f>'выработка по дням'!V5/$B7</f>
        <v>1516</v>
      </c>
      <c r="BI7" s="170">
        <f>MAX(BH6:BH9)</f>
        <v>1519.6</v>
      </c>
      <c r="BJ7" s="181">
        <f t="shared" ref="BJ7:BJ8" si="19">(BH7-BI$6)/BI$6</f>
        <v>-2.3690444853908328E-3</v>
      </c>
      <c r="BK7" s="178">
        <f>'выработка по дням'!W5/$B7</f>
        <v>5145.666666666667</v>
      </c>
      <c r="BL7" s="170">
        <f>MAX(BK6:BK9)</f>
        <v>5172.5333333333338</v>
      </c>
      <c r="BM7" s="181">
        <f t="shared" ref="BM7:BM8" si="20">(BK7-BL$6)/BL$6</f>
        <v>-5.1941021807496235E-3</v>
      </c>
      <c r="BN7" s="178">
        <f>'выработка по дням'!X5/$B7</f>
        <v>5196.0666666666666</v>
      </c>
      <c r="BO7" s="170">
        <f>MAX(BN6:BN9)</f>
        <v>5205</v>
      </c>
      <c r="BP7" s="181">
        <f t="shared" ref="BP7:BP8" si="21">(BN7-BO$6)/BO$6</f>
        <v>-1.716298430995849E-3</v>
      </c>
      <c r="BQ7" s="178">
        <f>'выработка по дням'!Y5/$B7</f>
        <v>6295</v>
      </c>
      <c r="BR7" s="170">
        <f>MAX(BQ6:BQ9)</f>
        <v>6313.8666666666668</v>
      </c>
      <c r="BS7" s="181">
        <f t="shared" ref="BS7:BS8" si="22">(BQ7-BR$6)/BR$6</f>
        <v>-2.9881319423913696E-3</v>
      </c>
      <c r="BT7" s="178">
        <f>'выработка по дням'!Z5/$B7</f>
        <v>5866.2</v>
      </c>
      <c r="BU7" s="170">
        <f>MAX(BT6:BT9)</f>
        <v>5880.2666666666664</v>
      </c>
      <c r="BV7" s="181">
        <f t="shared" ref="BV7:BV8" si="23">(BT7-BU$6)/BU$6</f>
        <v>-2.3921817604643679E-3</v>
      </c>
      <c r="BW7" s="178">
        <f>'выработка по дням'!AA5/$B7</f>
        <v>5682.2666666666664</v>
      </c>
      <c r="BX7" s="170">
        <f>MAX(BW6:BW9)</f>
        <v>5702</v>
      </c>
      <c r="BY7" s="181">
        <f t="shared" ref="BY7:BY8" si="24">(BW7-BX$6)/BX$6</f>
        <v>-3.4607739974278455E-3</v>
      </c>
      <c r="BZ7" s="178">
        <f>'выработка по дням'!AB5/$B7</f>
        <v>6102.1333333333332</v>
      </c>
      <c r="CA7" s="170">
        <f>MAX(BZ6:BZ9)</f>
        <v>6115.1333333333332</v>
      </c>
      <c r="CB7" s="181">
        <f t="shared" ref="CB7:CB8" si="25">(BZ7-CA$6)/CA$6</f>
        <v>-2.1258735159767573E-3</v>
      </c>
      <c r="CC7" s="178">
        <f>'выработка по дням'!AC5/$B7</f>
        <v>5363.666666666667</v>
      </c>
      <c r="CD7" s="170">
        <f>MAX(CC6:CC9)</f>
        <v>5383.6</v>
      </c>
      <c r="CE7" s="181">
        <f t="shared" ref="CE7:CE8" si="26">(CC7-CD$6)/CD$6</f>
        <v>-3.7026029670356995E-3</v>
      </c>
      <c r="CF7" s="178">
        <f>'выработка по дням'!AD5/$B7</f>
        <v>831.86666666666667</v>
      </c>
      <c r="CG7" s="170">
        <f>MAX(CF6:CF9)</f>
        <v>840.2</v>
      </c>
      <c r="CH7" s="181">
        <f t="shared" ref="CH7:CH8" si="27">(CF7-CG$6)/CG$6</f>
        <v>-9.9182734269618791E-3</v>
      </c>
      <c r="CI7" s="178">
        <f>'выработка по дням'!AE5/$B7</f>
        <v>1247.8666666666666</v>
      </c>
      <c r="CJ7" s="170">
        <f>MAX(CI6:CI9)</f>
        <v>1254.4000000000001</v>
      </c>
      <c r="CK7" s="181">
        <f t="shared" ref="CK7:CK8" si="28">(CI7-CJ$6)/CJ$6</f>
        <v>-5.20833333333349E-3</v>
      </c>
      <c r="CL7" s="178">
        <f>'выработка по дням'!AF5/$B7</f>
        <v>3185.6</v>
      </c>
      <c r="CM7" s="170">
        <f>MAX(CL6:CL9)</f>
        <v>3201.8666666666668</v>
      </c>
      <c r="CN7" s="181">
        <f t="shared" ref="CN7:CN8" si="29">(CL7-CM$6)/CM$6</f>
        <v>-5.0803697842925618E-3</v>
      </c>
      <c r="CO7" s="178">
        <f>'выработка по дням'!AG5/$B7</f>
        <v>3196.6666666666665</v>
      </c>
      <c r="CP7" s="170">
        <f>MAX(CO6:CO9)</f>
        <v>3196.6666666666665</v>
      </c>
      <c r="CQ7" s="181">
        <f t="shared" ref="CQ7:CQ8" si="30">(CO7-CP$6)/CP$6</f>
        <v>0</v>
      </c>
      <c r="CR7" s="178">
        <f>'выработка по дням'!AH5/$B7</f>
        <v>2988.8666666666668</v>
      </c>
      <c r="CS7" s="170">
        <f>MAX(CR6:CR9)</f>
        <v>3034.1333333333332</v>
      </c>
      <c r="CT7" s="181">
        <f t="shared" ref="CT7:CT8" si="31">(CR7-CS$6)/CS$6</f>
        <v>-1.4919142204253744E-2</v>
      </c>
    </row>
    <row r="8" spans="1:98" ht="15.75" thickBot="1">
      <c r="A8" s="192" t="s">
        <v>353</v>
      </c>
      <c r="B8" s="168">
        <v>15</v>
      </c>
      <c r="C8" s="178">
        <f>'выработка по дням'!C7/$B8</f>
        <v>5651.8666666666668</v>
      </c>
      <c r="D8" s="170">
        <f>MAX(C6:C9)</f>
        <v>5748.2666666666664</v>
      </c>
      <c r="E8" s="181">
        <f t="shared" si="0"/>
        <v>-1.6770272777880804E-2</v>
      </c>
      <c r="F8" s="178">
        <f>'выработка по дням'!D7/$B8</f>
        <v>5331.333333333333</v>
      </c>
      <c r="G8" s="170">
        <f>MAX(F6:F9)</f>
        <v>5384.9333333333334</v>
      </c>
      <c r="H8" s="181">
        <f t="shared" si="1"/>
        <v>-9.9536979721198092E-3</v>
      </c>
      <c r="I8" s="178">
        <f>'выработка по дням'!E7/$B8</f>
        <v>4549.8666666666668</v>
      </c>
      <c r="J8" s="170">
        <f>MAX(I6:I9)</f>
        <v>4597.8666666666668</v>
      </c>
      <c r="K8" s="181">
        <f t="shared" si="2"/>
        <v>-1.0439624173529753E-2</v>
      </c>
      <c r="L8" s="178">
        <f>'выработка по дням'!F7/$B8</f>
        <v>3945.6666666666665</v>
      </c>
      <c r="M8" s="170">
        <f>MAX(L6:L9)</f>
        <v>3988.9333333333334</v>
      </c>
      <c r="N8" s="181">
        <f t="shared" si="3"/>
        <v>-1.0846675803055173E-2</v>
      </c>
      <c r="O8" s="178">
        <f>'выработка по дням'!G7/$B8</f>
        <v>630.4666666666667</v>
      </c>
      <c r="P8" s="170">
        <f>MAX(O6:O9)</f>
        <v>645.6</v>
      </c>
      <c r="Q8" s="181">
        <f t="shared" si="4"/>
        <v>-2.3440726972325472E-2</v>
      </c>
      <c r="R8" s="178">
        <f>'выработка по дням'!H7/$B8</f>
        <v>5714.1333333333332</v>
      </c>
      <c r="S8" s="170">
        <f>MAX(R6:R9)</f>
        <v>5779.2666666666664</v>
      </c>
      <c r="T8" s="181">
        <f t="shared" si="5"/>
        <v>-1.1270172686269286E-2</v>
      </c>
      <c r="U8" s="178">
        <f>'выработка по дням'!I7/$B8</f>
        <v>5800.9333333333334</v>
      </c>
      <c r="V8" s="170">
        <f>MAX(U6:U9)</f>
        <v>5854.0666666666666</v>
      </c>
      <c r="W8" s="181">
        <f t="shared" si="6"/>
        <v>-9.0763116238284283E-3</v>
      </c>
      <c r="X8" s="178">
        <f>'выработка по дням'!J7/$B8</f>
        <v>2323.9333333333334</v>
      </c>
      <c r="Y8" s="170">
        <f>MAX(X6:X9)</f>
        <v>2360.4</v>
      </c>
      <c r="Z8" s="181">
        <f t="shared" si="7"/>
        <v>-1.5449358865728985E-2</v>
      </c>
      <c r="AA8" s="178">
        <f>'выработка по дням'!K7/$B8</f>
        <v>1696.2</v>
      </c>
      <c r="AB8" s="170">
        <f>MAX(AA6:AA9)</f>
        <v>1710.4</v>
      </c>
      <c r="AC8" s="181">
        <f t="shared" si="8"/>
        <v>-8.3021515434986235E-3</v>
      </c>
      <c r="AD8" s="178">
        <f>'выработка по дням'!L7/$B8</f>
        <v>536.86666666666667</v>
      </c>
      <c r="AE8" s="170">
        <f>MAX(AD6:AD9)</f>
        <v>538.79999999999995</v>
      </c>
      <c r="AF8" s="181">
        <f t="shared" si="9"/>
        <v>-3.5882207374411295E-3</v>
      </c>
      <c r="AG8" s="178">
        <f>'выработка по дням'!M7/$B8</f>
        <v>2953.2</v>
      </c>
      <c r="AH8" s="170">
        <f>MAX(AG6:AG9)</f>
        <v>2989.6</v>
      </c>
      <c r="AI8" s="181">
        <f t="shared" si="10"/>
        <v>-1.2175541878512205E-2</v>
      </c>
      <c r="AJ8" s="178">
        <f>'выработка по дням'!N7/$B8</f>
        <v>2850.9333333333334</v>
      </c>
      <c r="AK8" s="170">
        <f>MAX(AJ6:AJ9)</f>
        <v>2856.5333333333333</v>
      </c>
      <c r="AL8" s="181">
        <f t="shared" si="11"/>
        <v>-1.960418222554113E-3</v>
      </c>
      <c r="AM8" s="178">
        <f>'выработка по дням'!O7/$B8</f>
        <v>3033.0666666666666</v>
      </c>
      <c r="AN8" s="170">
        <f>MAX(AM6:AM9)</f>
        <v>3155.3333333333335</v>
      </c>
      <c r="AO8" s="181">
        <f t="shared" si="12"/>
        <v>-3.8749207690682505E-2</v>
      </c>
      <c r="AP8" s="178">
        <f>'выработка по дням'!P7/$B8</f>
        <v>1247.6666666666667</v>
      </c>
      <c r="AQ8" s="170">
        <f>MAX(AP6:AP9)</f>
        <v>1258.4000000000001</v>
      </c>
      <c r="AR8" s="181">
        <f t="shared" si="13"/>
        <v>-8.529349438440359E-3</v>
      </c>
      <c r="AS8" s="178">
        <f>'выработка по дням'!Q7/$B8</f>
        <v>5979.7333333333336</v>
      </c>
      <c r="AT8" s="170">
        <f>MAX(AS6:AS9)</f>
        <v>6034.5333333333338</v>
      </c>
      <c r="AU8" s="181">
        <f t="shared" si="14"/>
        <v>-9.0810667491548931E-3</v>
      </c>
      <c r="AV8" s="178">
        <f>'выработка по дням'!R7/$B8</f>
        <v>2285.3333333333335</v>
      </c>
      <c r="AW8" s="170">
        <f>MAX(AV6:AV9)</f>
        <v>2300.3333333333335</v>
      </c>
      <c r="AX8" s="181">
        <f t="shared" si="15"/>
        <v>-6.5207940878133598E-3</v>
      </c>
      <c r="AY8" s="178">
        <f>'выработка по дням'!S7/$B8</f>
        <v>3088.5333333333333</v>
      </c>
      <c r="AZ8" s="170">
        <f>MAX(AY6:AY9)</f>
        <v>3125.6</v>
      </c>
      <c r="BA8" s="181">
        <f t="shared" si="16"/>
        <v>-1.1859056394505569E-2</v>
      </c>
      <c r="BB8" s="178">
        <f>'выработка по дням'!T7/$B8</f>
        <v>3395.1333333333332</v>
      </c>
      <c r="BC8" s="170">
        <f>MAX(BB6:BB9)</f>
        <v>3472.4666666666667</v>
      </c>
      <c r="BD8" s="181">
        <f t="shared" si="17"/>
        <v>-2.2270432161575867E-2</v>
      </c>
      <c r="BE8" s="178">
        <f>'выработка по дням'!U7/$B8</f>
        <v>5032</v>
      </c>
      <c r="BF8" s="170">
        <f>MAX(BE6:BE9)</f>
        <v>5068.7333333333336</v>
      </c>
      <c r="BG8" s="181">
        <f t="shared" si="18"/>
        <v>-7.2470439689074672E-3</v>
      </c>
      <c r="BH8" s="178">
        <f>'выработка по дням'!V7/$B8</f>
        <v>1509.6666666666667</v>
      </c>
      <c r="BI8" s="170">
        <f>MAX(BH6:BH9)</f>
        <v>1519.6</v>
      </c>
      <c r="BJ8" s="181">
        <f t="shared" si="19"/>
        <v>-6.5368079319117972E-3</v>
      </c>
      <c r="BK8" s="178">
        <f>'выработка по дням'!W7/$B8</f>
        <v>5152.5333333333338</v>
      </c>
      <c r="BL8" s="170">
        <f>MAX(BK6:BK9)</f>
        <v>5172.5333333333338</v>
      </c>
      <c r="BM8" s="181">
        <f t="shared" si="20"/>
        <v>-3.8665773057689331E-3</v>
      </c>
      <c r="BN8" s="178">
        <f>'выработка по дням'!X7/$B8</f>
        <v>5131</v>
      </c>
      <c r="BO8" s="170">
        <f>MAX(BN6:BN9)</f>
        <v>5205</v>
      </c>
      <c r="BP8" s="181">
        <f t="shared" si="21"/>
        <v>-1.4217098943323727E-2</v>
      </c>
      <c r="BQ8" s="178">
        <f>'выработка по дням'!Y7/$B8</f>
        <v>6247.1333333333332</v>
      </c>
      <c r="BR8" s="170">
        <f>MAX(BQ6:BQ9)</f>
        <v>6313.8666666666668</v>
      </c>
      <c r="BS8" s="181">
        <f t="shared" si="22"/>
        <v>-1.0569328884571563E-2</v>
      </c>
      <c r="BT8" s="178">
        <f>'выработка по дням'!Z7/$B8</f>
        <v>5664.1333333333332</v>
      </c>
      <c r="BU8" s="170">
        <f>MAX(BT6:BT9)</f>
        <v>5880.2666666666664</v>
      </c>
      <c r="BV8" s="181">
        <f t="shared" si="23"/>
        <v>-3.6755702689220425E-2</v>
      </c>
      <c r="BW8" s="178">
        <f>'выработка по дням'!AA7/$B8</f>
        <v>5312.2</v>
      </c>
      <c r="BX8" s="170">
        <f>MAX(BW6:BW9)</f>
        <v>5702</v>
      </c>
      <c r="BY8" s="181">
        <f t="shared" si="24"/>
        <v>-6.8361978253244512E-2</v>
      </c>
      <c r="BZ8" s="178">
        <f>'выработка по дням'!AB7/$B8</f>
        <v>6052.666666666667</v>
      </c>
      <c r="CA8" s="170">
        <f>MAX(BZ6:BZ9)</f>
        <v>6115.1333333333332</v>
      </c>
      <c r="CB8" s="181">
        <f t="shared" si="25"/>
        <v>-1.0215094792154912E-2</v>
      </c>
      <c r="CC8" s="178">
        <f>'выработка по дням'!AC7/$B8</f>
        <v>5336.333333333333</v>
      </c>
      <c r="CD8" s="170">
        <f>MAX(CC6:CC9)</f>
        <v>5383.6</v>
      </c>
      <c r="CE8" s="181">
        <f t="shared" si="26"/>
        <v>-8.7797508482553178E-3</v>
      </c>
      <c r="CF8" s="178">
        <f>'выработка по дням'!AD7/$B8</f>
        <v>835.2</v>
      </c>
      <c r="CG8" s="170">
        <f>MAX(CF6:CF9)</f>
        <v>840.2</v>
      </c>
      <c r="CH8" s="181">
        <f t="shared" si="27"/>
        <v>-5.9509640561771007E-3</v>
      </c>
      <c r="CI8" s="178">
        <f>'выработка по дням'!AE7/$B8</f>
        <v>1252.7333333333333</v>
      </c>
      <c r="CJ8" s="170">
        <f>MAX(CI6:CI9)</f>
        <v>1254.4000000000001</v>
      </c>
      <c r="CK8" s="181">
        <f t="shared" si="28"/>
        <v>-1.3286564625850943E-3</v>
      </c>
      <c r="CL8" s="178">
        <f>'выработка по дням'!AF7/$B8</f>
        <v>3146</v>
      </c>
      <c r="CM8" s="170">
        <f>MAX(CL6:CL9)</f>
        <v>3201.8666666666668</v>
      </c>
      <c r="CN8" s="181">
        <f t="shared" si="29"/>
        <v>-1.7448155242775085E-2</v>
      </c>
      <c r="CO8" s="178">
        <f>'выработка по дням'!AG7/$B8</f>
        <v>3169.5333333333333</v>
      </c>
      <c r="CP8" s="170">
        <f>MAX(CO6:CO9)</f>
        <v>3196.6666666666665</v>
      </c>
      <c r="CQ8" s="181">
        <f t="shared" si="30"/>
        <v>-8.4880083420229031E-3</v>
      </c>
      <c r="CR8" s="178">
        <f>'выработка по дням'!AH7/$B8</f>
        <v>3009.5333333333333</v>
      </c>
      <c r="CS8" s="170">
        <f>MAX(CR6:CR9)</f>
        <v>3034.1333333333332</v>
      </c>
      <c r="CT8" s="181">
        <f t="shared" si="31"/>
        <v>-8.1077518017225927E-3</v>
      </c>
    </row>
    <row r="9" spans="1:98" ht="15.75" thickBot="1">
      <c r="A9" s="193" t="s">
        <v>412</v>
      </c>
      <c r="B9" s="182">
        <v>15</v>
      </c>
      <c r="C9" s="178">
        <f>'выработка по дням'!C9/$B9</f>
        <v>5677.5333333333338</v>
      </c>
      <c r="D9" s="183">
        <f>MAX(C6:C9)</f>
        <v>5748.2666666666664</v>
      </c>
      <c r="E9" s="184">
        <f>(C9-D$6)/D$6</f>
        <v>-1.230515865652243E-2</v>
      </c>
      <c r="F9" s="178">
        <f>'выработка по дням'!D9/$B9</f>
        <v>5360.2666666666664</v>
      </c>
      <c r="G9" s="183">
        <f>MAX(F6:F9)</f>
        <v>5384.9333333333334</v>
      </c>
      <c r="H9" s="184">
        <f>(F9-G$6)/G$6</f>
        <v>-4.5806819025924744E-3</v>
      </c>
      <c r="I9" s="178">
        <f>'выработка по дням'!E9/$B9</f>
        <v>4560.1333333333332</v>
      </c>
      <c r="J9" s="183">
        <f>MAX(I6:I9)</f>
        <v>4597.8666666666668</v>
      </c>
      <c r="K9" s="184">
        <f>(I9-J$6)/J$6</f>
        <v>-8.2067045586359418E-3</v>
      </c>
      <c r="L9" s="178">
        <f>'выработка по дням'!F9/$B9</f>
        <v>3968.3333333333335</v>
      </c>
      <c r="M9" s="183">
        <f>MAX(L6:L9)</f>
        <v>3988.9333333333334</v>
      </c>
      <c r="N9" s="184">
        <f>(L9-M$6)/M$6</f>
        <v>-5.1642878630878538E-3</v>
      </c>
      <c r="O9" s="178">
        <f>'выработка по дням'!G9/$B9</f>
        <v>639.26666666666665</v>
      </c>
      <c r="P9" s="183">
        <f>MAX(O6:O9)</f>
        <v>645.6</v>
      </c>
      <c r="Q9" s="184">
        <f>(O9-P$6)/P$6</f>
        <v>-9.8099958694754814E-3</v>
      </c>
      <c r="R9" s="178">
        <f>'выработка по дням'!H9/$B9</f>
        <v>5740</v>
      </c>
      <c r="S9" s="183">
        <f>MAX(R6:R9)</f>
        <v>5779.2666666666664</v>
      </c>
      <c r="T9" s="184">
        <f>(R9-S$6)/S$6</f>
        <v>-6.794402980770298E-3</v>
      </c>
      <c r="U9" s="178">
        <f>'выработка по дням'!I9/$B9</f>
        <v>5835.4666666666662</v>
      </c>
      <c r="V9" s="183">
        <f>MAX(U6:U9)</f>
        <v>5854.0666666666666</v>
      </c>
      <c r="W9" s="184">
        <f>(U9-V$6)/V$6</f>
        <v>-3.1772784730843E-3</v>
      </c>
      <c r="X9" s="178">
        <f>'выработка по дням'!J9/$B9</f>
        <v>2331.1333333333332</v>
      </c>
      <c r="Y9" s="183">
        <f>MAX(X6:X9)</f>
        <v>2360.4</v>
      </c>
      <c r="Z9" s="184">
        <f>(X9-Y$6)/Y$6</f>
        <v>-1.2399028413263378E-2</v>
      </c>
      <c r="AA9" s="178">
        <f>'выработка по дням'!K9/$B9</f>
        <v>1710.4</v>
      </c>
      <c r="AB9" s="183">
        <f>MAX(AA6:AA9)</f>
        <v>1710.4</v>
      </c>
      <c r="AC9" s="184">
        <f>(AA9-AB$6)/AB$6</f>
        <v>0</v>
      </c>
      <c r="AD9" s="178">
        <f>'выработка по дням'!L9/$B9</f>
        <v>535.4666666666667</v>
      </c>
      <c r="AE9" s="183">
        <f>MAX(AD6:AD9)</f>
        <v>538.79999999999995</v>
      </c>
      <c r="AF9" s="184">
        <f>(AD9-AE$6)/AE$6</f>
        <v>-6.1865874783468035E-3</v>
      </c>
      <c r="AG9" s="178">
        <f>'выработка по дням'!M9/$B9</f>
        <v>2989.4666666666667</v>
      </c>
      <c r="AH9" s="183">
        <f>MAX(AG6:AG9)</f>
        <v>2989.6</v>
      </c>
      <c r="AI9" s="184">
        <f>(AG9-AH$6)/AH$6</f>
        <v>-4.4599054500004035E-5</v>
      </c>
      <c r="AJ9" s="178">
        <f>'выработка по дням'!N9/$B9</f>
        <v>2856.5333333333333</v>
      </c>
      <c r="AK9" s="183">
        <f>MAX(AJ6:AJ9)</f>
        <v>2856.5333333333333</v>
      </c>
      <c r="AL9" s="184">
        <f>(AJ9-AK$6)/AK$6</f>
        <v>0</v>
      </c>
      <c r="AM9" s="178">
        <f>'выработка по дням'!O9/$B9</f>
        <v>3155.3333333333335</v>
      </c>
      <c r="AN9" s="183">
        <f>MAX(AM6:AM9)</f>
        <v>3155.3333333333335</v>
      </c>
      <c r="AO9" s="184">
        <f>(AM9-AN$6)/AN$6</f>
        <v>0</v>
      </c>
      <c r="AP9" s="178">
        <f>'выработка по дням'!P9/$B9</f>
        <v>1258.4000000000001</v>
      </c>
      <c r="AQ9" s="183">
        <f>MAX(AP6:AP9)</f>
        <v>1258.4000000000001</v>
      </c>
      <c r="AR9" s="184">
        <f>(AP9-AQ$6)/AQ$6</f>
        <v>0</v>
      </c>
      <c r="AS9" s="178">
        <f>'выработка по дням'!Q9/$B9</f>
        <v>6005</v>
      </c>
      <c r="AT9" s="183">
        <f>MAX(AS6:AS9)</f>
        <v>6034.5333333333338</v>
      </c>
      <c r="AU9" s="184">
        <f>(AS9-AT$6)/AT$6</f>
        <v>-4.8940542212599298E-3</v>
      </c>
      <c r="AV9" s="178">
        <f>'выработка по дням'!R9/$B9</f>
        <v>2295.9333333333334</v>
      </c>
      <c r="AW9" s="183">
        <f>MAX(AV6:AV9)</f>
        <v>2300.3333333333335</v>
      </c>
      <c r="AX9" s="184">
        <f>(AV9-AW$6)/AW$6</f>
        <v>-1.9127662657586252E-3</v>
      </c>
      <c r="AY9" s="178">
        <f>'выработка по дням'!S9/$B9</f>
        <v>3125.6</v>
      </c>
      <c r="AZ9" s="183">
        <f>MAX(AY6:AY9)</f>
        <v>3125.6</v>
      </c>
      <c r="BA9" s="184">
        <f>(AY9-AZ$6)/AZ$6</f>
        <v>0</v>
      </c>
      <c r="BB9" s="178">
        <f>'выработка по дням'!T9/$B9</f>
        <v>3472.4666666666667</v>
      </c>
      <c r="BC9" s="183">
        <f>MAX(BB6:BB9)</f>
        <v>3472.4666666666667</v>
      </c>
      <c r="BD9" s="184">
        <f>(BB9-BC$6)/BC$6</f>
        <v>0</v>
      </c>
      <c r="BE9" s="178">
        <f>'выработка по дням'!U9/$B9</f>
        <v>5043.8</v>
      </c>
      <c r="BF9" s="183">
        <f>MAX(BE6:BE9)</f>
        <v>5068.7333333333336</v>
      </c>
      <c r="BG9" s="184">
        <f>(BE9-BF$6)/BF$6</f>
        <v>-4.9190461785324525E-3</v>
      </c>
      <c r="BH9" s="178">
        <f>'выработка по дням'!V9/$B9</f>
        <v>1519.6</v>
      </c>
      <c r="BI9" s="183">
        <f>MAX(BH6:BH9)</f>
        <v>1519.6</v>
      </c>
      <c r="BJ9" s="184">
        <f>(BH9-BI$6)/BI$6</f>
        <v>0</v>
      </c>
      <c r="BK9" s="178">
        <f>'выработка по дням'!W9/$B9</f>
        <v>5172.5333333333338</v>
      </c>
      <c r="BL9" s="183">
        <f>MAX(BK6:BK9)</f>
        <v>5172.5333333333338</v>
      </c>
      <c r="BM9" s="184">
        <f>(BK9-BL$6)/BL$6</f>
        <v>0</v>
      </c>
      <c r="BN9" s="178">
        <f>'выработка по дням'!X9/$B9</f>
        <v>5197.8666666666668</v>
      </c>
      <c r="BO9" s="183">
        <f>MAX(BN6:BN9)</f>
        <v>5205</v>
      </c>
      <c r="BP9" s="184">
        <f>(BN9-BO$6)/BO$6</f>
        <v>-1.3704771053473991E-3</v>
      </c>
      <c r="BQ9" s="178">
        <f>'выработка по дням'!Y9/$B9</f>
        <v>6291.5333333333338</v>
      </c>
      <c r="BR9" s="183">
        <f>MAX(BQ6:BQ9)</f>
        <v>6313.8666666666668</v>
      </c>
      <c r="BS9" s="184">
        <f>(BQ9-BR$6)/BR$6</f>
        <v>-3.5371879883430695E-3</v>
      </c>
      <c r="BT9" s="178">
        <f>'выработка по дням'!Z9/$B9</f>
        <v>5880.2666666666664</v>
      </c>
      <c r="BU9" s="183">
        <f>MAX(BT6:BT9)</f>
        <v>5880.2666666666664</v>
      </c>
      <c r="BV9" s="184">
        <f>(BT9-BU$6)/BU$6</f>
        <v>0</v>
      </c>
      <c r="BW9" s="178">
        <f>'выработка по дням'!AA9/$B9</f>
        <v>5686.4</v>
      </c>
      <c r="BX9" s="183">
        <f>MAX(BW6:BW9)</f>
        <v>5702</v>
      </c>
      <c r="BY9" s="184">
        <f>(BW9-BX$6)/BX$6</f>
        <v>-2.7358821466152866E-3</v>
      </c>
      <c r="BZ9" s="178">
        <f>'выработка по дням'!AB9/$B9</f>
        <v>6078.8666666666668</v>
      </c>
      <c r="CA9" s="183">
        <f>MAX(BZ6:BZ9)</f>
        <v>6115.1333333333332</v>
      </c>
      <c r="CB9" s="184">
        <f>(BZ9-CA$6)/CA$6</f>
        <v>-5.9306420138017851E-3</v>
      </c>
      <c r="CC9" s="178">
        <f>'выработка по дням'!AC9/$B9</f>
        <v>5379.2</v>
      </c>
      <c r="CD9" s="183">
        <f>MAX(CC6:CC9)</f>
        <v>5383.6</v>
      </c>
      <c r="CE9" s="184">
        <f>(CC9-CD$6)/CD$6</f>
        <v>-8.1729697600129011E-4</v>
      </c>
      <c r="CF9" s="178">
        <f>'выработка по дням'!AD9/$B9</f>
        <v>840.2</v>
      </c>
      <c r="CG9" s="183">
        <f>MAX(CF6:CF9)</f>
        <v>840.2</v>
      </c>
      <c r="CH9" s="184">
        <f>(CF9-CG$6)/CG$6</f>
        <v>0</v>
      </c>
      <c r="CI9" s="178">
        <f>'выработка по дням'!AE9/$B9</f>
        <v>1254.4000000000001</v>
      </c>
      <c r="CJ9" s="183">
        <f>MAX(CI6:CI9)</f>
        <v>1254.4000000000001</v>
      </c>
      <c r="CK9" s="184">
        <f>(CI9-CJ$6)/CJ$6</f>
        <v>0</v>
      </c>
      <c r="CL9" s="178">
        <f>'выработка по дням'!AF9/$B9</f>
        <v>3144.5333333333333</v>
      </c>
      <c r="CM9" s="183">
        <f>MAX(CL6:CL9)</f>
        <v>3201.8666666666668</v>
      </c>
      <c r="CN9" s="184">
        <f>(CL9-CM$6)/CM$6</f>
        <v>-1.7906221370867042E-2</v>
      </c>
      <c r="CO9" s="178">
        <f>'выработка по дням'!AG9/$B9</f>
        <v>3162.7333333333331</v>
      </c>
      <c r="CP9" s="183">
        <f>MAX(CO6:CO9)</f>
        <v>3196.6666666666665</v>
      </c>
      <c r="CQ9" s="184">
        <f>(CO9-CP$6)/CP$6</f>
        <v>-1.0615224191866546E-2</v>
      </c>
      <c r="CR9" s="178">
        <f>'выработка по дням'!AH9/$B9</f>
        <v>3034.1333333333332</v>
      </c>
      <c r="CS9" s="183">
        <f>MAX(CR6:CR9)</f>
        <v>3034.1333333333332</v>
      </c>
      <c r="CT9" s="184">
        <f>(CR9-CS$6)/CS$6</f>
        <v>0</v>
      </c>
    </row>
    <row r="10" spans="1:98" ht="15.75" thickBot="1">
      <c r="A10" s="194" t="s">
        <v>354</v>
      </c>
      <c r="B10" s="185">
        <v>10</v>
      </c>
      <c r="C10" s="186">
        <f>'выработка по дням'!C11/$B10</f>
        <v>461.1</v>
      </c>
      <c r="D10" s="186"/>
      <c r="E10" s="187"/>
      <c r="F10" s="186">
        <f>'выработка по дням'!D11/$B10</f>
        <v>1495.2</v>
      </c>
      <c r="G10" s="186"/>
      <c r="H10" s="187"/>
      <c r="I10" s="186">
        <f>'выработка по дням'!E11/$B10</f>
        <v>1636.1</v>
      </c>
      <c r="J10" s="186"/>
      <c r="K10" s="187"/>
      <c r="L10" s="186">
        <f>'выработка по дням'!F11/$B10</f>
        <v>4861.6000000000004</v>
      </c>
      <c r="M10" s="186"/>
      <c r="N10" s="187"/>
      <c r="O10" s="186">
        <f>'выработка по дням'!G11/$B10</f>
        <v>5304.1</v>
      </c>
      <c r="P10" s="186"/>
      <c r="Q10" s="187"/>
      <c r="R10" s="186">
        <f>'выработка по дням'!H11/$B10</f>
        <v>3688.6</v>
      </c>
      <c r="S10" s="186"/>
      <c r="T10" s="187"/>
      <c r="U10" s="186">
        <f>'выработка по дням'!I11/$B10</f>
        <v>5390.9</v>
      </c>
      <c r="V10" s="186"/>
      <c r="W10" s="187"/>
      <c r="X10" s="186">
        <f>'выработка по дням'!J11/$B10</f>
        <v>4244</v>
      </c>
      <c r="Y10" s="186"/>
      <c r="Z10" s="187"/>
      <c r="AA10" s="186">
        <f>'выработка по дням'!K11/$B10</f>
        <v>1929.8</v>
      </c>
      <c r="AB10" s="186"/>
      <c r="AC10" s="187"/>
      <c r="AD10" s="186">
        <f>'выработка по дням'!L11/$B10</f>
        <v>933.4</v>
      </c>
      <c r="AE10" s="186"/>
      <c r="AF10" s="187"/>
      <c r="AG10" s="186">
        <f>'выработка по дням'!M11/$B10</f>
        <v>2813.1</v>
      </c>
      <c r="AH10" s="186"/>
      <c r="AI10" s="187"/>
      <c r="AJ10" s="186">
        <f>'выработка по дням'!N11/$B10</f>
        <v>5697.6</v>
      </c>
      <c r="AK10" s="186"/>
      <c r="AL10" s="187"/>
      <c r="AM10" s="186">
        <f>'выработка по дням'!O11/$B10</f>
        <v>5086.6000000000004</v>
      </c>
      <c r="AN10" s="186"/>
      <c r="AO10" s="187"/>
      <c r="AP10" s="186">
        <f>'выработка по дням'!P11/$B10</f>
        <v>5105.8</v>
      </c>
      <c r="AQ10" s="186"/>
      <c r="AR10" s="187"/>
      <c r="AS10" s="186">
        <f>'выработка по дням'!Q11/$B10</f>
        <v>791.8</v>
      </c>
      <c r="AT10" s="186"/>
      <c r="AU10" s="187"/>
      <c r="AV10" s="186">
        <f>'выработка по дням'!R11/$B10</f>
        <v>2975.7</v>
      </c>
      <c r="AW10" s="186"/>
      <c r="AX10" s="187"/>
      <c r="AY10" s="186">
        <f>'выработка по дням'!S11/$B10</f>
        <v>5525</v>
      </c>
      <c r="AZ10" s="186"/>
      <c r="BA10" s="187"/>
      <c r="BB10" s="186">
        <f>'выработка по дням'!T11/$B10</f>
        <v>5805.4</v>
      </c>
      <c r="BC10" s="186"/>
      <c r="BD10" s="187"/>
      <c r="BE10" s="186">
        <f>'выработка по дням'!U11/$B10</f>
        <v>5759.7</v>
      </c>
      <c r="BF10" s="186"/>
      <c r="BG10" s="187"/>
      <c r="BH10" s="186">
        <f>'выработка по дням'!V11/$B10</f>
        <v>5029</v>
      </c>
      <c r="BI10" s="186"/>
      <c r="BJ10" s="187"/>
      <c r="BK10" s="186">
        <f>'выработка по дням'!W11/$B10</f>
        <v>5966</v>
      </c>
      <c r="BL10" s="186"/>
      <c r="BM10" s="187"/>
      <c r="BN10" s="186">
        <f>'выработка по дням'!X11/$B10</f>
        <v>6002.5</v>
      </c>
      <c r="BO10" s="186"/>
      <c r="BP10" s="187"/>
      <c r="BQ10" s="186">
        <f>'выработка по дням'!Y11/$B10</f>
        <v>4227.8</v>
      </c>
      <c r="BR10" s="186"/>
      <c r="BS10" s="187"/>
      <c r="BT10" s="186">
        <f>'выработка по дням'!Z11/$B10</f>
        <v>4245.7</v>
      </c>
      <c r="BU10" s="186"/>
      <c r="BV10" s="187"/>
      <c r="BW10" s="186">
        <f>'выработка по дням'!AA11/$B10</f>
        <v>858.4</v>
      </c>
      <c r="BX10" s="186"/>
      <c r="BY10" s="187"/>
      <c r="BZ10" s="186">
        <f>'выработка по дням'!AB11/$B10</f>
        <v>6000.2</v>
      </c>
      <c r="CA10" s="186"/>
      <c r="CB10" s="187"/>
      <c r="CC10" s="186">
        <f>'выработка по дням'!AC11/$B10</f>
        <v>3856</v>
      </c>
      <c r="CD10" s="186"/>
      <c r="CE10" s="187"/>
      <c r="CF10" s="186">
        <f>'выработка по дням'!AD11/$B10</f>
        <v>5919.5</v>
      </c>
      <c r="CG10" s="186"/>
      <c r="CH10" s="187"/>
      <c r="CI10" s="186">
        <f>'выработка по дням'!AE11/$B10</f>
        <v>123.8</v>
      </c>
      <c r="CJ10" s="186"/>
      <c r="CK10" s="187"/>
      <c r="CL10" s="186">
        <f>'выработка по дням'!AF11/$B10</f>
        <v>2668.4</v>
      </c>
      <c r="CM10" s="186"/>
      <c r="CN10" s="187"/>
      <c r="CO10" s="186">
        <f>'выработка по дням'!AG11/$B10</f>
        <v>6254.5</v>
      </c>
      <c r="CP10" s="186"/>
      <c r="CQ10" s="187"/>
      <c r="CR10" s="186">
        <f>'выработка по дням'!AH11/$B10</f>
        <v>6076.1</v>
      </c>
      <c r="CS10" s="186"/>
      <c r="CT10" s="187"/>
    </row>
    <row r="11" spans="1:98">
      <c r="A11" s="195" t="s">
        <v>355</v>
      </c>
      <c r="B11" s="177">
        <v>5</v>
      </c>
      <c r="C11" s="178">
        <f>'выработка по дням'!C13/$B11</f>
        <v>68.599999999999994</v>
      </c>
      <c r="D11" s="179">
        <f>MAX(C11:C13)</f>
        <v>68.599999999999994</v>
      </c>
      <c r="E11" s="180">
        <f>(C11-D$11)/D$11</f>
        <v>0</v>
      </c>
      <c r="F11" s="178">
        <f>'выработка по дням'!D13/$B11</f>
        <v>130.4</v>
      </c>
      <c r="G11" s="179">
        <f>MAX(F11:F13)</f>
        <v>130.4</v>
      </c>
      <c r="H11" s="180">
        <f>(F11-G$11)/G$11</f>
        <v>0</v>
      </c>
      <c r="I11" s="178">
        <f>'выработка по дням'!E13/$B11</f>
        <v>314.60000000000002</v>
      </c>
      <c r="J11" s="179">
        <f>MAX(I11:I13)</f>
        <v>314.60000000000002</v>
      </c>
      <c r="K11" s="180">
        <f>(I11-J$11)/J$11</f>
        <v>0</v>
      </c>
      <c r="L11" s="178">
        <f>'выработка по дням'!F13/$B11</f>
        <v>341.2</v>
      </c>
      <c r="M11" s="179">
        <f>MAX(L11:L13)</f>
        <v>341.2</v>
      </c>
      <c r="N11" s="180">
        <f>(L11-M$11)/M$11</f>
        <v>0</v>
      </c>
      <c r="O11" s="178">
        <f>'выработка по дням'!G13/$B11</f>
        <v>354.6</v>
      </c>
      <c r="P11" s="179">
        <f>MAX(O11:O13)</f>
        <v>354.6</v>
      </c>
      <c r="Q11" s="180">
        <f>(O11-P$11)/P$11</f>
        <v>0</v>
      </c>
      <c r="R11" s="178">
        <f>'выработка по дням'!H13/$B11</f>
        <v>380.2</v>
      </c>
      <c r="S11" s="179">
        <f>MAX(R11:R13)</f>
        <v>428.2</v>
      </c>
      <c r="T11" s="180">
        <f>(R11-S$11)/S$11</f>
        <v>-0.1120971508640822</v>
      </c>
      <c r="U11" s="178">
        <f>'выработка по дням'!I13/$B11</f>
        <v>1002.4</v>
      </c>
      <c r="V11" s="179">
        <f>MAX(U11:U13)</f>
        <v>1244</v>
      </c>
      <c r="W11" s="180">
        <f>(U11-V$11)/V$11</f>
        <v>-0.19421221864951771</v>
      </c>
      <c r="X11" s="178">
        <f>'выработка по дням'!J13/$B11</f>
        <v>3886.8</v>
      </c>
      <c r="Y11" s="179">
        <f>MAX(X11:X13)</f>
        <v>4231.2</v>
      </c>
      <c r="Z11" s="180">
        <f>(X11-Y$11)/Y$11</f>
        <v>-8.1395348837209225E-2</v>
      </c>
      <c r="AA11" s="178">
        <f>'выработка по дням'!K13/$B11</f>
        <v>4349</v>
      </c>
      <c r="AB11" s="179">
        <f>MAX(AA11:AA13)</f>
        <v>4417.6000000000004</v>
      </c>
      <c r="AC11" s="180">
        <f>(AA11-AB$11)/AB$11</f>
        <v>-1.552879391524818E-2</v>
      </c>
      <c r="AD11" s="178">
        <f>'выработка по дням'!L13/$B11</f>
        <v>946.4</v>
      </c>
      <c r="AE11" s="179">
        <f>MAX(AD11:AD13)</f>
        <v>1037.4000000000001</v>
      </c>
      <c r="AF11" s="180">
        <f>(AD11-AE$11)/AE$11</f>
        <v>-8.7719298245614141E-2</v>
      </c>
      <c r="AG11" s="178">
        <f>'выработка по дням'!M13/$B11</f>
        <v>1341.6</v>
      </c>
      <c r="AH11" s="179">
        <f>MAX(AG11:AG13)</f>
        <v>1341.6</v>
      </c>
      <c r="AI11" s="180">
        <f>(AG11-AH$11)/AH$11</f>
        <v>0</v>
      </c>
      <c r="AJ11" s="178">
        <f>'выработка по дням'!N13/$B11</f>
        <v>960.4</v>
      </c>
      <c r="AK11" s="179">
        <f>MAX(AJ11:AJ13)</f>
        <v>960.4</v>
      </c>
      <c r="AL11" s="180">
        <f>(AJ11-AK$11)/AK$11</f>
        <v>0</v>
      </c>
      <c r="AM11" s="178">
        <f>'выработка по дням'!O13/$B11</f>
        <v>3065.4</v>
      </c>
      <c r="AN11" s="179">
        <f>MAX(AM11:AM13)</f>
        <v>3065.4</v>
      </c>
      <c r="AO11" s="180">
        <f>(AM11-AN$11)/AN$11</f>
        <v>0</v>
      </c>
      <c r="AP11" s="178">
        <f>'выработка по дням'!P13/$B11</f>
        <v>2139.4</v>
      </c>
      <c r="AQ11" s="179">
        <f>MAX(AP11:AP13)</f>
        <v>2206.6</v>
      </c>
      <c r="AR11" s="180">
        <f>(AP11-AQ$11)/AQ$11</f>
        <v>-3.0454092268648519E-2</v>
      </c>
      <c r="AS11" s="178">
        <f>'выработка по дням'!Q13/$B11</f>
        <v>3504.4</v>
      </c>
      <c r="AT11" s="179">
        <f>MAX(AS11:AS13)</f>
        <v>3504.4</v>
      </c>
      <c r="AU11" s="180">
        <f>(AS11-AT$11)/AT$11</f>
        <v>0</v>
      </c>
      <c r="AV11" s="178">
        <f>'выработка по дням'!R13/$B11</f>
        <v>1092.5999999999999</v>
      </c>
      <c r="AW11" s="179">
        <f>MAX(AV11:AV13)</f>
        <v>1092.5999999999999</v>
      </c>
      <c r="AX11" s="180">
        <f>(AV11-AW$11)/AW$11</f>
        <v>0</v>
      </c>
      <c r="AY11" s="178">
        <f>'выработка по дням'!S13/$B11</f>
        <v>4935.6000000000004</v>
      </c>
      <c r="AZ11" s="179">
        <f>MAX(AY11:AY13)</f>
        <v>4935.6000000000004</v>
      </c>
      <c r="BA11" s="180">
        <f>(AY11-AZ$11)/AZ$11</f>
        <v>0</v>
      </c>
      <c r="BB11" s="178">
        <f>'выработка по дням'!T13/$B11</f>
        <v>1760.8</v>
      </c>
      <c r="BC11" s="179">
        <f>MAX(BB11:BB13)</f>
        <v>1760.8</v>
      </c>
      <c r="BD11" s="180">
        <f>(BB11-BC$11)/BC$11</f>
        <v>0</v>
      </c>
      <c r="BE11" s="178">
        <f>'выработка по дням'!U13/$B11</f>
        <v>1522.4</v>
      </c>
      <c r="BF11" s="179">
        <f>MAX(BE11:BE13)</f>
        <v>1522.4</v>
      </c>
      <c r="BG11" s="180">
        <f>(BE11-BF$11)/BF$11</f>
        <v>0</v>
      </c>
      <c r="BH11" s="178">
        <f>'выработка по дням'!V13/$B11</f>
        <v>1629.2</v>
      </c>
      <c r="BI11" s="179">
        <f>MAX(BH11:BH13)</f>
        <v>1629.2</v>
      </c>
      <c r="BJ11" s="180">
        <f>(BH11-BI$11)/BI$11</f>
        <v>0</v>
      </c>
      <c r="BK11" s="178">
        <f>'выработка по дням'!W13/$B11</f>
        <v>1588</v>
      </c>
      <c r="BL11" s="179">
        <f>MAX(BK11:BK13)</f>
        <v>1588</v>
      </c>
      <c r="BM11" s="180">
        <f>(BK11-BL$11)/BL$11</f>
        <v>0</v>
      </c>
      <c r="BN11" s="178">
        <f>'выработка по дням'!X13/$B11</f>
        <v>6602.6</v>
      </c>
      <c r="BO11" s="179">
        <f>MAX(BN11:BN13)</f>
        <v>6602.6</v>
      </c>
      <c r="BP11" s="180">
        <f>(BN11-BO$11)/BO$11</f>
        <v>0</v>
      </c>
      <c r="BQ11" s="178">
        <f>'выработка по дням'!Y13/$B11</f>
        <v>5587.8</v>
      </c>
      <c r="BR11" s="179">
        <f>MAX(BQ11:BQ13)</f>
        <v>5587.8</v>
      </c>
      <c r="BS11" s="180">
        <f>(BQ11-BR$11)/BR$11</f>
        <v>0</v>
      </c>
      <c r="BT11" s="178">
        <f>'выработка по дням'!Z13/$B11</f>
        <v>6947.6</v>
      </c>
      <c r="BU11" s="179">
        <f>MAX(BT11:BT13)</f>
        <v>6947.6</v>
      </c>
      <c r="BV11" s="180">
        <f>(BT11-BU$11)/BU$11</f>
        <v>0</v>
      </c>
      <c r="BW11" s="178">
        <f>'выработка по дням'!AA13/$B11</f>
        <v>6365.6</v>
      </c>
      <c r="BX11" s="179">
        <f>MAX(BW11:BW13)</f>
        <v>6365.6</v>
      </c>
      <c r="BY11" s="180">
        <f>(BW11-BX$11)/BX$11</f>
        <v>0</v>
      </c>
      <c r="BZ11" s="178">
        <f>'выработка по дням'!AB13/$B11</f>
        <v>6951.8</v>
      </c>
      <c r="CA11" s="179">
        <f>MAX(BZ11:BZ13)</f>
        <v>6951.8</v>
      </c>
      <c r="CB11" s="180">
        <f>(BZ11-CA$11)/CA$11</f>
        <v>0</v>
      </c>
      <c r="CC11" s="178">
        <f>'выработка по дням'!AC13/$B11</f>
        <v>6642.4</v>
      </c>
      <c r="CD11" s="179">
        <f>MAX(CC11:CC13)</f>
        <v>6642.4</v>
      </c>
      <c r="CE11" s="180">
        <f>(CC11-CD$11)/CD$11</f>
        <v>0</v>
      </c>
      <c r="CF11" s="178">
        <f>'выработка по дням'!AD13/$B11</f>
        <v>5849.2</v>
      </c>
      <c r="CG11" s="179">
        <f>MAX(CF11:CF13)</f>
        <v>5849.2</v>
      </c>
      <c r="CH11" s="180">
        <f>(CF11-CG$11)/CG$11</f>
        <v>0</v>
      </c>
      <c r="CI11" s="178">
        <f>'выработка по дням'!AE13/$B11</f>
        <v>4938.8</v>
      </c>
      <c r="CJ11" s="179">
        <f>MAX(CI11:CI13)</f>
        <v>4938.8</v>
      </c>
      <c r="CK11" s="180">
        <f>(CI11-CJ$11)/CJ$11</f>
        <v>0</v>
      </c>
      <c r="CL11" s="178">
        <f>'выработка по дням'!AF13/$B11</f>
        <v>902.4</v>
      </c>
      <c r="CM11" s="179">
        <f>MAX(CL11:CL13)</f>
        <v>912</v>
      </c>
      <c r="CN11" s="180">
        <f>(CL11-CM$11)/CM$11</f>
        <v>-1.052631578947371E-2</v>
      </c>
      <c r="CO11" s="178">
        <f>'выработка по дням'!AG13/$B11</f>
        <v>2217.6</v>
      </c>
      <c r="CP11" s="179">
        <f>MAX(CO11:CO13)</f>
        <v>2217.6</v>
      </c>
      <c r="CQ11" s="180">
        <f>(CO11-CP$11)/CP$11</f>
        <v>0</v>
      </c>
      <c r="CR11" s="178">
        <f>'выработка по дням'!AH13/$B11</f>
        <v>5081</v>
      </c>
      <c r="CS11" s="179">
        <f>MAX(CR11:CR13)</f>
        <v>5081</v>
      </c>
      <c r="CT11" s="180">
        <f>(CR11-CS$11)/CS$11</f>
        <v>0</v>
      </c>
    </row>
    <row r="12" spans="1:98">
      <c r="A12" s="196" t="s">
        <v>356</v>
      </c>
      <c r="B12" s="168">
        <v>5</v>
      </c>
      <c r="C12" s="170">
        <f>'выработка по дням'!C15/$B12</f>
        <v>54.8</v>
      </c>
      <c r="D12" s="170">
        <f>MAX(C11:C13)</f>
        <v>68.599999999999994</v>
      </c>
      <c r="E12" s="181">
        <f t="shared" ref="E12:E13" si="32">(C12-D$11)/D$11</f>
        <v>-0.20116618075801745</v>
      </c>
      <c r="F12" s="170">
        <f>'выработка по дням'!D15/$B12</f>
        <v>102.6</v>
      </c>
      <c r="G12" s="170">
        <f>MAX(F11:F13)</f>
        <v>130.4</v>
      </c>
      <c r="H12" s="181">
        <f t="shared" ref="H12:H13" si="33">(F12-G$11)/G$11</f>
        <v>-0.21319018404907983</v>
      </c>
      <c r="I12" s="170">
        <f>'выработка по дням'!E15/$B12</f>
        <v>232</v>
      </c>
      <c r="J12" s="170">
        <f>MAX(I11:I13)</f>
        <v>314.60000000000002</v>
      </c>
      <c r="K12" s="181">
        <f t="shared" ref="K12:K13" si="34">(I12-J$11)/J$11</f>
        <v>-0.26255562619198985</v>
      </c>
      <c r="L12" s="170">
        <f>'выработка по дням'!F15/$B12</f>
        <v>240.2</v>
      </c>
      <c r="M12" s="170">
        <f>MAX(L11:L13)</f>
        <v>341.2</v>
      </c>
      <c r="N12" s="181">
        <f t="shared" ref="N12:N13" si="35">(L12-M$11)/M$11</f>
        <v>-0.29601406799531066</v>
      </c>
      <c r="O12" s="170">
        <f>'выработка по дням'!G15/$B12</f>
        <v>226.8</v>
      </c>
      <c r="P12" s="170">
        <f>MAX(O11:O13)</f>
        <v>354.6</v>
      </c>
      <c r="Q12" s="181">
        <f t="shared" ref="Q12:Q13" si="36">(O12-P$11)/P$11</f>
        <v>-0.3604060913705584</v>
      </c>
      <c r="R12" s="170">
        <f>'выработка по дням'!H15/$B12</f>
        <v>428.2</v>
      </c>
      <c r="S12" s="170">
        <f>MAX(R11:R13)</f>
        <v>428.2</v>
      </c>
      <c r="T12" s="181">
        <f t="shared" ref="T12:T13" si="37">(R12-S$11)/S$11</f>
        <v>0</v>
      </c>
      <c r="U12" s="170">
        <f>'выработка по дням'!I15/$B12</f>
        <v>1203.2</v>
      </c>
      <c r="V12" s="170">
        <f>MAX(U11:U13)</f>
        <v>1244</v>
      </c>
      <c r="W12" s="181">
        <f t="shared" ref="W12:W13" si="38">(U12-V$11)/V$11</f>
        <v>-3.279742765273308E-2</v>
      </c>
      <c r="X12" s="170">
        <f>'выработка по дням'!J15/$B12</f>
        <v>4132.2</v>
      </c>
      <c r="Y12" s="170">
        <f>MAX(X11:X13)</f>
        <v>4231.2</v>
      </c>
      <c r="Z12" s="181">
        <f t="shared" ref="Z12:Z13" si="39">(X12-Y$11)/Y$11</f>
        <v>-2.3397617697107204E-2</v>
      </c>
      <c r="AA12" s="170">
        <f>'выработка по дням'!K15/$B12</f>
        <v>4347.8</v>
      </c>
      <c r="AB12" s="170">
        <f>MAX(AA11:AA13)</f>
        <v>4417.6000000000004</v>
      </c>
      <c r="AC12" s="181">
        <f t="shared" ref="AC12:AC13" si="40">(AA12-AB$11)/AB$11</f>
        <v>-1.5800434625135862E-2</v>
      </c>
      <c r="AD12" s="170">
        <f>'выработка по дням'!L15/$B12</f>
        <v>999.6</v>
      </c>
      <c r="AE12" s="170">
        <f>MAX(AD11:AD13)</f>
        <v>1037.4000000000001</v>
      </c>
      <c r="AF12" s="181">
        <f t="shared" ref="AF12:AF13" si="41">(AD12-AE$11)/AE$11</f>
        <v>-3.6437246963562812E-2</v>
      </c>
      <c r="AG12" s="170">
        <f>'выработка по дням'!M15/$B12</f>
        <v>1282.2</v>
      </c>
      <c r="AH12" s="170">
        <f>MAX(AG11:AG13)</f>
        <v>1341.6</v>
      </c>
      <c r="AI12" s="181">
        <f t="shared" ref="AI12:AI13" si="42">(AG12-AH$11)/AH$11</f>
        <v>-4.4275491949910456E-2</v>
      </c>
      <c r="AJ12" s="170">
        <f>'выработка по дням'!N15/$B12</f>
        <v>912.8</v>
      </c>
      <c r="AK12" s="170">
        <f>MAX(AJ11:AJ13)</f>
        <v>960.4</v>
      </c>
      <c r="AL12" s="181">
        <f t="shared" ref="AL12:AL13" si="43">(AJ12-AK$11)/AK$11</f>
        <v>-4.9562682215743468E-2</v>
      </c>
      <c r="AM12" s="170">
        <f>'выработка по дням'!O15/$B12</f>
        <v>2882.2</v>
      </c>
      <c r="AN12" s="170">
        <f>MAX(AM11:AM13)</f>
        <v>3065.4</v>
      </c>
      <c r="AO12" s="181">
        <f t="shared" ref="AO12:AO13" si="44">(AM12-AN$11)/AN$11</f>
        <v>-5.9763815489006417E-2</v>
      </c>
      <c r="AP12" s="170">
        <f>'выработка по дням'!P15/$B12</f>
        <v>2160.8000000000002</v>
      </c>
      <c r="AQ12" s="170">
        <f>MAX(AP11:AP13)</f>
        <v>2206.6</v>
      </c>
      <c r="AR12" s="181">
        <f t="shared" ref="AR12:AR13" si="45">(AP12-AQ$11)/AQ$11</f>
        <v>-2.0755914075953834E-2</v>
      </c>
      <c r="AS12" s="170">
        <f>'выработка по дням'!Q15/$B12</f>
        <v>3416.6</v>
      </c>
      <c r="AT12" s="170">
        <f>MAX(AS11:AS13)</f>
        <v>3504.4</v>
      </c>
      <c r="AU12" s="181">
        <f t="shared" ref="AU12:AU13" si="46">(AS12-AT$11)/AT$11</f>
        <v>-2.5054217555073675E-2</v>
      </c>
      <c r="AV12" s="170">
        <f>'выработка по дням'!R15/$B12</f>
        <v>1077.4000000000001</v>
      </c>
      <c r="AW12" s="170">
        <f>MAX(AV11:AV13)</f>
        <v>1092.5999999999999</v>
      </c>
      <c r="AX12" s="181">
        <f t="shared" ref="AX12:AX13" si="47">(AV12-AW$11)/AW$11</f>
        <v>-1.3911770089694141E-2</v>
      </c>
      <c r="AY12" s="170">
        <f>'выработка по дням'!S15/$B12</f>
        <v>4590.3999999999996</v>
      </c>
      <c r="AZ12" s="170">
        <f>MAX(AY11:AY13)</f>
        <v>4935.6000000000004</v>
      </c>
      <c r="BA12" s="181">
        <f t="shared" ref="BA12:BA13" si="48">(AY12-AZ$11)/AZ$11</f>
        <v>-6.9940837993354543E-2</v>
      </c>
      <c r="BB12" s="170">
        <f>'выработка по дням'!T15/$B12</f>
        <v>976.2</v>
      </c>
      <c r="BC12" s="170">
        <f>MAX(BB11:BB13)</f>
        <v>1760.8</v>
      </c>
      <c r="BD12" s="181">
        <f t="shared" ref="BD12:BD13" si="49">(BB12-BC$11)/BC$11</f>
        <v>-0.44559291231258513</v>
      </c>
      <c r="BE12" s="170">
        <f>'выработка по дням'!U15/$B12</f>
        <v>1293.5999999999999</v>
      </c>
      <c r="BF12" s="170">
        <f>MAX(BE11:BE13)</f>
        <v>1522.4</v>
      </c>
      <c r="BG12" s="181">
        <f t="shared" ref="BG12:BG13" si="50">(BE12-BF$11)/BF$11</f>
        <v>-0.15028901734104058</v>
      </c>
      <c r="BH12" s="170">
        <f>'выработка по дням'!V15/$B12</f>
        <v>1618.4</v>
      </c>
      <c r="BI12" s="170">
        <f>MAX(BH11:BH13)</f>
        <v>1629.2</v>
      </c>
      <c r="BJ12" s="181">
        <f t="shared" ref="BJ12:BJ13" si="51">(BH12-BI$11)/BI$11</f>
        <v>-6.6290203780996525E-3</v>
      </c>
      <c r="BK12" s="170">
        <f>'выработка по дням'!W15/$B12</f>
        <v>1517</v>
      </c>
      <c r="BL12" s="170">
        <f>MAX(BK11:BK13)</f>
        <v>1588</v>
      </c>
      <c r="BM12" s="181">
        <f t="shared" ref="BM12:BM13" si="52">(BK12-BL$11)/BL$11</f>
        <v>-4.4710327455919394E-2</v>
      </c>
      <c r="BN12" s="170">
        <f>'выработка по дням'!X15/$B12</f>
        <v>6165.2</v>
      </c>
      <c r="BO12" s="170">
        <f>MAX(BN11:BN13)</f>
        <v>6602.6</v>
      </c>
      <c r="BP12" s="181">
        <f t="shared" ref="BP12:BP13" si="53">(BN12-BO$11)/BO$11</f>
        <v>-6.6246630115409155E-2</v>
      </c>
      <c r="BQ12" s="170">
        <f>'выработка по дням'!Y15/$B12</f>
        <v>5164.8</v>
      </c>
      <c r="BR12" s="170">
        <f>MAX(BQ11:BQ13)</f>
        <v>5587.8</v>
      </c>
      <c r="BS12" s="181">
        <f t="shared" ref="BS12:BS13" si="54">(BQ12-BR$11)/BR$11</f>
        <v>-7.5700633523032315E-2</v>
      </c>
      <c r="BT12" s="170">
        <f>'выработка по дням'!Z15/$B12</f>
        <v>6483</v>
      </c>
      <c r="BU12" s="170">
        <f>MAX(BT11:BT13)</f>
        <v>6947.6</v>
      </c>
      <c r="BV12" s="181">
        <f t="shared" ref="BV12:BV13" si="55">(BT12-BU$11)/BU$11</f>
        <v>-6.6872013357130569E-2</v>
      </c>
      <c r="BW12" s="170">
        <f>'выработка по дням'!AA15/$B12</f>
        <v>5959.6</v>
      </c>
      <c r="BX12" s="170">
        <f>MAX(BW11:BW13)</f>
        <v>6365.6</v>
      </c>
      <c r="BY12" s="181">
        <f t="shared" ref="BY12:BY13" si="56">(BW12-BX$11)/BX$11</f>
        <v>-6.3780319215784836E-2</v>
      </c>
      <c r="BZ12" s="170">
        <f>'выработка по дням'!AB15/$B12</f>
        <v>6492</v>
      </c>
      <c r="CA12" s="170">
        <f>MAX(BZ11:BZ13)</f>
        <v>6951.8</v>
      </c>
      <c r="CB12" s="181">
        <f t="shared" ref="CB12:CB13" si="57">(BZ12-CA$11)/CA$11</f>
        <v>-6.6141143301015587E-2</v>
      </c>
      <c r="CC12" s="170">
        <f>'выработка по дням'!AC15/$B12</f>
        <v>6226.6</v>
      </c>
      <c r="CD12" s="170">
        <f>MAX(CC11:CC13)</f>
        <v>6642.4</v>
      </c>
      <c r="CE12" s="181">
        <f t="shared" ref="CE12:CE13" si="58">(CC12-CD$11)/CD$11</f>
        <v>-6.2597856196555363E-2</v>
      </c>
      <c r="CF12" s="170">
        <f>'выработка по дням'!AD15/$B12</f>
        <v>5502.6</v>
      </c>
      <c r="CG12" s="170">
        <f>MAX(CF11:CF13)</f>
        <v>5849.2</v>
      </c>
      <c r="CH12" s="181">
        <f t="shared" ref="CH12:CH13" si="59">(CF12-CG$11)/CG$11</f>
        <v>-5.9255966627914838E-2</v>
      </c>
      <c r="CI12" s="170">
        <f>'выработка по дням'!AE15/$B12</f>
        <v>4774.8</v>
      </c>
      <c r="CJ12" s="170">
        <f>MAX(CI11:CI13)</f>
        <v>4938.8</v>
      </c>
      <c r="CK12" s="181">
        <f t="shared" ref="CK12:CK13" si="60">(CI12-CJ$11)/CJ$11</f>
        <v>-3.3206446910180612E-2</v>
      </c>
      <c r="CL12" s="170">
        <f>'выработка по дням'!AF15/$B12</f>
        <v>896.4</v>
      </c>
      <c r="CM12" s="170">
        <f>MAX(CL11:CL13)</f>
        <v>912</v>
      </c>
      <c r="CN12" s="181">
        <f t="shared" ref="CN12:CN13" si="61">(CL12-CM$11)/CM$11</f>
        <v>-1.7105263157894762E-2</v>
      </c>
      <c r="CO12" s="170">
        <f>'выработка по дням'!AG15/$B12</f>
        <v>1818.6</v>
      </c>
      <c r="CP12" s="170">
        <f>MAX(CO11:CO13)</f>
        <v>2217.6</v>
      </c>
      <c r="CQ12" s="181">
        <f t="shared" ref="CQ12:CQ13" si="62">(CO12-CP$11)/CP$11</f>
        <v>-0.17992424242424243</v>
      </c>
      <c r="CR12" s="170">
        <f>'выработка по дням'!AH15/$B12</f>
        <v>4686.3999999999996</v>
      </c>
      <c r="CS12" s="170">
        <f>MAX(CR11:CR13)</f>
        <v>5081</v>
      </c>
      <c r="CT12" s="181">
        <f t="shared" ref="CT12:CT13" si="63">(CR12-CS$11)/CS$11</f>
        <v>-7.7661877583152988E-2</v>
      </c>
    </row>
    <row r="13" spans="1:98" ht="15.75" thickBot="1">
      <c r="A13" s="197" t="s">
        <v>357</v>
      </c>
      <c r="B13" s="182">
        <v>5</v>
      </c>
      <c r="C13" s="183">
        <f>'выработка по дням'!C17/$B13</f>
        <v>53.4</v>
      </c>
      <c r="D13" s="183">
        <f>MAX(C11:C13)</f>
        <v>68.599999999999994</v>
      </c>
      <c r="E13" s="184">
        <f t="shared" si="32"/>
        <v>-0.22157434402332357</v>
      </c>
      <c r="F13" s="183">
        <f>'выработка по дням'!D17/$B13</f>
        <v>102.8</v>
      </c>
      <c r="G13" s="183">
        <f>MAX(F11:F13)</f>
        <v>130.4</v>
      </c>
      <c r="H13" s="184">
        <f t="shared" si="33"/>
        <v>-0.21165644171779147</v>
      </c>
      <c r="I13" s="183">
        <f>'выработка по дням'!E17/$B13</f>
        <v>225.4</v>
      </c>
      <c r="J13" s="183">
        <f>MAX(I11:I13)</f>
        <v>314.60000000000002</v>
      </c>
      <c r="K13" s="184">
        <f t="shared" si="34"/>
        <v>-0.28353464717101085</v>
      </c>
      <c r="L13" s="183">
        <f>'выработка по дням'!F17/$B13</f>
        <v>239.6</v>
      </c>
      <c r="M13" s="183">
        <f>MAX(L11:L13)</f>
        <v>341.2</v>
      </c>
      <c r="N13" s="184">
        <f t="shared" si="35"/>
        <v>-0.29777256740914421</v>
      </c>
      <c r="O13" s="183">
        <f>'выработка по дням'!G17/$B13</f>
        <v>224</v>
      </c>
      <c r="P13" s="183">
        <f>MAX(O11:O13)</f>
        <v>354.6</v>
      </c>
      <c r="Q13" s="184">
        <f t="shared" si="36"/>
        <v>-0.36830231246474904</v>
      </c>
      <c r="R13" s="183">
        <f>'выработка по дням'!H17/$B13</f>
        <v>376</v>
      </c>
      <c r="S13" s="183">
        <f>MAX(R11:R13)</f>
        <v>428.2</v>
      </c>
      <c r="T13" s="184">
        <f t="shared" si="37"/>
        <v>-0.12190565156468937</v>
      </c>
      <c r="U13" s="183">
        <f>'выработка по дням'!I17/$B13</f>
        <v>1244</v>
      </c>
      <c r="V13" s="183">
        <f>MAX(U11:U13)</f>
        <v>1244</v>
      </c>
      <c r="W13" s="184">
        <f t="shared" si="38"/>
        <v>0</v>
      </c>
      <c r="X13" s="183">
        <f>'выработка по дням'!J17/$B13</f>
        <v>4231.2</v>
      </c>
      <c r="Y13" s="183">
        <f>MAX(X11:X13)</f>
        <v>4231.2</v>
      </c>
      <c r="Z13" s="184">
        <f t="shared" si="39"/>
        <v>0</v>
      </c>
      <c r="AA13" s="183">
        <f>'выработка по дням'!K17/$B13</f>
        <v>4417.6000000000004</v>
      </c>
      <c r="AB13" s="183">
        <f>MAX(AA11:AA13)</f>
        <v>4417.6000000000004</v>
      </c>
      <c r="AC13" s="184">
        <f t="shared" si="40"/>
        <v>0</v>
      </c>
      <c r="AD13" s="183">
        <f>'выработка по дням'!L17/$B13</f>
        <v>1037.4000000000001</v>
      </c>
      <c r="AE13" s="183">
        <f>MAX(AD11:AD13)</f>
        <v>1037.4000000000001</v>
      </c>
      <c r="AF13" s="184">
        <f t="shared" si="41"/>
        <v>0</v>
      </c>
      <c r="AG13" s="183">
        <f>'выработка по дням'!M17/$B13</f>
        <v>1304</v>
      </c>
      <c r="AH13" s="183">
        <f>MAX(AG11:AG13)</f>
        <v>1341.6</v>
      </c>
      <c r="AI13" s="184">
        <f t="shared" si="42"/>
        <v>-2.8026237328562843E-2</v>
      </c>
      <c r="AJ13" s="183">
        <f>'выработка по дням'!N17/$B13</f>
        <v>794</v>
      </c>
      <c r="AK13" s="183">
        <f>MAX(AJ11:AJ13)</f>
        <v>960.4</v>
      </c>
      <c r="AL13" s="184">
        <f t="shared" si="43"/>
        <v>-0.17326114119117034</v>
      </c>
      <c r="AM13" s="183">
        <f>'выработка по дням'!O17/$B13</f>
        <v>2277.1999999999998</v>
      </c>
      <c r="AN13" s="183">
        <f>MAX(AM11:AM13)</f>
        <v>3065.4</v>
      </c>
      <c r="AO13" s="184">
        <f t="shared" si="44"/>
        <v>-0.257127944150845</v>
      </c>
      <c r="AP13" s="183">
        <f>'выработка по дням'!P17/$B13</f>
        <v>2206.6</v>
      </c>
      <c r="AQ13" s="183">
        <f>MAX(AP11:AP13)</f>
        <v>2206.6</v>
      </c>
      <c r="AR13" s="184">
        <f t="shared" si="45"/>
        <v>0</v>
      </c>
      <c r="AS13" s="183">
        <f>'выработка по дням'!Q17/$B13</f>
        <v>3499.4</v>
      </c>
      <c r="AT13" s="183">
        <f>MAX(AS11:AS13)</f>
        <v>3504.4</v>
      </c>
      <c r="AU13" s="184">
        <f t="shared" si="46"/>
        <v>-1.4267777650953087E-3</v>
      </c>
      <c r="AV13" s="183">
        <f>'выработка по дням'!R17/$B13</f>
        <v>1073</v>
      </c>
      <c r="AW13" s="183">
        <f>MAX(AV11:AV13)</f>
        <v>1092.5999999999999</v>
      </c>
      <c r="AX13" s="184">
        <f t="shared" si="47"/>
        <v>-1.793886143144784E-2</v>
      </c>
      <c r="AY13" s="183">
        <f>'выработка по дням'!S17/$B13</f>
        <v>4648.8</v>
      </c>
      <c r="AZ13" s="183">
        <f>MAX(AY11:AY13)</f>
        <v>4935.6000000000004</v>
      </c>
      <c r="BA13" s="184">
        <f t="shared" si="48"/>
        <v>-5.8108436664235381E-2</v>
      </c>
      <c r="BB13" s="183">
        <f>'выработка по дням'!T17/$B13</f>
        <v>855.4</v>
      </c>
      <c r="BC13" s="183">
        <f>MAX(BB11:BB13)</f>
        <v>1760.8</v>
      </c>
      <c r="BD13" s="184">
        <f t="shared" si="49"/>
        <v>-0.51419809177646525</v>
      </c>
      <c r="BE13" s="183">
        <f>'выработка по дням'!U17/$B13</f>
        <v>1192.8</v>
      </c>
      <c r="BF13" s="183">
        <f>MAX(BE11:BE13)</f>
        <v>1522.4</v>
      </c>
      <c r="BG13" s="184">
        <f t="shared" si="50"/>
        <v>-0.21650026274303738</v>
      </c>
      <c r="BH13" s="183">
        <f>'выработка по дням'!V17/$B13</f>
        <v>1623.2</v>
      </c>
      <c r="BI13" s="183">
        <f>MAX(BH11:BH13)</f>
        <v>1629.2</v>
      </c>
      <c r="BJ13" s="184">
        <f t="shared" si="51"/>
        <v>-3.682789098944267E-3</v>
      </c>
      <c r="BK13" s="183">
        <f>'выработка по дням'!W17/$B13</f>
        <v>1500.8</v>
      </c>
      <c r="BL13" s="183">
        <f>MAX(BK11:BK13)</f>
        <v>1588</v>
      </c>
      <c r="BM13" s="184">
        <f t="shared" si="52"/>
        <v>-5.4911838790932019E-2</v>
      </c>
      <c r="BN13" s="183">
        <f>'выработка по дням'!X17/$B13</f>
        <v>6099</v>
      </c>
      <c r="BO13" s="183">
        <f>MAX(BN11:BN13)</f>
        <v>6602.6</v>
      </c>
      <c r="BP13" s="184">
        <f t="shared" si="53"/>
        <v>-7.627298337018755E-2</v>
      </c>
      <c r="BQ13" s="183">
        <f>'выработка по дням'!Y17/$B13</f>
        <v>5197.6000000000004</v>
      </c>
      <c r="BR13" s="183">
        <f>MAX(BQ11:BQ13)</f>
        <v>5587.8</v>
      </c>
      <c r="BS13" s="184">
        <f t="shared" si="54"/>
        <v>-6.9830702602097394E-2</v>
      </c>
      <c r="BT13" s="183">
        <f>'выработка по дням'!Z17/$B13</f>
        <v>6549</v>
      </c>
      <c r="BU13" s="183">
        <f>MAX(BT11:BT13)</f>
        <v>6947.6</v>
      </c>
      <c r="BV13" s="184">
        <f t="shared" si="55"/>
        <v>-5.7372330013242032E-2</v>
      </c>
      <c r="BW13" s="183">
        <f>'выработка по дням'!AA17/$B13</f>
        <v>6020.2</v>
      </c>
      <c r="BX13" s="183">
        <f>MAX(BW11:BW13)</f>
        <v>6365.6</v>
      </c>
      <c r="BY13" s="184">
        <f t="shared" si="56"/>
        <v>-5.4260399648108665E-2</v>
      </c>
      <c r="BZ13" s="183">
        <f>'выработка по дням'!AB17/$B13</f>
        <v>6559.8</v>
      </c>
      <c r="CA13" s="183">
        <f>MAX(BZ11:BZ13)</f>
        <v>6951.8</v>
      </c>
      <c r="CB13" s="184">
        <f t="shared" si="57"/>
        <v>-5.6388273540665723E-2</v>
      </c>
      <c r="CC13" s="183">
        <f>'выработка по дням'!AC17/$B13</f>
        <v>6296.6</v>
      </c>
      <c r="CD13" s="183">
        <f>MAX(CC11:CC13)</f>
        <v>6642.4</v>
      </c>
      <c r="CE13" s="184">
        <f t="shared" si="58"/>
        <v>-5.2059496567505616E-2</v>
      </c>
      <c r="CF13" s="183">
        <f>'выработка по дням'!AD17/$B13</f>
        <v>5552.6</v>
      </c>
      <c r="CG13" s="183">
        <f>MAX(CF11:CF13)</f>
        <v>5849.2</v>
      </c>
      <c r="CH13" s="184">
        <f t="shared" si="59"/>
        <v>-5.0707789099363923E-2</v>
      </c>
      <c r="CI13" s="183">
        <f>'выработка по дням'!AE17/$B13</f>
        <v>4821.8</v>
      </c>
      <c r="CJ13" s="183">
        <f>MAX(CI11:CI13)</f>
        <v>4938.8</v>
      </c>
      <c r="CK13" s="184">
        <f t="shared" si="60"/>
        <v>-2.3689965173726412E-2</v>
      </c>
      <c r="CL13" s="183">
        <f>'выработка по дням'!AF17/$B13</f>
        <v>912</v>
      </c>
      <c r="CM13" s="183">
        <f>MAX(CL11:CL13)</f>
        <v>912</v>
      </c>
      <c r="CN13" s="184">
        <f t="shared" si="61"/>
        <v>0</v>
      </c>
      <c r="CO13" s="183">
        <f>'выработка по дням'!AG17/$B13</f>
        <v>1588</v>
      </c>
      <c r="CP13" s="183">
        <f>MAX(CO11:CO13)</f>
        <v>2217.6</v>
      </c>
      <c r="CQ13" s="184">
        <f t="shared" si="62"/>
        <v>-0.28391053391053389</v>
      </c>
      <c r="CR13" s="183">
        <f>'выработка по дням'!AH17/$B13</f>
        <v>4648.8</v>
      </c>
      <c r="CS13" s="183">
        <f>MAX(CR11:CR13)</f>
        <v>5081</v>
      </c>
      <c r="CT13" s="184">
        <f t="shared" si="63"/>
        <v>-8.5061995670143636E-2</v>
      </c>
    </row>
    <row r="14" spans="1:98">
      <c r="A14" s="191" t="s">
        <v>358</v>
      </c>
      <c r="B14" s="177">
        <v>10</v>
      </c>
      <c r="C14" s="178">
        <f>'выработка по дням'!C19/$B14</f>
        <v>1499.2</v>
      </c>
      <c r="D14" s="179">
        <f>MAX(C14:C15)</f>
        <v>1702.8</v>
      </c>
      <c r="E14" s="180">
        <f>(C14-D$14)/D$14</f>
        <v>-0.11956777073056138</v>
      </c>
      <c r="F14" s="178">
        <f>'выработка по дням'!D19/$B14</f>
        <v>2705.3</v>
      </c>
      <c r="G14" s="179">
        <f>MAX(F14:F15)</f>
        <v>3069.5</v>
      </c>
      <c r="H14" s="180">
        <f>(F14-G$14)/G$14</f>
        <v>-0.11865124613129169</v>
      </c>
      <c r="I14" s="178">
        <f>'выработка по дням'!E19/$B14</f>
        <v>3441</v>
      </c>
      <c r="J14" s="179">
        <f>MAX(I14:I15)</f>
        <v>3912.6</v>
      </c>
      <c r="K14" s="180">
        <f>(I14-J$14)/J$14</f>
        <v>-0.12053366048152121</v>
      </c>
      <c r="L14" s="178">
        <f>'выработка по дням'!F19/$B14</f>
        <v>3747.3</v>
      </c>
      <c r="M14" s="179">
        <f>MAX(L14:L15)</f>
        <v>4222.8</v>
      </c>
      <c r="N14" s="180">
        <f>(L14-M$14)/M$14</f>
        <v>-0.1126030122193805</v>
      </c>
      <c r="O14" s="178">
        <f>'выработка по дням'!G19/$B14</f>
        <v>2037.2</v>
      </c>
      <c r="P14" s="179">
        <f>MAX(O14:O15)</f>
        <v>2237.8000000000002</v>
      </c>
      <c r="Q14" s="180">
        <f>(O14-P$14)/P$14</f>
        <v>-8.9641612297792522E-2</v>
      </c>
      <c r="R14" s="178">
        <f>'выработка по дням'!H19/$B14</f>
        <v>1840.7</v>
      </c>
      <c r="S14" s="179">
        <f>MAX(R14:R15)</f>
        <v>2023.9</v>
      </c>
      <c r="T14" s="180">
        <f>(R14-S$14)/S$14</f>
        <v>-9.0518306240426921E-2</v>
      </c>
      <c r="U14" s="178">
        <f>'выработка по дням'!I19/$B14</f>
        <v>1585</v>
      </c>
      <c r="V14" s="179">
        <f>MAX(U14:U15)</f>
        <v>2198.6</v>
      </c>
      <c r="W14" s="180">
        <f>(U14-V$14)/V$14</f>
        <v>-0.27908669153097421</v>
      </c>
      <c r="X14" s="178">
        <f>'выработка по дням'!J19/$B14</f>
        <v>3152.5</v>
      </c>
      <c r="Y14" s="179">
        <f>MAX(X14:X15)</f>
        <v>3976.5</v>
      </c>
      <c r="Z14" s="180">
        <f>(X14-Y$14)/Y$14</f>
        <v>-0.20721740223814913</v>
      </c>
      <c r="AA14" s="178">
        <f>'выработка по дням'!K19/$B14</f>
        <v>3687.7</v>
      </c>
      <c r="AB14" s="179">
        <f>MAX(AA14:AA15)</f>
        <v>4517.6000000000004</v>
      </c>
      <c r="AC14" s="180">
        <f>(AA14-AB$14)/AB$14</f>
        <v>-0.1837037364972553</v>
      </c>
      <c r="AD14" s="178">
        <f>'выработка по дням'!L19/$B14</f>
        <v>1206.8</v>
      </c>
      <c r="AE14" s="179">
        <f>MAX(AD14:AD15)</f>
        <v>1319.4</v>
      </c>
      <c r="AF14" s="180">
        <f>(AD14-AE$14)/AE$14</f>
        <v>-8.5341822040321452E-2</v>
      </c>
      <c r="AG14" s="178">
        <f>'выработка по дням'!M19/$B14</f>
        <v>1727</v>
      </c>
      <c r="AH14" s="179">
        <f>MAX(AG14:AG15)</f>
        <v>1727</v>
      </c>
      <c r="AI14" s="180">
        <f>(AG14-AH$14)/AH$14</f>
        <v>0</v>
      </c>
      <c r="AJ14" s="178">
        <f>'выработка по дням'!N19/$B14</f>
        <v>476.9</v>
      </c>
      <c r="AK14" s="179">
        <f>MAX(AJ14:AJ15)</f>
        <v>476.9</v>
      </c>
      <c r="AL14" s="180">
        <f>(AJ14-AK$14)/AK$14</f>
        <v>0</v>
      </c>
      <c r="AM14" s="178">
        <f>'выработка по дням'!O19/$B14</f>
        <v>3522.8</v>
      </c>
      <c r="AN14" s="179">
        <f>MAX(AM14:AM15)</f>
        <v>3666.2</v>
      </c>
      <c r="AO14" s="180">
        <f>(AM14-AN$14)/AN$14</f>
        <v>-3.9114069063335234E-2</v>
      </c>
      <c r="AP14" s="178">
        <f>'выработка по дням'!P19/$B14</f>
        <v>2141.1</v>
      </c>
      <c r="AQ14" s="179">
        <f>MAX(AP14:AP15)</f>
        <v>2358.1999999999998</v>
      </c>
      <c r="AR14" s="180">
        <f>(AP14-AQ$14)/AQ$14</f>
        <v>-9.2061742006615183E-2</v>
      </c>
      <c r="AS14" s="178">
        <f>'выработка по дням'!Q19/$B14</f>
        <v>4054.6</v>
      </c>
      <c r="AT14" s="179">
        <f>MAX(AS14:AS15)</f>
        <v>4509.8999999999996</v>
      </c>
      <c r="AU14" s="180">
        <f>(AS14-AT$14)/AT$14</f>
        <v>-0.10095567529213503</v>
      </c>
      <c r="AV14" s="178">
        <f>'выработка по дням'!R19/$B14</f>
        <v>1622.8</v>
      </c>
      <c r="AW14" s="179">
        <f>MAX(AV14:AV15)</f>
        <v>1759.6</v>
      </c>
      <c r="AX14" s="180">
        <f>(AV14-AW$14)/AW$14</f>
        <v>-7.7744942032280037E-2</v>
      </c>
      <c r="AY14" s="178">
        <f>'выработка по дням'!S19/$B14</f>
        <v>4258.6000000000004</v>
      </c>
      <c r="AZ14" s="179">
        <f>MAX(AY14:AY15)</f>
        <v>4758.3999999999996</v>
      </c>
      <c r="BA14" s="180">
        <f>(AY14-AZ$14)/AZ$14</f>
        <v>-0.10503530598520497</v>
      </c>
      <c r="BB14" s="178">
        <f>'выработка по дням'!T19/$B14</f>
        <v>857.4</v>
      </c>
      <c r="BC14" s="179">
        <f>MAX(BB14:BB15)</f>
        <v>1035.8</v>
      </c>
      <c r="BD14" s="180">
        <f>(BB14-BC$14)/BC$14</f>
        <v>-0.17223402201197141</v>
      </c>
      <c r="BE14" s="178">
        <f>'выработка по дням'!U19/$B14</f>
        <v>2469.1999999999998</v>
      </c>
      <c r="BF14" s="179">
        <f>MAX(BE14:BE15)</f>
        <v>2858.9</v>
      </c>
      <c r="BG14" s="180">
        <f>(BE14-BF$14)/BF$14</f>
        <v>-0.13631116863129183</v>
      </c>
      <c r="BH14" s="178">
        <f>'выработка по дням'!V19/$B14</f>
        <v>2464</v>
      </c>
      <c r="BI14" s="179">
        <f>MAX(BH14:BH15)</f>
        <v>2764.4</v>
      </c>
      <c r="BJ14" s="180">
        <f>(BH14-BI$14)/BI$14</f>
        <v>-0.1086673419186804</v>
      </c>
      <c r="BK14" s="178">
        <f>'выработка по дням'!W19/$B14</f>
        <v>4522</v>
      </c>
      <c r="BL14" s="179">
        <f>MAX(BK14:BK15)</f>
        <v>4961.3</v>
      </c>
      <c r="BM14" s="180">
        <f>(BK14-BL$14)/BL$14</f>
        <v>-8.8545340938866859E-2</v>
      </c>
      <c r="BN14" s="178">
        <f>'выработка по дням'!X19/$B14</f>
        <v>4962.8999999999996</v>
      </c>
      <c r="BO14" s="179">
        <f>MAX(BN14:BN15)</f>
        <v>5483.3</v>
      </c>
      <c r="BP14" s="180">
        <f>(BN14-BO$14)/BO$14</f>
        <v>-9.4906352014298062E-2</v>
      </c>
      <c r="BQ14" s="178">
        <f>'выработка по дням'!Y19/$B14</f>
        <v>5138.1000000000004</v>
      </c>
      <c r="BR14" s="179">
        <f>MAX(BQ14:BQ15)</f>
        <v>5728.6</v>
      </c>
      <c r="BS14" s="180">
        <f>(BQ14-BR$14)/BR$14</f>
        <v>-0.10307928638759906</v>
      </c>
      <c r="BT14" s="178">
        <f>'выработка по дням'!Z19/$B14</f>
        <v>5153.6000000000004</v>
      </c>
      <c r="BU14" s="179">
        <f>MAX(BT14:BT15)</f>
        <v>5772.7</v>
      </c>
      <c r="BV14" s="180">
        <f>(BT14-BU$14)/BU$14</f>
        <v>-0.10724617596618558</v>
      </c>
      <c r="BW14" s="178">
        <f>'выработка по дням'!AA19/$B14</f>
        <v>5237.8999999999996</v>
      </c>
      <c r="BX14" s="179">
        <f>MAX(BW14:BW15)</f>
        <v>5802.5</v>
      </c>
      <c r="BY14" s="180">
        <f>(BW14-BX$14)/BX$14</f>
        <v>-9.7302886686773005E-2</v>
      </c>
      <c r="BZ14" s="178">
        <f>'выработка по дням'!AB19/$B14</f>
        <v>5207.3</v>
      </c>
      <c r="CA14" s="179">
        <f>MAX(BZ14:BZ15)</f>
        <v>5793.1</v>
      </c>
      <c r="CB14" s="180">
        <f>(BZ14-CA$14)/CA$14</f>
        <v>-0.10112029828589186</v>
      </c>
      <c r="CC14" s="178">
        <f>'выработка по дням'!AC19/$B14</f>
        <v>5122.8</v>
      </c>
      <c r="CD14" s="179">
        <f>MAX(CC14:CC15)</f>
        <v>5739.4</v>
      </c>
      <c r="CE14" s="180">
        <f>(CC14-CD$14)/CD$14</f>
        <v>-0.10743283270028217</v>
      </c>
      <c r="CF14" s="178">
        <f>'выработка по дням'!AD19/$B14</f>
        <v>4727.7</v>
      </c>
      <c r="CG14" s="179">
        <f>MAX(CF14:CF15)</f>
        <v>5293</v>
      </c>
      <c r="CH14" s="180">
        <f>(CF14-CG$14)/CG$14</f>
        <v>-0.10680143585868131</v>
      </c>
      <c r="CI14" s="178">
        <f>'выработка по дням'!AE19/$B14</f>
        <v>2795.7</v>
      </c>
      <c r="CJ14" s="179">
        <f>MAX(CI14:CI15)</f>
        <v>3125.2</v>
      </c>
      <c r="CK14" s="180">
        <f>(CI14-CJ$14)/CJ$14</f>
        <v>-0.10543325227185461</v>
      </c>
      <c r="CL14" s="178">
        <f>'выработка по дням'!AF19/$B14</f>
        <v>999.2</v>
      </c>
      <c r="CM14" s="179">
        <f>MAX(CL14:CL15)</f>
        <v>1083.5</v>
      </c>
      <c r="CN14" s="180">
        <f>(CL14-CM$14)/CM$14</f>
        <v>-7.7803414859252379E-2</v>
      </c>
      <c r="CO14" s="178">
        <f>'выработка по дням'!AG19/$B14</f>
        <v>2708.8</v>
      </c>
      <c r="CP14" s="179">
        <f>MAX(CO14:CO15)</f>
        <v>3035.1</v>
      </c>
      <c r="CQ14" s="180">
        <f>(CO14-CP$14)/CP$14</f>
        <v>-0.10750881354815318</v>
      </c>
      <c r="CR14" s="178">
        <f>'выработка по дням'!AH19/$B14</f>
        <v>3641.7</v>
      </c>
      <c r="CS14" s="179">
        <f>MAX(CR14:CR15)</f>
        <v>4050.7</v>
      </c>
      <c r="CT14" s="180">
        <f>(CR14-CS$14)/CS$14</f>
        <v>-0.1009702026810181</v>
      </c>
    </row>
    <row r="15" spans="1:98" ht="15.75" thickBot="1">
      <c r="A15" s="193" t="s">
        <v>359</v>
      </c>
      <c r="B15" s="182">
        <v>10</v>
      </c>
      <c r="C15" s="183">
        <f>'выработка по дням'!C21/$B15</f>
        <v>1702.8</v>
      </c>
      <c r="D15" s="183">
        <f>MAX(C14:C15)</f>
        <v>1702.8</v>
      </c>
      <c r="E15" s="184">
        <f>(C15-D$14)/D$14</f>
        <v>0</v>
      </c>
      <c r="F15" s="183">
        <f>'выработка по дням'!D21/$B15</f>
        <v>3069.5</v>
      </c>
      <c r="G15" s="183">
        <f>MAX(F14:F15)</f>
        <v>3069.5</v>
      </c>
      <c r="H15" s="184">
        <f>(F15-G$14)/G$14</f>
        <v>0</v>
      </c>
      <c r="I15" s="183">
        <f>'выработка по дням'!E21/$B15</f>
        <v>3912.6</v>
      </c>
      <c r="J15" s="183">
        <f>MAX(I14:I15)</f>
        <v>3912.6</v>
      </c>
      <c r="K15" s="184">
        <f>(I15-J$14)/J$14</f>
        <v>0</v>
      </c>
      <c r="L15" s="183">
        <f>'выработка по дням'!F21/$B15</f>
        <v>4222.8</v>
      </c>
      <c r="M15" s="183">
        <f>MAX(L14:L15)</f>
        <v>4222.8</v>
      </c>
      <c r="N15" s="184">
        <f>(L15-M$14)/M$14</f>
        <v>0</v>
      </c>
      <c r="O15" s="183">
        <f>'выработка по дням'!G21/$B15</f>
        <v>2237.8000000000002</v>
      </c>
      <c r="P15" s="183">
        <f>MAX(O14:O15)</f>
        <v>2237.8000000000002</v>
      </c>
      <c r="Q15" s="184">
        <f>(O15-P$14)/P$14</f>
        <v>0</v>
      </c>
      <c r="R15" s="183">
        <f>'выработка по дням'!H21/$B15</f>
        <v>2023.9</v>
      </c>
      <c r="S15" s="183">
        <f>MAX(R14:R15)</f>
        <v>2023.9</v>
      </c>
      <c r="T15" s="184">
        <f>(R15-S$14)/S$14</f>
        <v>0</v>
      </c>
      <c r="U15" s="183">
        <f>'выработка по дням'!I21/$B15</f>
        <v>2198.6</v>
      </c>
      <c r="V15" s="183">
        <f>MAX(U14:U15)</f>
        <v>2198.6</v>
      </c>
      <c r="W15" s="184">
        <f>(U15-V$14)/V$14</f>
        <v>0</v>
      </c>
      <c r="X15" s="183">
        <f>'выработка по дням'!J21/$B15</f>
        <v>3976.5</v>
      </c>
      <c r="Y15" s="183">
        <f>MAX(X14:X15)</f>
        <v>3976.5</v>
      </c>
      <c r="Z15" s="184">
        <f>(X15-Y$14)/Y$14</f>
        <v>0</v>
      </c>
      <c r="AA15" s="183">
        <f>'выработка по дням'!K21/$B15</f>
        <v>4517.6000000000004</v>
      </c>
      <c r="AB15" s="183">
        <f>MAX(AA14:AA15)</f>
        <v>4517.6000000000004</v>
      </c>
      <c r="AC15" s="184">
        <f>(AA15-AB$14)/AB$14</f>
        <v>0</v>
      </c>
      <c r="AD15" s="183">
        <f>'выработка по дням'!L21/$B15</f>
        <v>1319.4</v>
      </c>
      <c r="AE15" s="183">
        <f>MAX(AD14:AD15)</f>
        <v>1319.4</v>
      </c>
      <c r="AF15" s="184">
        <f>(AD15-AE$14)/AE$14</f>
        <v>0</v>
      </c>
      <c r="AG15" s="183">
        <f>'выработка по дням'!M21/$B15</f>
        <v>1701.9</v>
      </c>
      <c r="AH15" s="183">
        <f>MAX(AG14:AG15)</f>
        <v>1727</v>
      </c>
      <c r="AI15" s="184">
        <f>(AG15-AH$14)/AH$14</f>
        <v>-1.4533873769542507E-2</v>
      </c>
      <c r="AJ15" s="183">
        <f>'выработка по дням'!N21/$B15</f>
        <v>473.7</v>
      </c>
      <c r="AK15" s="183">
        <f>MAX(AJ14:AJ15)</f>
        <v>476.9</v>
      </c>
      <c r="AL15" s="184">
        <f>(AJ15-AK$14)/AK$14</f>
        <v>-6.7100020968756321E-3</v>
      </c>
      <c r="AM15" s="183">
        <f>'выработка по дням'!O21/$B15</f>
        <v>3666.2</v>
      </c>
      <c r="AN15" s="183">
        <f>MAX(AM14:AM15)</f>
        <v>3666.2</v>
      </c>
      <c r="AO15" s="184">
        <f>(AM15-AN$14)/AN$14</f>
        <v>0</v>
      </c>
      <c r="AP15" s="183">
        <f>'выработка по дням'!P21/$B15</f>
        <v>2358.1999999999998</v>
      </c>
      <c r="AQ15" s="183">
        <f>MAX(AP14:AP15)</f>
        <v>2358.1999999999998</v>
      </c>
      <c r="AR15" s="184">
        <f>(AP15-AQ$14)/AQ$14</f>
        <v>0</v>
      </c>
      <c r="AS15" s="183">
        <f>'выработка по дням'!Q21/$B15</f>
        <v>4509.8999999999996</v>
      </c>
      <c r="AT15" s="183">
        <f>MAX(AS14:AS15)</f>
        <v>4509.8999999999996</v>
      </c>
      <c r="AU15" s="184">
        <f>(AS15-AT$14)/AT$14</f>
        <v>0</v>
      </c>
      <c r="AV15" s="183">
        <f>'выработка по дням'!R21/$B15</f>
        <v>1759.6</v>
      </c>
      <c r="AW15" s="183">
        <f>MAX(AV14:AV15)</f>
        <v>1759.6</v>
      </c>
      <c r="AX15" s="184">
        <f>(AV15-AW$14)/AW$14</f>
        <v>0</v>
      </c>
      <c r="AY15" s="183">
        <f>'выработка по дням'!S21/$B15</f>
        <v>4758.3999999999996</v>
      </c>
      <c r="AZ15" s="183">
        <f>MAX(AY14:AY15)</f>
        <v>4758.3999999999996</v>
      </c>
      <c r="BA15" s="184">
        <f>(AY15-AZ$14)/AZ$14</f>
        <v>0</v>
      </c>
      <c r="BB15" s="183">
        <f>'выработка по дням'!T21/$B15</f>
        <v>1035.8</v>
      </c>
      <c r="BC15" s="183">
        <f>MAX(BB14:BB15)</f>
        <v>1035.8</v>
      </c>
      <c r="BD15" s="184">
        <f>(BB15-BC$14)/BC$14</f>
        <v>0</v>
      </c>
      <c r="BE15" s="183">
        <f>'выработка по дням'!U21/$B15</f>
        <v>2858.9</v>
      </c>
      <c r="BF15" s="183">
        <f>MAX(BE14:BE15)</f>
        <v>2858.9</v>
      </c>
      <c r="BG15" s="184">
        <f>(BE15-BF$14)/BF$14</f>
        <v>0</v>
      </c>
      <c r="BH15" s="183">
        <f>'выработка по дням'!V21/$B15</f>
        <v>2764.4</v>
      </c>
      <c r="BI15" s="183">
        <f>MAX(BH14:BH15)</f>
        <v>2764.4</v>
      </c>
      <c r="BJ15" s="184">
        <f>(BH15-BI$14)/BI$14</f>
        <v>0</v>
      </c>
      <c r="BK15" s="183">
        <f>'выработка по дням'!W21/$B15</f>
        <v>4961.3</v>
      </c>
      <c r="BL15" s="183">
        <f>MAX(BK14:BK15)</f>
        <v>4961.3</v>
      </c>
      <c r="BM15" s="184">
        <f>(BK15-BL$14)/BL$14</f>
        <v>0</v>
      </c>
      <c r="BN15" s="183">
        <f>'выработка по дням'!X21/$B15</f>
        <v>5483.3</v>
      </c>
      <c r="BO15" s="183">
        <f>MAX(BN14:BN15)</f>
        <v>5483.3</v>
      </c>
      <c r="BP15" s="184">
        <f>(BN15-BO$14)/BO$14</f>
        <v>0</v>
      </c>
      <c r="BQ15" s="183">
        <f>'выработка по дням'!Y21/$B15</f>
        <v>5728.6</v>
      </c>
      <c r="BR15" s="183">
        <f>MAX(BQ14:BQ15)</f>
        <v>5728.6</v>
      </c>
      <c r="BS15" s="184">
        <f>(BQ15-BR$14)/BR$14</f>
        <v>0</v>
      </c>
      <c r="BT15" s="183">
        <f>'выработка по дням'!Z21/$B15</f>
        <v>5772.7</v>
      </c>
      <c r="BU15" s="183">
        <f>MAX(BT14:BT15)</f>
        <v>5772.7</v>
      </c>
      <c r="BV15" s="184">
        <f>(BT15-BU$14)/BU$14</f>
        <v>0</v>
      </c>
      <c r="BW15" s="183">
        <f>'выработка по дням'!AA21/$B15</f>
        <v>5802.5</v>
      </c>
      <c r="BX15" s="183">
        <f>MAX(BW14:BW15)</f>
        <v>5802.5</v>
      </c>
      <c r="BY15" s="184">
        <f>(BW15-BX$14)/BX$14</f>
        <v>0</v>
      </c>
      <c r="BZ15" s="183">
        <f>'выработка по дням'!AB21/$B15</f>
        <v>5793.1</v>
      </c>
      <c r="CA15" s="183">
        <f>MAX(BZ14:BZ15)</f>
        <v>5793.1</v>
      </c>
      <c r="CB15" s="184">
        <f>(BZ15-CA$14)/CA$14</f>
        <v>0</v>
      </c>
      <c r="CC15" s="183">
        <f>'выработка по дням'!AC21/$B15</f>
        <v>5739.4</v>
      </c>
      <c r="CD15" s="183">
        <f>MAX(CC14:CC15)</f>
        <v>5739.4</v>
      </c>
      <c r="CE15" s="184">
        <f>(CC15-CD$14)/CD$14</f>
        <v>0</v>
      </c>
      <c r="CF15" s="183">
        <f>'выработка по дням'!AD21/$B15</f>
        <v>5293</v>
      </c>
      <c r="CG15" s="183">
        <f>MAX(CF14:CF15)</f>
        <v>5293</v>
      </c>
      <c r="CH15" s="184">
        <f>(CF15-CG$14)/CG$14</f>
        <v>0</v>
      </c>
      <c r="CI15" s="183">
        <f>'выработка по дням'!AE21/$B15</f>
        <v>3125.2</v>
      </c>
      <c r="CJ15" s="183">
        <f>MAX(CI14:CI15)</f>
        <v>3125.2</v>
      </c>
      <c r="CK15" s="184">
        <f>(CI15-CJ$14)/CJ$14</f>
        <v>0</v>
      </c>
      <c r="CL15" s="183">
        <f>'выработка по дням'!AF21/$B15</f>
        <v>1083.5</v>
      </c>
      <c r="CM15" s="183">
        <f>MAX(CL14:CL15)</f>
        <v>1083.5</v>
      </c>
      <c r="CN15" s="184">
        <f>(CL15-CM$14)/CM$14</f>
        <v>0</v>
      </c>
      <c r="CO15" s="183">
        <f>'выработка по дням'!AG21/$B15</f>
        <v>3035.1</v>
      </c>
      <c r="CP15" s="183">
        <f>MAX(CO14:CO15)</f>
        <v>3035.1</v>
      </c>
      <c r="CQ15" s="184">
        <f>(CO15-CP$14)/CP$14</f>
        <v>0</v>
      </c>
      <c r="CR15" s="183">
        <f>'выработка по дням'!AH21/$B15</f>
        <v>4050.7</v>
      </c>
      <c r="CS15" s="183">
        <f>MAX(CR14:CR15)</f>
        <v>4050.7</v>
      </c>
      <c r="CT15" s="184">
        <f>(CR15-CS$14)/CS$14</f>
        <v>0</v>
      </c>
    </row>
    <row r="16" spans="1:98">
      <c r="A16" s="198" t="s">
        <v>360</v>
      </c>
      <c r="B16" s="174">
        <v>10</v>
      </c>
      <c r="C16" s="175">
        <f>'выработка по дням'!C23/$B16</f>
        <v>4543.5</v>
      </c>
      <c r="D16" s="175"/>
      <c r="E16" s="176"/>
      <c r="F16" s="175">
        <f>'выработка по дням'!D23/$B16</f>
        <v>3390.3</v>
      </c>
      <c r="G16" s="175"/>
      <c r="H16" s="176"/>
      <c r="I16" s="175">
        <f>'выработка по дням'!E23/$B16</f>
        <v>3049.9</v>
      </c>
      <c r="J16" s="175"/>
      <c r="K16" s="176"/>
      <c r="L16" s="175">
        <f>'выработка по дням'!F23/$B16</f>
        <v>2700.2</v>
      </c>
      <c r="M16" s="175"/>
      <c r="N16" s="176"/>
      <c r="O16" s="175">
        <f>'выработка по дням'!G23/$B16</f>
        <v>311.8</v>
      </c>
      <c r="P16" s="175"/>
      <c r="Q16" s="176"/>
      <c r="R16" s="175">
        <f>'выработка по дням'!H23/$B16</f>
        <v>4082.8</v>
      </c>
      <c r="S16" s="175"/>
      <c r="T16" s="176"/>
      <c r="U16" s="175">
        <f>'выработка по дням'!I23/$B16</f>
        <v>4193.3</v>
      </c>
      <c r="V16" s="175"/>
      <c r="W16" s="176"/>
      <c r="X16" s="175">
        <f>'выработка по дням'!J23/$B16</f>
        <v>1219.4000000000001</v>
      </c>
      <c r="Y16" s="175"/>
      <c r="Z16" s="176"/>
      <c r="AA16" s="175">
        <f>'выработка по дням'!K23/$B16</f>
        <v>721.9</v>
      </c>
      <c r="AB16" s="175"/>
      <c r="AC16" s="176"/>
      <c r="AD16" s="175">
        <f>'выработка по дням'!L23/$B16</f>
        <v>637</v>
      </c>
      <c r="AE16" s="175"/>
      <c r="AF16" s="176"/>
      <c r="AG16" s="175">
        <f>'выработка по дням'!M23/$B16</f>
        <v>4153.7</v>
      </c>
      <c r="AH16" s="175"/>
      <c r="AI16" s="176"/>
      <c r="AJ16" s="175">
        <f>'выработка по дням'!N23/$B16</f>
        <v>2011.3</v>
      </c>
      <c r="AK16" s="175"/>
      <c r="AL16" s="176"/>
      <c r="AM16" s="175">
        <f>'выработка по дням'!O23/$B16</f>
        <v>4355.8</v>
      </c>
      <c r="AN16" s="175"/>
      <c r="AO16" s="176"/>
      <c r="AP16" s="175">
        <f>'выработка по дням'!P23/$B16</f>
        <v>2153.6</v>
      </c>
      <c r="AQ16" s="175"/>
      <c r="AR16" s="176"/>
      <c r="AS16" s="175">
        <f>'выработка по дням'!Q23/$B16</f>
        <v>5560.7</v>
      </c>
      <c r="AT16" s="175"/>
      <c r="AU16" s="176"/>
      <c r="AV16" s="175">
        <f>'выработка по дням'!R23/$B16</f>
        <v>599</v>
      </c>
      <c r="AW16" s="175"/>
      <c r="AX16" s="176"/>
      <c r="AY16" s="175">
        <f>'выработка по дням'!S23/$B16</f>
        <v>591.29999999999995</v>
      </c>
      <c r="AZ16" s="175"/>
      <c r="BA16" s="176"/>
      <c r="BB16" s="175">
        <f>'выработка по дням'!T23/$B16</f>
        <v>4319</v>
      </c>
      <c r="BC16" s="175"/>
      <c r="BD16" s="176"/>
      <c r="BE16" s="175">
        <f>'выработка по дням'!U23/$B16</f>
        <v>3661.4</v>
      </c>
      <c r="BF16" s="175"/>
      <c r="BG16" s="176"/>
      <c r="BH16" s="175">
        <f>'выработка по дням'!V23/$B16</f>
        <v>3116.1</v>
      </c>
      <c r="BI16" s="175"/>
      <c r="BJ16" s="176"/>
      <c r="BK16" s="175">
        <f>'выработка по дням'!W23/$B16</f>
        <v>3914.5</v>
      </c>
      <c r="BL16" s="175"/>
      <c r="BM16" s="176"/>
      <c r="BN16" s="175">
        <f>'выработка по дням'!X23/$B16</f>
        <v>5898.2</v>
      </c>
      <c r="BO16" s="175"/>
      <c r="BP16" s="176"/>
      <c r="BQ16" s="175">
        <f>'выработка по дням'!Y23/$B16</f>
        <v>5804.5</v>
      </c>
      <c r="BR16" s="175"/>
      <c r="BS16" s="176"/>
      <c r="BT16" s="175">
        <f>'выработка по дням'!Z23/$B16</f>
        <v>3842.3</v>
      </c>
      <c r="BU16" s="175"/>
      <c r="BV16" s="176"/>
      <c r="BW16" s="175">
        <f>'выработка по дням'!AA23/$B16</f>
        <v>4306.3</v>
      </c>
      <c r="BX16" s="175"/>
      <c r="BY16" s="176"/>
      <c r="BZ16" s="175">
        <f>'выработка по дням'!AB23/$B16</f>
        <v>4531.7</v>
      </c>
      <c r="CA16" s="175"/>
      <c r="CB16" s="176"/>
      <c r="CC16" s="175">
        <f>'выработка по дням'!AC23/$B16</f>
        <v>4825</v>
      </c>
      <c r="CD16" s="175"/>
      <c r="CE16" s="176"/>
      <c r="CF16" s="175">
        <f>'выработка по дням'!AD23/$B16</f>
        <v>706.2</v>
      </c>
      <c r="CG16" s="175"/>
      <c r="CH16" s="176"/>
      <c r="CI16" s="175">
        <f>'выработка по дням'!AE23/$B16</f>
        <v>702.4</v>
      </c>
      <c r="CJ16" s="175"/>
      <c r="CK16" s="176"/>
      <c r="CL16" s="175">
        <f>'выработка по дням'!AF23/$B16</f>
        <v>2965.4</v>
      </c>
      <c r="CM16" s="175"/>
      <c r="CN16" s="176"/>
      <c r="CO16" s="175">
        <f>'выработка по дням'!AG23/$B16</f>
        <v>1922.6</v>
      </c>
      <c r="CP16" s="175"/>
      <c r="CQ16" s="176"/>
      <c r="CR16" s="175">
        <f>'выработка по дням'!AH23/$B16</f>
        <v>3112.5</v>
      </c>
      <c r="CS16" s="175"/>
      <c r="CT16" s="176"/>
    </row>
    <row r="17" spans="1:98">
      <c r="A17" s="199" t="s">
        <v>361</v>
      </c>
      <c r="B17" s="168">
        <v>10</v>
      </c>
      <c r="C17" s="170">
        <f>'выработка по дням'!C25/$B17</f>
        <v>1063.0999999999999</v>
      </c>
      <c r="D17" s="170"/>
      <c r="E17" s="163"/>
      <c r="F17" s="170">
        <f>'выработка по дням'!D25/$B17</f>
        <v>1330.5</v>
      </c>
      <c r="G17" s="170"/>
      <c r="H17" s="163"/>
      <c r="I17" s="170">
        <f>'выработка по дням'!E25/$B17</f>
        <v>1671.1</v>
      </c>
      <c r="J17" s="170"/>
      <c r="K17" s="163"/>
      <c r="L17" s="170">
        <f>'выработка по дням'!F25/$B17</f>
        <v>2268.1</v>
      </c>
      <c r="M17" s="170"/>
      <c r="N17" s="163"/>
      <c r="O17" s="170">
        <f>'выработка по дням'!G25/$B17</f>
        <v>1469.5</v>
      </c>
      <c r="P17" s="170"/>
      <c r="Q17" s="163"/>
      <c r="R17" s="170">
        <f>'выработка по дням'!H25/$B17</f>
        <v>1295.3</v>
      </c>
      <c r="S17" s="170"/>
      <c r="T17" s="163"/>
      <c r="U17" s="170">
        <f>'выработка по дням'!I25/$B17</f>
        <v>2687.2</v>
      </c>
      <c r="V17" s="170"/>
      <c r="W17" s="163"/>
      <c r="X17" s="170">
        <f>'выработка по дням'!J25/$B17</f>
        <v>3759.9</v>
      </c>
      <c r="Y17" s="170"/>
      <c r="Z17" s="163"/>
      <c r="AA17" s="170">
        <f>'выработка по дням'!K25/$B17</f>
        <v>4704.8999999999996</v>
      </c>
      <c r="AB17" s="170"/>
      <c r="AC17" s="163"/>
      <c r="AD17" s="170">
        <f>'выработка по дням'!L25/$B17</f>
        <v>1377.7</v>
      </c>
      <c r="AE17" s="170"/>
      <c r="AF17" s="163"/>
      <c r="AG17" s="170">
        <f>'выработка по дням'!M25/$B17</f>
        <v>481.3</v>
      </c>
      <c r="AH17" s="170"/>
      <c r="AI17" s="163"/>
      <c r="AJ17" s="170">
        <f>'выработка по дням'!N25/$B17</f>
        <v>1316.2</v>
      </c>
      <c r="AK17" s="170"/>
      <c r="AL17" s="163"/>
      <c r="AM17" s="170">
        <f>'выработка по дням'!O25/$B17</f>
        <v>975.1</v>
      </c>
      <c r="AN17" s="170"/>
      <c r="AO17" s="163"/>
      <c r="AP17" s="170">
        <f>'выработка по дням'!P25/$B17</f>
        <v>2119</v>
      </c>
      <c r="AQ17" s="170"/>
      <c r="AR17" s="163"/>
      <c r="AS17" s="170">
        <f>'выработка по дням'!Q25/$B17</f>
        <v>3113.8</v>
      </c>
      <c r="AT17" s="170"/>
      <c r="AU17" s="163"/>
      <c r="AV17" s="170">
        <f>'выработка по дням'!R25/$B17</f>
        <v>1835.7</v>
      </c>
      <c r="AW17" s="170"/>
      <c r="AX17" s="163"/>
      <c r="AY17" s="170">
        <f>'выработка по дням'!S25/$B17</f>
        <v>4342.6000000000004</v>
      </c>
      <c r="AZ17" s="170"/>
      <c r="BA17" s="163"/>
      <c r="BB17" s="170">
        <f>'выработка по дням'!T25/$B17</f>
        <v>5188</v>
      </c>
      <c r="BC17" s="170"/>
      <c r="BD17" s="163"/>
      <c r="BE17" s="170">
        <f>'выработка по дням'!U25/$B17</f>
        <v>1708.6</v>
      </c>
      <c r="BF17" s="170"/>
      <c r="BG17" s="163"/>
      <c r="BH17" s="170">
        <f>'выработка по дням'!V25/$B17</f>
        <v>3859.8</v>
      </c>
      <c r="BI17" s="170"/>
      <c r="BJ17" s="163"/>
      <c r="BK17" s="170">
        <f>'выработка по дням'!W25/$B17</f>
        <v>2768.4</v>
      </c>
      <c r="BL17" s="170"/>
      <c r="BM17" s="163"/>
      <c r="BN17" s="170">
        <f>'выработка по дням'!X25/$B17</f>
        <v>5543.1</v>
      </c>
      <c r="BO17" s="170"/>
      <c r="BP17" s="163"/>
      <c r="BQ17" s="170">
        <f>'выработка по дням'!Y25/$B17</f>
        <v>6060.8</v>
      </c>
      <c r="BR17" s="170"/>
      <c r="BS17" s="163"/>
      <c r="BT17" s="170">
        <f>'выработка по дням'!Z25/$B17</f>
        <v>6356.3</v>
      </c>
      <c r="BU17" s="170"/>
      <c r="BV17" s="163"/>
      <c r="BW17" s="170">
        <f>'выработка по дням'!AA25/$B17</f>
        <v>4689.5</v>
      </c>
      <c r="BX17" s="170"/>
      <c r="BY17" s="163"/>
      <c r="BZ17" s="170">
        <f>'выработка по дням'!AB25/$B17</f>
        <v>5887.4</v>
      </c>
      <c r="CA17" s="170"/>
      <c r="CB17" s="163"/>
      <c r="CC17" s="170">
        <f>'выработка по дням'!AC25/$B17</f>
        <v>5747.4</v>
      </c>
      <c r="CD17" s="170"/>
      <c r="CE17" s="163"/>
      <c r="CF17" s="170">
        <f>'выработка по дням'!AD25/$B17</f>
        <v>5389.7</v>
      </c>
      <c r="CG17" s="170"/>
      <c r="CH17" s="163"/>
      <c r="CI17" s="170">
        <f>'выработка по дням'!AE25/$B17</f>
        <v>3751.4</v>
      </c>
      <c r="CJ17" s="170"/>
      <c r="CK17" s="163"/>
      <c r="CL17" s="170">
        <f>'выработка по дням'!AF25/$B17</f>
        <v>1565.5</v>
      </c>
      <c r="CM17" s="170"/>
      <c r="CN17" s="163"/>
      <c r="CO17" s="170">
        <f>'выработка по дням'!AG25/$B17</f>
        <v>3073.4</v>
      </c>
      <c r="CP17" s="170"/>
      <c r="CQ17" s="163"/>
      <c r="CR17" s="170">
        <f>'выработка по дням'!AH25/$B17</f>
        <v>3803.2</v>
      </c>
      <c r="CS17" s="170"/>
      <c r="CT17" s="163"/>
    </row>
    <row r="18" spans="1:98" ht="15.75" thickBot="1">
      <c r="A18" s="200" t="s">
        <v>362</v>
      </c>
      <c r="B18" s="188">
        <v>10</v>
      </c>
      <c r="C18" s="172">
        <f>'выработка по дням'!C27/$B18</f>
        <v>1200.3</v>
      </c>
      <c r="D18" s="172"/>
      <c r="E18" s="173"/>
      <c r="F18" s="172">
        <f>'выработка по дням'!D27/$B18</f>
        <v>1735.4</v>
      </c>
      <c r="G18" s="172"/>
      <c r="H18" s="173"/>
      <c r="I18" s="172">
        <f>'выработка по дням'!E27/$B18</f>
        <v>3306.4</v>
      </c>
      <c r="J18" s="172"/>
      <c r="K18" s="173"/>
      <c r="L18" s="172">
        <f>'выработка по дням'!F27/$B18</f>
        <v>3560.6</v>
      </c>
      <c r="M18" s="172"/>
      <c r="N18" s="173"/>
      <c r="O18" s="172">
        <f>'выработка по дням'!G27/$B18</f>
        <v>1404.1</v>
      </c>
      <c r="P18" s="172"/>
      <c r="Q18" s="173"/>
      <c r="R18" s="172">
        <f>'выработка по дням'!H27/$B18</f>
        <v>2427.6999999999998</v>
      </c>
      <c r="S18" s="172"/>
      <c r="T18" s="173"/>
      <c r="U18" s="172">
        <f>'выработка по дням'!I27/$B18</f>
        <v>2882.4</v>
      </c>
      <c r="V18" s="172"/>
      <c r="W18" s="173"/>
      <c r="X18" s="172">
        <f>'выработка по дням'!J27/$B18</f>
        <v>4878.8</v>
      </c>
      <c r="Y18" s="172"/>
      <c r="Z18" s="173"/>
      <c r="AA18" s="172">
        <f>'выработка по дням'!K27/$B18</f>
        <v>2465.6999999999998</v>
      </c>
      <c r="AB18" s="172"/>
      <c r="AC18" s="173"/>
      <c r="AD18" s="172">
        <f>'выработка по дням'!L27/$B18</f>
        <v>776.3</v>
      </c>
      <c r="AE18" s="172"/>
      <c r="AF18" s="173"/>
      <c r="AG18" s="172">
        <f>'выработка по дням'!M27/$B18</f>
        <v>841</v>
      </c>
      <c r="AH18" s="172"/>
      <c r="AI18" s="173"/>
      <c r="AJ18" s="172">
        <f>'выработка по дням'!N27/$B18</f>
        <v>573.1</v>
      </c>
      <c r="AK18" s="172"/>
      <c r="AL18" s="173"/>
      <c r="AM18" s="172">
        <f>'выработка по дням'!O27/$B18</f>
        <v>1708.2</v>
      </c>
      <c r="AN18" s="172"/>
      <c r="AO18" s="173"/>
      <c r="AP18" s="172">
        <f>'выработка по дням'!P27/$B18</f>
        <v>1496.7</v>
      </c>
      <c r="AQ18" s="172"/>
      <c r="AR18" s="173"/>
      <c r="AS18" s="172">
        <f>'выработка по дням'!Q27/$B18</f>
        <v>3455.7</v>
      </c>
      <c r="AT18" s="172"/>
      <c r="AU18" s="173"/>
      <c r="AV18" s="172">
        <f>'выработка по дням'!R27/$B18</f>
        <v>1249</v>
      </c>
      <c r="AW18" s="172"/>
      <c r="AX18" s="173"/>
      <c r="AY18" s="172">
        <f>'выработка по дням'!S27/$B18</f>
        <v>1597</v>
      </c>
      <c r="AZ18" s="172"/>
      <c r="BA18" s="173"/>
      <c r="BB18" s="172">
        <f>'выработка по дням'!T27/$B18</f>
        <v>4606.1000000000004</v>
      </c>
      <c r="BC18" s="172"/>
      <c r="BD18" s="173"/>
      <c r="BE18" s="172">
        <f>'выработка по дням'!U27/$B18</f>
        <v>3045</v>
      </c>
      <c r="BF18" s="172"/>
      <c r="BG18" s="173"/>
      <c r="BH18" s="172">
        <f>'выработка по дням'!V27/$B18</f>
        <v>2630.5</v>
      </c>
      <c r="BI18" s="172"/>
      <c r="BJ18" s="173"/>
      <c r="BK18" s="172">
        <f>'выработка по дням'!W27/$B18</f>
        <v>5810.4</v>
      </c>
      <c r="BL18" s="172"/>
      <c r="BM18" s="173"/>
      <c r="BN18" s="172">
        <f>'выработка по дням'!X27/$B18</f>
        <v>6813.8</v>
      </c>
      <c r="BO18" s="172"/>
      <c r="BP18" s="173"/>
      <c r="BQ18" s="172">
        <f>'выработка по дням'!Y27/$B18</f>
        <v>6390.2</v>
      </c>
      <c r="BR18" s="172"/>
      <c r="BS18" s="173"/>
      <c r="BT18" s="172">
        <f>'выработка по дням'!Z27/$B18</f>
        <v>6663.5</v>
      </c>
      <c r="BU18" s="172"/>
      <c r="BV18" s="173"/>
      <c r="BW18" s="172">
        <f>'выработка по дням'!AA27/$B18</f>
        <v>6364.3</v>
      </c>
      <c r="BX18" s="172"/>
      <c r="BY18" s="173"/>
      <c r="BZ18" s="172">
        <f>'выработка по дням'!AB27/$B18</f>
        <v>6976.7</v>
      </c>
      <c r="CA18" s="172"/>
      <c r="CB18" s="173"/>
      <c r="CC18" s="172">
        <f>'выработка по дням'!AC27/$B18</f>
        <v>7009.9</v>
      </c>
      <c r="CD18" s="172"/>
      <c r="CE18" s="173"/>
      <c r="CF18" s="172">
        <f>'выработка по дням'!AD27/$B18</f>
        <v>5559.8</v>
      </c>
      <c r="CG18" s="172"/>
      <c r="CH18" s="173"/>
      <c r="CI18" s="172">
        <f>'выработка по дням'!AE27/$B18</f>
        <v>4596.2</v>
      </c>
      <c r="CJ18" s="172"/>
      <c r="CK18" s="173"/>
      <c r="CL18" s="172">
        <f>'выработка по дням'!AF27/$B18</f>
        <v>855.5</v>
      </c>
      <c r="CM18" s="172"/>
      <c r="CN18" s="173"/>
      <c r="CO18" s="172">
        <f>'выработка по дням'!AG27/$B18</f>
        <v>2970.5</v>
      </c>
      <c r="CP18" s="172"/>
      <c r="CQ18" s="173"/>
      <c r="CR18" s="172">
        <f>'выработка по дням'!AH27/$B18</f>
        <v>4258.2</v>
      </c>
      <c r="CS18" s="172"/>
      <c r="CT18" s="173"/>
    </row>
    <row r="19" spans="1:98">
      <c r="A19" s="195" t="s">
        <v>543</v>
      </c>
      <c r="B19" s="177">
        <v>25</v>
      </c>
      <c r="C19" s="178">
        <f>'выработка по дням'!C29/$B19</f>
        <v>5666.96</v>
      </c>
      <c r="D19" s="179" t="e">
        <f>MAX(C19:C21)</f>
        <v>#VALUE!</v>
      </c>
      <c r="E19" s="180" t="e">
        <f>(C19-D$19)/D$19</f>
        <v>#VALUE!</v>
      </c>
      <c r="F19" s="178">
        <f>'выработка по дням'!D29/$B19</f>
        <v>4658.04</v>
      </c>
      <c r="G19" s="179">
        <f>MAX(F19:F21)</f>
        <v>4658.04</v>
      </c>
      <c r="H19" s="180">
        <f>(F19-G$19)/G$19</f>
        <v>0</v>
      </c>
      <c r="I19" s="178">
        <f>'выработка по дням'!E29/$B19</f>
        <v>5492.32</v>
      </c>
      <c r="J19" s="179">
        <f>MAX(I19:I21)</f>
        <v>5492.32</v>
      </c>
      <c r="K19" s="180">
        <f>(I19-J$19)/J$19</f>
        <v>0</v>
      </c>
      <c r="L19" s="178">
        <f>'выработка по дням'!F29/$B19</f>
        <v>4099.3999999999996</v>
      </c>
      <c r="M19" s="179">
        <f>MAX(L19:L21)</f>
        <v>4099.3999999999996</v>
      </c>
      <c r="N19" s="180">
        <f>(L19-M$19)/M$19</f>
        <v>0</v>
      </c>
      <c r="O19" s="178">
        <f>'выработка по дням'!G29/$B19</f>
        <v>1426.84</v>
      </c>
      <c r="P19" s="179">
        <f>MAX(O19:O21)</f>
        <v>1426.84</v>
      </c>
      <c r="Q19" s="180">
        <f>(O19-P$19)/P$19</f>
        <v>0</v>
      </c>
      <c r="R19" s="178">
        <f>'выработка по дням'!H29/$B19</f>
        <v>3373.64</v>
      </c>
      <c r="S19" s="179">
        <f>MAX(R19:R21)</f>
        <v>3373.64</v>
      </c>
      <c r="T19" s="180">
        <f>(R19-S$19)/S$19</f>
        <v>0</v>
      </c>
      <c r="U19" s="178">
        <f>'выработка по дням'!I29/$B19</f>
        <v>5417.6</v>
      </c>
      <c r="V19" s="179">
        <f>MAX(U19:U21)</f>
        <v>5417.6</v>
      </c>
      <c r="W19" s="180">
        <f>(U19-V$19)/V$19</f>
        <v>0</v>
      </c>
      <c r="X19" s="178">
        <f>'выработка по дням'!J29/$B19</f>
        <v>2500.36</v>
      </c>
      <c r="Y19" s="179">
        <f>MAX(X19:X21)</f>
        <v>2500.36</v>
      </c>
      <c r="Z19" s="180">
        <f>(X19-Y$19)/Y$19</f>
        <v>0</v>
      </c>
      <c r="AA19" s="178">
        <f>'выработка по дням'!K29/$B19</f>
        <v>1916.96</v>
      </c>
      <c r="AB19" s="179">
        <f>MAX(AA19:AA21)</f>
        <v>1916.96</v>
      </c>
      <c r="AC19" s="180">
        <f>(AA19-AB$19)/AB$19</f>
        <v>0</v>
      </c>
      <c r="AD19" s="178">
        <f>'выработка по дням'!L29/$B19</f>
        <v>2037</v>
      </c>
      <c r="AE19" s="179">
        <f>MAX(AD19:AD21)</f>
        <v>2037</v>
      </c>
      <c r="AF19" s="180">
        <f>(AD19-AE$19)/AE$19</f>
        <v>0</v>
      </c>
      <c r="AG19" s="178">
        <f>'выработка по дням'!M29/$B19</f>
        <v>5964.48</v>
      </c>
      <c r="AH19" s="179">
        <f>MAX(AG19:AG21)</f>
        <v>5964.48</v>
      </c>
      <c r="AI19" s="180">
        <f>(AG19-AH$19)/AH$19</f>
        <v>0</v>
      </c>
      <c r="AJ19" s="178">
        <f>'выработка по дням'!N29/$B19</f>
        <v>6166.52</v>
      </c>
      <c r="AK19" s="179">
        <f>MAX(AJ19:AJ21)</f>
        <v>6166.52</v>
      </c>
      <c r="AL19" s="180">
        <f>(AJ19-AK$19)/AK$19</f>
        <v>0</v>
      </c>
      <c r="AM19" s="178">
        <f>'выработка по дням'!O29/$B19</f>
        <v>2272.64</v>
      </c>
      <c r="AN19" s="179">
        <f>MAX(AM19:AM21)</f>
        <v>2272.64</v>
      </c>
      <c r="AO19" s="180">
        <f>(AM19-AN$19)/AN$19</f>
        <v>0</v>
      </c>
      <c r="AP19" s="178">
        <f>'выработка по дням'!P29/$B19</f>
        <v>3877.04</v>
      </c>
      <c r="AQ19" s="179">
        <f>MAX(AP19:AP21)</f>
        <v>3877.04</v>
      </c>
      <c r="AR19" s="180">
        <f>(AP19-AQ$19)/AQ$19</f>
        <v>0</v>
      </c>
      <c r="AS19" s="178">
        <f>'выработка по дням'!Q29/$B19</f>
        <v>2730.48</v>
      </c>
      <c r="AT19" s="179">
        <f>MAX(AS19:AS21)</f>
        <v>2730.48</v>
      </c>
      <c r="AU19" s="180">
        <f>(AS19-AT$19)/AT$19</f>
        <v>0</v>
      </c>
      <c r="AV19" s="178">
        <f>'выработка по дням'!R29/$B19</f>
        <v>1815.08</v>
      </c>
      <c r="AW19" s="179">
        <f>MAX(AV19:AV21)</f>
        <v>1815.08</v>
      </c>
      <c r="AX19" s="180">
        <f>(AV19-AW$19)/AW$19</f>
        <v>0</v>
      </c>
      <c r="AY19" s="178">
        <f>'выработка по дням'!S29/$B19</f>
        <v>2501.44</v>
      </c>
      <c r="AZ19" s="179">
        <f>MAX(AY19:AY21)</f>
        <v>2501.44</v>
      </c>
      <c r="BA19" s="180">
        <f>(AY19-AZ$19)/AZ$19</f>
        <v>0</v>
      </c>
      <c r="BB19" s="178">
        <f>'выработка по дням'!T29/$B19</f>
        <v>4021.28</v>
      </c>
      <c r="BC19" s="179">
        <f>MAX(BB19:BB21)</f>
        <v>4021.28</v>
      </c>
      <c r="BD19" s="180">
        <f>(BB19-BC$19)/BC$19</f>
        <v>0</v>
      </c>
      <c r="BE19" s="178">
        <f>'выработка по дням'!U29/$B19</f>
        <v>2559.88</v>
      </c>
      <c r="BF19" s="179">
        <f>MAX(BE19:BE21)</f>
        <v>2559.88</v>
      </c>
      <c r="BG19" s="180">
        <f>(BE19-BF$19)/BF$19</f>
        <v>0</v>
      </c>
      <c r="BH19" s="178">
        <f>'выработка по дням'!V29/$B19</f>
        <v>3295.52</v>
      </c>
      <c r="BI19" s="179">
        <f>MAX(BH19:BH21)</f>
        <v>3295.52</v>
      </c>
      <c r="BJ19" s="180">
        <f>(BH19-BI$19)/BI$19</f>
        <v>0</v>
      </c>
      <c r="BK19" s="178">
        <f>'выработка по дням'!W29/$B19</f>
        <v>4826.6400000000003</v>
      </c>
      <c r="BL19" s="179">
        <f>MAX(BK19:BK21)</f>
        <v>4826.6400000000003</v>
      </c>
      <c r="BM19" s="180">
        <f>(BK19-BL$19)/BL$19</f>
        <v>0</v>
      </c>
      <c r="BN19" s="178">
        <f>'выработка по дням'!X29/$B19</f>
        <v>6649.4</v>
      </c>
      <c r="BO19" s="179">
        <f>MAX(BN19:BN21)</f>
        <v>6649.4</v>
      </c>
      <c r="BP19" s="180">
        <f>(BN19-BO$19)/BO$19</f>
        <v>0</v>
      </c>
      <c r="BQ19" s="178">
        <f>'выработка по дням'!Y29/$B19</f>
        <v>6688.04</v>
      </c>
      <c r="BR19" s="179">
        <f>MAX(BQ19:BQ21)</f>
        <v>6688.04</v>
      </c>
      <c r="BS19" s="180">
        <f>(BQ19-BR$19)/BR$19</f>
        <v>0</v>
      </c>
      <c r="BT19" s="178">
        <f>'выработка по дням'!Z29/$B19</f>
        <v>6689.2</v>
      </c>
      <c r="BU19" s="179">
        <f>MAX(BT19:BT21)</f>
        <v>6689.2</v>
      </c>
      <c r="BV19" s="180">
        <f>(BT19-BU$19)/BU$19</f>
        <v>0</v>
      </c>
      <c r="BW19" s="178">
        <f>'выработка по дням'!AA29/$B19</f>
        <v>5721.96</v>
      </c>
      <c r="BX19" s="179">
        <f>MAX(BW19:BW21)</f>
        <v>5721.96</v>
      </c>
      <c r="BY19" s="180">
        <f>(BW19-BX$19)/BX$19</f>
        <v>0</v>
      </c>
      <c r="BZ19" s="178">
        <f>'выработка по дням'!AB29/$B19</f>
        <v>5729.16</v>
      </c>
      <c r="CA19" s="179">
        <f>MAX(BZ19:BZ21)</f>
        <v>5729.16</v>
      </c>
      <c r="CB19" s="180">
        <f>(BZ19-CA$19)/CA$19</f>
        <v>0</v>
      </c>
      <c r="CC19" s="178">
        <f>'выработка по дням'!AC29/$B19</f>
        <v>6638.44</v>
      </c>
      <c r="CD19" s="179">
        <f>MAX(CC19:CC21)</f>
        <v>6638.44</v>
      </c>
      <c r="CE19" s="180">
        <f>(CC19-CD$19)/CD$19</f>
        <v>0</v>
      </c>
      <c r="CF19" s="178">
        <f>'выработка по дням'!AD29/$B19</f>
        <v>2936</v>
      </c>
      <c r="CG19" s="179">
        <f>MAX(CF19:CF21)</f>
        <v>2936</v>
      </c>
      <c r="CH19" s="180">
        <f>(CF19-CG$19)/CG$19</f>
        <v>0</v>
      </c>
      <c r="CI19" s="178">
        <f>'выработка по дням'!AE29/$B19</f>
        <v>5017.12</v>
      </c>
      <c r="CJ19" s="179">
        <f>MAX(CI19:CI21)</f>
        <v>5017.12</v>
      </c>
      <c r="CK19" s="180">
        <f>(CI19-CJ$19)/CJ$19</f>
        <v>0</v>
      </c>
      <c r="CL19" s="178">
        <f>'выработка по дням'!AF29/$B19</f>
        <v>2593.2800000000002</v>
      </c>
      <c r="CM19" s="179">
        <f>MAX(CL19:CL21)</f>
        <v>2593.2800000000002</v>
      </c>
      <c r="CN19" s="180">
        <f>(CL19-CM$19)/CM$19</f>
        <v>0</v>
      </c>
      <c r="CO19" s="178">
        <f>'выработка по дням'!AG29/$B19</f>
        <v>4325.28</v>
      </c>
      <c r="CP19" s="179">
        <f>MAX(CO19:CO21)</f>
        <v>4325.28</v>
      </c>
      <c r="CQ19" s="180">
        <f>(CO19-CP$19)/CP$19</f>
        <v>0</v>
      </c>
      <c r="CR19" s="178">
        <f>'выработка по дням'!AH29/$B19</f>
        <v>3877.84</v>
      </c>
      <c r="CS19" s="179">
        <f>MAX(CR19:CR21)</f>
        <v>3877.84</v>
      </c>
      <c r="CT19" s="180">
        <f>(CR19-CS$19)/CS$19</f>
        <v>0</v>
      </c>
    </row>
    <row r="20" spans="1:98">
      <c r="A20" s="196" t="s">
        <v>532</v>
      </c>
      <c r="B20" s="168">
        <v>20</v>
      </c>
      <c r="C20" s="170" t="e">
        <f>'выработка по дням'!C31/$B20</f>
        <v>#VALUE!</v>
      </c>
      <c r="D20" s="170" t="e">
        <f>MAX(C19:C21)</f>
        <v>#VALUE!</v>
      </c>
      <c r="E20" s="181" t="e">
        <f t="shared" ref="E20:E21" si="64">(C20-D$19)/D$19</f>
        <v>#VALUE!</v>
      </c>
      <c r="F20" s="170">
        <f>'выработка по дням'!D31/$B20</f>
        <v>0</v>
      </c>
      <c r="G20" s="170">
        <f>MAX(F19:F21)</f>
        <v>4658.04</v>
      </c>
      <c r="H20" s="181">
        <f t="shared" ref="H20:H21" si="65">(F20-G$19)/G$19</f>
        <v>-1</v>
      </c>
      <c r="I20" s="170">
        <f>'выработка по дням'!E31/$B20</f>
        <v>0</v>
      </c>
      <c r="J20" s="170">
        <f>MAX(I19:I21)</f>
        <v>5492.32</v>
      </c>
      <c r="K20" s="181">
        <f t="shared" ref="K20:K21" si="66">(I20-J$19)/J$19</f>
        <v>-1</v>
      </c>
      <c r="L20" s="170">
        <f>'выработка по дням'!F31/$B20</f>
        <v>0</v>
      </c>
      <c r="M20" s="170">
        <f>MAX(L19:L21)</f>
        <v>4099.3999999999996</v>
      </c>
      <c r="N20" s="181">
        <f t="shared" ref="N20:N21" si="67">(L20-M$19)/M$19</f>
        <v>-1</v>
      </c>
      <c r="O20" s="170">
        <f>'выработка по дням'!G31/$B20</f>
        <v>0</v>
      </c>
      <c r="P20" s="170">
        <f>MAX(O19:O21)</f>
        <v>1426.84</v>
      </c>
      <c r="Q20" s="181">
        <f t="shared" ref="Q20:Q21" si="68">(O20-P$19)/P$19</f>
        <v>-1</v>
      </c>
      <c r="R20" s="170">
        <f>'выработка по дням'!H31/$B20</f>
        <v>0</v>
      </c>
      <c r="S20" s="170">
        <f>MAX(R19:R21)</f>
        <v>3373.64</v>
      </c>
      <c r="T20" s="181">
        <f t="shared" ref="T20:T21" si="69">(R20-S$19)/S$19</f>
        <v>-1</v>
      </c>
      <c r="U20" s="170">
        <f>'выработка по дням'!I31/$B20</f>
        <v>0</v>
      </c>
      <c r="V20" s="170">
        <f>MAX(U19:U21)</f>
        <v>5417.6</v>
      </c>
      <c r="W20" s="181">
        <f t="shared" ref="W20:W21" si="70">(U20-V$19)/V$19</f>
        <v>-1</v>
      </c>
      <c r="X20" s="170">
        <f>'выработка по дням'!J31/$B20</f>
        <v>0</v>
      </c>
      <c r="Y20" s="170">
        <f>MAX(X19:X21)</f>
        <v>2500.36</v>
      </c>
      <c r="Z20" s="181">
        <f t="shared" ref="Z20:Z21" si="71">(X20-Y$19)/Y$19</f>
        <v>-1</v>
      </c>
      <c r="AA20" s="170">
        <f>'выработка по дням'!K31/$B20</f>
        <v>0</v>
      </c>
      <c r="AB20" s="170">
        <f>MAX(AA19:AA21)</f>
        <v>1916.96</v>
      </c>
      <c r="AC20" s="181">
        <f t="shared" ref="AC20:AC21" si="72">(AA20-AB$19)/AB$19</f>
        <v>-1</v>
      </c>
      <c r="AD20" s="170">
        <f>'выработка по дням'!L31/$B20</f>
        <v>0</v>
      </c>
      <c r="AE20" s="170">
        <f>MAX(AD19:AD21)</f>
        <v>2037</v>
      </c>
      <c r="AF20" s="181">
        <f t="shared" ref="AF20:AF21" si="73">(AD20-AE$19)/AE$19</f>
        <v>-1</v>
      </c>
      <c r="AG20" s="170">
        <f>'выработка по дням'!M31/$B20</f>
        <v>0</v>
      </c>
      <c r="AH20" s="170">
        <f>MAX(AG19:AG21)</f>
        <v>5964.48</v>
      </c>
      <c r="AI20" s="181">
        <f t="shared" ref="AI20:AI21" si="74">(AG20-AH$19)/AH$19</f>
        <v>-1</v>
      </c>
      <c r="AJ20" s="170">
        <f>'выработка по дням'!N31/$B20</f>
        <v>0</v>
      </c>
      <c r="AK20" s="170">
        <f>MAX(AJ19:AJ21)</f>
        <v>6166.52</v>
      </c>
      <c r="AL20" s="181">
        <f t="shared" ref="AL20:AL21" si="75">(AJ20-AK$19)/AK$19</f>
        <v>-1</v>
      </c>
      <c r="AM20" s="170">
        <f>'выработка по дням'!O31/$B20</f>
        <v>0</v>
      </c>
      <c r="AN20" s="170">
        <f>MAX(AM19:AM21)</f>
        <v>2272.64</v>
      </c>
      <c r="AO20" s="181">
        <f t="shared" ref="AO20:AO21" si="76">(AM20-AN$19)/AN$19</f>
        <v>-1</v>
      </c>
      <c r="AP20" s="170">
        <f>'выработка по дням'!P31/$B20</f>
        <v>0</v>
      </c>
      <c r="AQ20" s="170">
        <f>MAX(AP19:AP21)</f>
        <v>3877.04</v>
      </c>
      <c r="AR20" s="181">
        <f t="shared" ref="AR20:AR21" si="77">(AP20-AQ$19)/AQ$19</f>
        <v>-1</v>
      </c>
      <c r="AS20" s="170">
        <f>'выработка по дням'!Q31/$B20</f>
        <v>0</v>
      </c>
      <c r="AT20" s="170">
        <f>MAX(AS19:AS21)</f>
        <v>2730.48</v>
      </c>
      <c r="AU20" s="181">
        <f t="shared" ref="AU20:AU21" si="78">(AS20-AT$19)/AT$19</f>
        <v>-1</v>
      </c>
      <c r="AV20" s="170">
        <f>'выработка по дням'!R31/$B20</f>
        <v>0</v>
      </c>
      <c r="AW20" s="170">
        <f>MAX(AV19:AV21)</f>
        <v>1815.08</v>
      </c>
      <c r="AX20" s="181">
        <f t="shared" ref="AX20:AX21" si="79">(AV20-AW$19)/AW$19</f>
        <v>-1</v>
      </c>
      <c r="AY20" s="170">
        <f>'выработка по дням'!S31/$B20</f>
        <v>0</v>
      </c>
      <c r="AZ20" s="170">
        <f>MAX(AY19:AY21)</f>
        <v>2501.44</v>
      </c>
      <c r="BA20" s="181">
        <f t="shared" ref="BA20:BA21" si="80">(AY20-AZ$19)/AZ$19</f>
        <v>-1</v>
      </c>
      <c r="BB20" s="170">
        <f>'выработка по дням'!T31/$B20</f>
        <v>0</v>
      </c>
      <c r="BC20" s="170">
        <f>MAX(BB19:BB21)</f>
        <v>4021.28</v>
      </c>
      <c r="BD20" s="181">
        <f t="shared" ref="BD20:BD21" si="81">(BB20-BC$19)/BC$19</f>
        <v>-1</v>
      </c>
      <c r="BE20" s="170">
        <f>'выработка по дням'!U31/$B20</f>
        <v>0</v>
      </c>
      <c r="BF20" s="170">
        <f>MAX(BE19:BE21)</f>
        <v>2559.88</v>
      </c>
      <c r="BG20" s="181">
        <f t="shared" ref="BG20:BG21" si="82">(BE20-BF$19)/BF$19</f>
        <v>-1</v>
      </c>
      <c r="BH20" s="170">
        <f>'выработка по дням'!V31/$B20</f>
        <v>0</v>
      </c>
      <c r="BI20" s="170">
        <f>MAX(BH19:BH21)</f>
        <v>3295.52</v>
      </c>
      <c r="BJ20" s="181">
        <f t="shared" ref="BJ20:BJ21" si="83">(BH20-BI$19)/BI$19</f>
        <v>-1</v>
      </c>
      <c r="BK20" s="170">
        <f>'выработка по дням'!W31/$B20</f>
        <v>0</v>
      </c>
      <c r="BL20" s="170">
        <f>MAX(BK19:BK21)</f>
        <v>4826.6400000000003</v>
      </c>
      <c r="BM20" s="181">
        <f t="shared" ref="BM20:BM21" si="84">(BK20-BL$19)/BL$19</f>
        <v>-1</v>
      </c>
      <c r="BN20" s="170">
        <f>'выработка по дням'!X31/$B20</f>
        <v>0</v>
      </c>
      <c r="BO20" s="170">
        <f>MAX(BN19:BN21)</f>
        <v>6649.4</v>
      </c>
      <c r="BP20" s="181">
        <f t="shared" ref="BP20:BP21" si="85">(BN20-BO$19)/BO$19</f>
        <v>-1</v>
      </c>
      <c r="BQ20" s="170">
        <f>'выработка по дням'!Y31/$B20</f>
        <v>0</v>
      </c>
      <c r="BR20" s="170">
        <f>MAX(BQ19:BQ21)</f>
        <v>6688.04</v>
      </c>
      <c r="BS20" s="181">
        <f t="shared" ref="BS20:BS21" si="86">(BQ20-BR$19)/BR$19</f>
        <v>-1</v>
      </c>
      <c r="BT20" s="170">
        <f>'выработка по дням'!Z31/$B20</f>
        <v>0</v>
      </c>
      <c r="BU20" s="170">
        <f>MAX(BT19:BT21)</f>
        <v>6689.2</v>
      </c>
      <c r="BV20" s="181">
        <f t="shared" ref="BV20:BV21" si="87">(BT20-BU$19)/BU$19</f>
        <v>-1</v>
      </c>
      <c r="BW20" s="170">
        <f>'выработка по дням'!AA31/$B20</f>
        <v>0</v>
      </c>
      <c r="BX20" s="170">
        <f>MAX(BW19:BW21)</f>
        <v>5721.96</v>
      </c>
      <c r="BY20" s="181">
        <f t="shared" ref="BY20:BY21" si="88">(BW20-BX$19)/BX$19</f>
        <v>-1</v>
      </c>
      <c r="BZ20" s="170">
        <f>'выработка по дням'!AB31/$B20</f>
        <v>0</v>
      </c>
      <c r="CA20" s="170">
        <f>MAX(BZ19:BZ21)</f>
        <v>5729.16</v>
      </c>
      <c r="CB20" s="181">
        <f t="shared" ref="CB20:CB21" si="89">(BZ20-CA$19)/CA$19</f>
        <v>-1</v>
      </c>
      <c r="CC20" s="170">
        <f>'выработка по дням'!AC31/$B20</f>
        <v>0</v>
      </c>
      <c r="CD20" s="170">
        <f>MAX(CC19:CC21)</f>
        <v>6638.44</v>
      </c>
      <c r="CE20" s="181">
        <f t="shared" ref="CE20:CE21" si="90">(CC20-CD$19)/CD$19</f>
        <v>-1</v>
      </c>
      <c r="CF20" s="170">
        <f>'выработка по дням'!AD31/$B20</f>
        <v>0</v>
      </c>
      <c r="CG20" s="170">
        <f>MAX(CF19:CF21)</f>
        <v>2936</v>
      </c>
      <c r="CH20" s="181">
        <f t="shared" ref="CH20:CH21" si="91">(CF20-CG$19)/CG$19</f>
        <v>-1</v>
      </c>
      <c r="CI20" s="170">
        <f>'выработка по дням'!AE31/$B20</f>
        <v>0</v>
      </c>
      <c r="CJ20" s="170">
        <f>MAX(CI19:CI21)</f>
        <v>5017.12</v>
      </c>
      <c r="CK20" s="181">
        <f t="shared" ref="CK20:CK21" si="92">(CI20-CJ$19)/CJ$19</f>
        <v>-1</v>
      </c>
      <c r="CL20" s="170">
        <f>'выработка по дням'!AF31/$B20</f>
        <v>0</v>
      </c>
      <c r="CM20" s="170">
        <f>MAX(CL19:CL21)</f>
        <v>2593.2800000000002</v>
      </c>
      <c r="CN20" s="181">
        <f t="shared" ref="CN20:CN21" si="93">(CL20-CM$19)/CM$19</f>
        <v>-1</v>
      </c>
      <c r="CO20" s="170">
        <f>'выработка по дням'!AG31/$B20</f>
        <v>0</v>
      </c>
      <c r="CP20" s="170">
        <f>MAX(CO19:CO21)</f>
        <v>4325.28</v>
      </c>
      <c r="CQ20" s="181">
        <f t="shared" ref="CQ20:CQ21" si="94">(CO20-CP$19)/CP$19</f>
        <v>-1</v>
      </c>
      <c r="CR20" s="170">
        <f>'выработка по дням'!AH31/$B20</f>
        <v>0</v>
      </c>
      <c r="CS20" s="170">
        <f>MAX(CR19:CR21)</f>
        <v>3877.84</v>
      </c>
      <c r="CT20" s="181">
        <f t="shared" ref="CT20:CT21" si="95">(CR20-CS$19)/CS$19</f>
        <v>-1</v>
      </c>
    </row>
    <row r="21" spans="1:98" ht="15.75" thickBot="1">
      <c r="A21" s="197" t="s">
        <v>531</v>
      </c>
      <c r="B21" s="182">
        <v>15</v>
      </c>
      <c r="C21" s="183" t="e">
        <f>'выработка по дням'!C33/$B21</f>
        <v>#VALUE!</v>
      </c>
      <c r="D21" s="183" t="e">
        <f>MAX(C19:C21)</f>
        <v>#VALUE!</v>
      </c>
      <c r="E21" s="184" t="e">
        <f t="shared" si="64"/>
        <v>#VALUE!</v>
      </c>
      <c r="F21" s="183">
        <f>'выработка по дням'!D33/$B21</f>
        <v>0</v>
      </c>
      <c r="G21" s="183">
        <f>MAX(F19:F21)</f>
        <v>4658.04</v>
      </c>
      <c r="H21" s="184">
        <f t="shared" si="65"/>
        <v>-1</v>
      </c>
      <c r="I21" s="183">
        <f>'выработка по дням'!E33/$B21</f>
        <v>0</v>
      </c>
      <c r="J21" s="183">
        <f>MAX(I19:I21)</f>
        <v>5492.32</v>
      </c>
      <c r="K21" s="184">
        <f t="shared" si="66"/>
        <v>-1</v>
      </c>
      <c r="L21" s="183">
        <f>'выработка по дням'!F33/$B21</f>
        <v>0</v>
      </c>
      <c r="M21" s="183">
        <f>MAX(L19:L21)</f>
        <v>4099.3999999999996</v>
      </c>
      <c r="N21" s="184">
        <f t="shared" si="67"/>
        <v>-1</v>
      </c>
      <c r="O21" s="183">
        <f>'выработка по дням'!G33/$B21</f>
        <v>0</v>
      </c>
      <c r="P21" s="183">
        <f>MAX(O19:O21)</f>
        <v>1426.84</v>
      </c>
      <c r="Q21" s="184">
        <f t="shared" si="68"/>
        <v>-1</v>
      </c>
      <c r="R21" s="183">
        <f>'выработка по дням'!H33/$B21</f>
        <v>0</v>
      </c>
      <c r="S21" s="183">
        <f>MAX(R19:R21)</f>
        <v>3373.64</v>
      </c>
      <c r="T21" s="184">
        <f t="shared" si="69"/>
        <v>-1</v>
      </c>
      <c r="U21" s="183">
        <f>'выработка по дням'!I33/$B21</f>
        <v>0</v>
      </c>
      <c r="V21" s="183">
        <f>MAX(U19:U21)</f>
        <v>5417.6</v>
      </c>
      <c r="W21" s="184">
        <f t="shared" si="70"/>
        <v>-1</v>
      </c>
      <c r="X21" s="183">
        <f>'выработка по дням'!J33/$B21</f>
        <v>0</v>
      </c>
      <c r="Y21" s="183">
        <f>MAX(X19:X21)</f>
        <v>2500.36</v>
      </c>
      <c r="Z21" s="184">
        <f t="shared" si="71"/>
        <v>-1</v>
      </c>
      <c r="AA21" s="183">
        <f>'выработка по дням'!K33/$B21</f>
        <v>0</v>
      </c>
      <c r="AB21" s="183">
        <f>MAX(AA19:AA21)</f>
        <v>1916.96</v>
      </c>
      <c r="AC21" s="184">
        <f t="shared" si="72"/>
        <v>-1</v>
      </c>
      <c r="AD21" s="183">
        <f>'выработка по дням'!L33/$B21</f>
        <v>0</v>
      </c>
      <c r="AE21" s="183">
        <f>MAX(AD19:AD21)</f>
        <v>2037</v>
      </c>
      <c r="AF21" s="184">
        <f t="shared" si="73"/>
        <v>-1</v>
      </c>
      <c r="AG21" s="183">
        <f>'выработка по дням'!M33/$B21</f>
        <v>0</v>
      </c>
      <c r="AH21" s="183">
        <f>MAX(AG19:AG21)</f>
        <v>5964.48</v>
      </c>
      <c r="AI21" s="184">
        <f t="shared" si="74"/>
        <v>-1</v>
      </c>
      <c r="AJ21" s="183">
        <f>'выработка по дням'!N33/$B21</f>
        <v>0</v>
      </c>
      <c r="AK21" s="183">
        <f>MAX(AJ19:AJ21)</f>
        <v>6166.52</v>
      </c>
      <c r="AL21" s="184">
        <f t="shared" si="75"/>
        <v>-1</v>
      </c>
      <c r="AM21" s="183">
        <f>'выработка по дням'!O33/$B21</f>
        <v>0</v>
      </c>
      <c r="AN21" s="183">
        <f>MAX(AM19:AM21)</f>
        <v>2272.64</v>
      </c>
      <c r="AO21" s="184">
        <f t="shared" si="76"/>
        <v>-1</v>
      </c>
      <c r="AP21" s="183">
        <f>'выработка по дням'!P33/$B21</f>
        <v>0</v>
      </c>
      <c r="AQ21" s="183">
        <f>MAX(AP19:AP21)</f>
        <v>3877.04</v>
      </c>
      <c r="AR21" s="184">
        <f t="shared" si="77"/>
        <v>-1</v>
      </c>
      <c r="AS21" s="183">
        <f>'выработка по дням'!Q33/$B21</f>
        <v>0</v>
      </c>
      <c r="AT21" s="183">
        <f>MAX(AS19:AS21)</f>
        <v>2730.48</v>
      </c>
      <c r="AU21" s="184">
        <f t="shared" si="78"/>
        <v>-1</v>
      </c>
      <c r="AV21" s="183">
        <f>'выработка по дням'!R33/$B21</f>
        <v>0</v>
      </c>
      <c r="AW21" s="183">
        <f>MAX(AV19:AV21)</f>
        <v>1815.08</v>
      </c>
      <c r="AX21" s="184">
        <f t="shared" si="79"/>
        <v>-1</v>
      </c>
      <c r="AY21" s="183">
        <f>'выработка по дням'!S33/$B21</f>
        <v>0</v>
      </c>
      <c r="AZ21" s="183">
        <f>MAX(AY19:AY21)</f>
        <v>2501.44</v>
      </c>
      <c r="BA21" s="184">
        <f t="shared" si="80"/>
        <v>-1</v>
      </c>
      <c r="BB21" s="183">
        <f>'выработка по дням'!T33/$B21</f>
        <v>0</v>
      </c>
      <c r="BC21" s="183">
        <f>MAX(BB19:BB21)</f>
        <v>4021.28</v>
      </c>
      <c r="BD21" s="184">
        <f t="shared" si="81"/>
        <v>-1</v>
      </c>
      <c r="BE21" s="183">
        <f>'выработка по дням'!U33/$B21</f>
        <v>0</v>
      </c>
      <c r="BF21" s="183">
        <f>MAX(BE19:BE21)</f>
        <v>2559.88</v>
      </c>
      <c r="BG21" s="184">
        <f t="shared" si="82"/>
        <v>-1</v>
      </c>
      <c r="BH21" s="183">
        <f>'выработка по дням'!V33/$B21</f>
        <v>0</v>
      </c>
      <c r="BI21" s="183">
        <f>MAX(BH19:BH21)</f>
        <v>3295.52</v>
      </c>
      <c r="BJ21" s="184">
        <f t="shared" si="83"/>
        <v>-1</v>
      </c>
      <c r="BK21" s="183">
        <f>'выработка по дням'!W33/$B21</f>
        <v>0</v>
      </c>
      <c r="BL21" s="183">
        <f>MAX(BK19:BK21)</f>
        <v>4826.6400000000003</v>
      </c>
      <c r="BM21" s="184">
        <f t="shared" si="84"/>
        <v>-1</v>
      </c>
      <c r="BN21" s="183">
        <f>'выработка по дням'!X33/$B21</f>
        <v>0</v>
      </c>
      <c r="BO21" s="183">
        <f>MAX(BN19:BN21)</f>
        <v>6649.4</v>
      </c>
      <c r="BP21" s="184">
        <f t="shared" si="85"/>
        <v>-1</v>
      </c>
      <c r="BQ21" s="183">
        <f>'выработка по дням'!Y33/$B21</f>
        <v>0</v>
      </c>
      <c r="BR21" s="183">
        <f>MAX(BQ19:BQ21)</f>
        <v>6688.04</v>
      </c>
      <c r="BS21" s="184">
        <f t="shared" si="86"/>
        <v>-1</v>
      </c>
      <c r="BT21" s="183">
        <f>'выработка по дням'!Z33/$B21</f>
        <v>0</v>
      </c>
      <c r="BU21" s="183">
        <f>MAX(BT19:BT21)</f>
        <v>6689.2</v>
      </c>
      <c r="BV21" s="184">
        <f t="shared" si="87"/>
        <v>-1</v>
      </c>
      <c r="BW21" s="183">
        <f>'выработка по дням'!AA33/$B21</f>
        <v>0</v>
      </c>
      <c r="BX21" s="183">
        <f>MAX(BW19:BW21)</f>
        <v>5721.96</v>
      </c>
      <c r="BY21" s="184">
        <f t="shared" si="88"/>
        <v>-1</v>
      </c>
      <c r="BZ21" s="183">
        <f>'выработка по дням'!AB33/$B21</f>
        <v>0</v>
      </c>
      <c r="CA21" s="183">
        <f>MAX(BZ19:BZ21)</f>
        <v>5729.16</v>
      </c>
      <c r="CB21" s="184">
        <f t="shared" si="89"/>
        <v>-1</v>
      </c>
      <c r="CC21" s="183">
        <f>'выработка по дням'!AC33/$B21</f>
        <v>0</v>
      </c>
      <c r="CD21" s="183">
        <f>MAX(CC19:CC21)</f>
        <v>6638.44</v>
      </c>
      <c r="CE21" s="184">
        <f t="shared" si="90"/>
        <v>-1</v>
      </c>
      <c r="CF21" s="183">
        <f>'выработка по дням'!AD33/$B21</f>
        <v>0</v>
      </c>
      <c r="CG21" s="183">
        <f>MAX(CF19:CF21)</f>
        <v>2936</v>
      </c>
      <c r="CH21" s="184">
        <f t="shared" si="91"/>
        <v>-1</v>
      </c>
      <c r="CI21" s="183">
        <f>'выработка по дням'!AE33/$B21</f>
        <v>0</v>
      </c>
      <c r="CJ21" s="183">
        <f>MAX(CI19:CI21)</f>
        <v>5017.12</v>
      </c>
      <c r="CK21" s="184">
        <f t="shared" si="92"/>
        <v>-1</v>
      </c>
      <c r="CL21" s="183">
        <f>'выработка по дням'!AF33/$B21</f>
        <v>0</v>
      </c>
      <c r="CM21" s="183">
        <f>MAX(CL19:CL21)</f>
        <v>2593.2800000000002</v>
      </c>
      <c r="CN21" s="184">
        <f t="shared" si="93"/>
        <v>-1</v>
      </c>
      <c r="CO21" s="183">
        <f>'выработка по дням'!AG33/$B21</f>
        <v>0</v>
      </c>
      <c r="CP21" s="183">
        <f>MAX(CO19:CO21)</f>
        <v>4325.28</v>
      </c>
      <c r="CQ21" s="184">
        <f t="shared" si="94"/>
        <v>-1</v>
      </c>
      <c r="CR21" s="183">
        <f>'выработка по дням'!AH33/$B21</f>
        <v>0</v>
      </c>
      <c r="CS21" s="183">
        <f>MAX(CR19:CR21)</f>
        <v>3877.84</v>
      </c>
      <c r="CT21" s="184">
        <f t="shared" si="95"/>
        <v>-1</v>
      </c>
    </row>
    <row r="22" spans="1:98">
      <c r="A22" s="198" t="s">
        <v>363</v>
      </c>
      <c r="B22" s="174">
        <v>5</v>
      </c>
      <c r="C22" s="175">
        <f>'выработка по дням'!C35/$B22</f>
        <v>2425.6</v>
      </c>
      <c r="D22" s="175"/>
      <c r="E22" s="176"/>
      <c r="F22" s="175">
        <f>'выработка по дням'!D35/$B22</f>
        <v>3636.8</v>
      </c>
      <c r="G22" s="175"/>
      <c r="H22" s="176"/>
      <c r="I22" s="175">
        <f>'выработка по дням'!E35/$B22</f>
        <v>3783.2</v>
      </c>
      <c r="J22" s="175"/>
      <c r="K22" s="176"/>
      <c r="L22" s="175">
        <f>'выработка по дням'!F35/$B22</f>
        <v>5590</v>
      </c>
      <c r="M22" s="175"/>
      <c r="N22" s="176"/>
      <c r="O22" s="175">
        <f>'выработка по дням'!G35/$B22</f>
        <v>1531.6</v>
      </c>
      <c r="P22" s="175"/>
      <c r="Q22" s="176"/>
      <c r="R22" s="175">
        <f>'выработка по дням'!H35/$B22</f>
        <v>2256.6</v>
      </c>
      <c r="S22" s="175"/>
      <c r="T22" s="176"/>
      <c r="U22" s="175">
        <f>'выработка по дням'!I35/$B22</f>
        <v>2032.2</v>
      </c>
      <c r="V22" s="175"/>
      <c r="W22" s="176"/>
      <c r="X22" s="175">
        <f>'выработка по дням'!J35/$B22</f>
        <v>4248.2</v>
      </c>
      <c r="Y22" s="175"/>
      <c r="Z22" s="176"/>
      <c r="AA22" s="175">
        <f>'выработка по дням'!K35/$B22</f>
        <v>4667.3999999999996</v>
      </c>
      <c r="AB22" s="175"/>
      <c r="AC22" s="176"/>
      <c r="AD22" s="175">
        <f>'выработка по дням'!L35/$B22</f>
        <v>1057.5999999999999</v>
      </c>
      <c r="AE22" s="175"/>
      <c r="AF22" s="176"/>
      <c r="AG22" s="175">
        <f>'выработка по дням'!M35/$B22</f>
        <v>90.2</v>
      </c>
      <c r="AH22" s="175"/>
      <c r="AI22" s="176"/>
      <c r="AJ22" s="175">
        <f>'выработка по дням'!N35/$B22</f>
        <v>648.79999999999995</v>
      </c>
      <c r="AK22" s="175"/>
      <c r="AL22" s="176"/>
      <c r="AM22" s="175">
        <f>'выработка по дням'!O35/$B22</f>
        <v>4137.6000000000004</v>
      </c>
      <c r="AN22" s="175"/>
      <c r="AO22" s="176"/>
      <c r="AP22" s="175">
        <f>'выработка по дням'!P35/$B22</f>
        <v>1967</v>
      </c>
      <c r="AQ22" s="175"/>
      <c r="AR22" s="176"/>
      <c r="AS22" s="175">
        <f>'выработка по дням'!Q35/$B22</f>
        <v>5386.4</v>
      </c>
      <c r="AT22" s="175"/>
      <c r="AU22" s="176"/>
      <c r="AV22" s="175">
        <f>'выработка по дням'!R35/$B22</f>
        <v>2311.6</v>
      </c>
      <c r="AW22" s="175"/>
      <c r="AX22" s="176"/>
      <c r="AY22" s="175">
        <f>'выработка по дням'!S35/$B22</f>
        <v>1940</v>
      </c>
      <c r="AZ22" s="175"/>
      <c r="BA22" s="176"/>
      <c r="BB22" s="175">
        <f>'выработка по дням'!T35/$B22</f>
        <v>11.6</v>
      </c>
      <c r="BC22" s="175"/>
      <c r="BD22" s="176"/>
      <c r="BE22" s="175">
        <f>'выработка по дням'!U35/$B22</f>
        <v>1259.5999999999999</v>
      </c>
      <c r="BF22" s="175"/>
      <c r="BG22" s="176"/>
      <c r="BH22" s="175">
        <f>'выработка по дням'!V35/$B22</f>
        <v>3230.4</v>
      </c>
      <c r="BI22" s="175"/>
      <c r="BJ22" s="176"/>
      <c r="BK22" s="175">
        <f>'выработка по дням'!W35/$B22</f>
        <v>5073.2</v>
      </c>
      <c r="BL22" s="175"/>
      <c r="BM22" s="176"/>
      <c r="BN22" s="175">
        <f>'выработка по дням'!X35/$B22</f>
        <v>6774.2</v>
      </c>
      <c r="BO22" s="175"/>
      <c r="BP22" s="176"/>
      <c r="BQ22" s="175">
        <f>'выработка по дням'!Y35/$B22</f>
        <v>6182.6</v>
      </c>
      <c r="BR22" s="175"/>
      <c r="BS22" s="176"/>
      <c r="BT22" s="175">
        <f>'выработка по дням'!Z35/$B22</f>
        <v>6855.4</v>
      </c>
      <c r="BU22" s="175"/>
      <c r="BV22" s="176"/>
      <c r="BW22" s="175">
        <f>'выработка по дням'!AA35/$B22</f>
        <v>6429.2</v>
      </c>
      <c r="BX22" s="175"/>
      <c r="BY22" s="176"/>
      <c r="BZ22" s="175">
        <f>'выработка по дням'!AB35/$B22</f>
        <v>6037.4</v>
      </c>
      <c r="CA22" s="175"/>
      <c r="CB22" s="176"/>
      <c r="CC22" s="175">
        <f>'выработка по дням'!AC35/$B22</f>
        <v>6618.2</v>
      </c>
      <c r="CD22" s="175"/>
      <c r="CE22" s="176"/>
      <c r="CF22" s="175">
        <f>'выработка по дням'!AD35/$B22</f>
        <v>6197.6</v>
      </c>
      <c r="CG22" s="175"/>
      <c r="CH22" s="176"/>
      <c r="CI22" s="175">
        <f>'выработка по дням'!AE35/$B22</f>
        <v>1959.4</v>
      </c>
      <c r="CJ22" s="175"/>
      <c r="CK22" s="176"/>
      <c r="CL22" s="175">
        <f>'выработка по дням'!AF35/$B22</f>
        <v>584.4</v>
      </c>
      <c r="CM22" s="175"/>
      <c r="CN22" s="176"/>
      <c r="CO22" s="175">
        <f>'выработка по дням'!AG35/$B22</f>
        <v>2206</v>
      </c>
      <c r="CP22" s="175"/>
      <c r="CQ22" s="176"/>
      <c r="CR22" s="175">
        <f>'выработка по дням'!AH35/$B22</f>
        <v>4515</v>
      </c>
      <c r="CS22" s="175"/>
      <c r="CT22" s="176"/>
    </row>
    <row r="23" spans="1:98" ht="15.75" thickBot="1">
      <c r="A23" s="201" t="s">
        <v>364</v>
      </c>
      <c r="B23" s="188">
        <v>25</v>
      </c>
      <c r="C23" s="172">
        <f>'выработка по дням'!C37/$B23</f>
        <v>1931.04</v>
      </c>
      <c r="D23" s="172"/>
      <c r="E23" s="173"/>
      <c r="F23" s="172">
        <f>'выработка по дням'!D37/$B23</f>
        <v>4362.84</v>
      </c>
      <c r="G23" s="172"/>
      <c r="H23" s="173"/>
      <c r="I23" s="172">
        <f>'выработка по дням'!E37/$B23</f>
        <v>4696.4399999999996</v>
      </c>
      <c r="J23" s="172"/>
      <c r="K23" s="173"/>
      <c r="L23" s="172">
        <f>'выработка по дням'!F37/$B23</f>
        <v>5571.48</v>
      </c>
      <c r="M23" s="172"/>
      <c r="N23" s="173"/>
      <c r="O23" s="172">
        <f>'выработка по дням'!G37/$B23</f>
        <v>2132.7600000000002</v>
      </c>
      <c r="P23" s="172"/>
      <c r="Q23" s="173"/>
      <c r="R23" s="172">
        <f>'выработка по дням'!H37/$B23</f>
        <v>2940.56</v>
      </c>
      <c r="S23" s="172"/>
      <c r="T23" s="173"/>
      <c r="U23" s="172">
        <f>'выработка по дням'!I37/$B23</f>
        <v>3836</v>
      </c>
      <c r="V23" s="172"/>
      <c r="W23" s="173"/>
      <c r="X23" s="172">
        <f>'выработка по дням'!J37/$B23</f>
        <v>5822.96</v>
      </c>
      <c r="Y23" s="172"/>
      <c r="Z23" s="173"/>
      <c r="AA23" s="172">
        <f>'выработка по дням'!K37/$B23</f>
        <v>5367.68</v>
      </c>
      <c r="AB23" s="172"/>
      <c r="AC23" s="173"/>
      <c r="AD23" s="172">
        <f>'выработка по дням'!L37/$B23</f>
        <v>1780.28</v>
      </c>
      <c r="AE23" s="172"/>
      <c r="AF23" s="173"/>
      <c r="AG23" s="172">
        <f>'выработка по дням'!M37/$B23</f>
        <v>1935.04</v>
      </c>
      <c r="AH23" s="172"/>
      <c r="AI23" s="173"/>
      <c r="AJ23" s="172">
        <f>'выработка по дням'!N37/$B23</f>
        <v>2101.08</v>
      </c>
      <c r="AK23" s="172"/>
      <c r="AL23" s="173"/>
      <c r="AM23" s="172">
        <f>'выработка по дням'!O37/$B23</f>
        <v>5362</v>
      </c>
      <c r="AN23" s="172"/>
      <c r="AO23" s="173"/>
      <c r="AP23" s="172">
        <f>'выработка по дням'!P37/$B23</f>
        <v>2527.84</v>
      </c>
      <c r="AQ23" s="172"/>
      <c r="AR23" s="173"/>
      <c r="AS23" s="172">
        <f>'выработка по дням'!Q37/$B23</f>
        <v>4190.96</v>
      </c>
      <c r="AT23" s="172"/>
      <c r="AU23" s="173"/>
      <c r="AV23" s="172">
        <f>'выработка по дням'!R37/$B23</f>
        <v>4326.12</v>
      </c>
      <c r="AW23" s="172"/>
      <c r="AX23" s="173"/>
      <c r="AY23" s="172">
        <f>'выработка по дням'!S37/$B23</f>
        <v>2147.48</v>
      </c>
      <c r="AZ23" s="172"/>
      <c r="BA23" s="173"/>
      <c r="BB23" s="172">
        <f>'выработка по дням'!T37/$B23</f>
        <v>1644.92</v>
      </c>
      <c r="BC23" s="172"/>
      <c r="BD23" s="173"/>
      <c r="BE23" s="172">
        <f>'выработка по дням'!U37/$B23</f>
        <v>5403.28</v>
      </c>
      <c r="BF23" s="172"/>
      <c r="BG23" s="173"/>
      <c r="BH23" s="172">
        <f>'выработка по дням'!V37/$B23</f>
        <v>3256.32</v>
      </c>
      <c r="BI23" s="172"/>
      <c r="BJ23" s="173"/>
      <c r="BK23" s="172">
        <f>'выработка по дням'!W37/$B23</f>
        <v>5899.72</v>
      </c>
      <c r="BL23" s="172"/>
      <c r="BM23" s="173"/>
      <c r="BN23" s="172">
        <f>'выработка по дням'!X37/$B23</f>
        <v>6094.32</v>
      </c>
      <c r="BO23" s="172"/>
      <c r="BP23" s="173"/>
      <c r="BQ23" s="172">
        <f>'выработка по дням'!Y37/$B23</f>
        <v>6580.52</v>
      </c>
      <c r="BR23" s="172"/>
      <c r="BS23" s="173"/>
      <c r="BT23" s="172">
        <f>'выработка по дням'!Z37/$B23</f>
        <v>6557.6</v>
      </c>
      <c r="BU23" s="172"/>
      <c r="BV23" s="173"/>
      <c r="BW23" s="172">
        <f>'выработка по дням'!AA37/$B23</f>
        <v>6609.44</v>
      </c>
      <c r="BX23" s="172"/>
      <c r="BY23" s="173"/>
      <c r="BZ23" s="172">
        <f>'выработка по дням'!AB37/$B23</f>
        <v>5895.72</v>
      </c>
      <c r="CA23" s="172"/>
      <c r="CB23" s="173"/>
      <c r="CC23" s="172">
        <f>'выработка по дням'!AC37/$B23</f>
        <v>6572.36</v>
      </c>
      <c r="CD23" s="172"/>
      <c r="CE23" s="173"/>
      <c r="CF23" s="172">
        <f>'выработка по дням'!AD37/$B23</f>
        <v>6630.4</v>
      </c>
      <c r="CG23" s="172"/>
      <c r="CH23" s="173"/>
      <c r="CI23" s="172">
        <f>'выработка по дням'!AE37/$B23</f>
        <v>3058.6</v>
      </c>
      <c r="CJ23" s="172"/>
      <c r="CK23" s="173"/>
      <c r="CL23" s="172">
        <f>'выработка по дням'!AF37/$B23</f>
        <v>1158.4000000000001</v>
      </c>
      <c r="CM23" s="172"/>
      <c r="CN23" s="173"/>
      <c r="CO23" s="172">
        <f>'выработка по дням'!AG37/$B23</f>
        <v>2539.52</v>
      </c>
      <c r="CP23" s="172"/>
      <c r="CQ23" s="173"/>
      <c r="CR23" s="172">
        <f>'выработка по дням'!AH37/$B23</f>
        <v>3924.32</v>
      </c>
      <c r="CS23" s="172"/>
      <c r="CT23" s="173"/>
    </row>
    <row r="24" spans="1:98">
      <c r="A24" s="191" t="s">
        <v>365</v>
      </c>
      <c r="B24" s="177">
        <v>10</v>
      </c>
      <c r="C24" s="178">
        <f>'выработка по дням'!C39/$B24</f>
        <v>2590</v>
      </c>
      <c r="D24" s="179">
        <f>MAX(C24:C25)</f>
        <v>2590</v>
      </c>
      <c r="E24" s="180">
        <f>(C24-D$24)/D$24</f>
        <v>0</v>
      </c>
      <c r="F24" s="178">
        <f>'выработка по дням'!D39/$B24</f>
        <v>3248.7</v>
      </c>
      <c r="G24" s="179">
        <f>MAX(F24:F25)</f>
        <v>3248.7</v>
      </c>
      <c r="H24" s="180">
        <f>(F24-G$24)/G$24</f>
        <v>0</v>
      </c>
      <c r="I24" s="178">
        <f>'выработка по дням'!E39/$B24</f>
        <v>5379.5</v>
      </c>
      <c r="J24" s="179">
        <f>MAX(I24:I25)</f>
        <v>5379.5</v>
      </c>
      <c r="K24" s="180">
        <f>(I24-J$24)/J$24</f>
        <v>0</v>
      </c>
      <c r="L24" s="178">
        <f>'выработка по дням'!F39/$B24</f>
        <v>4674.5</v>
      </c>
      <c r="M24" s="179">
        <f>MAX(L24:L25)</f>
        <v>4674.5</v>
      </c>
      <c r="N24" s="180">
        <f>(L24-M$24)/M$24</f>
        <v>0</v>
      </c>
      <c r="O24" s="178">
        <f>'выработка по дням'!G39/$B24</f>
        <v>2124.6999999999998</v>
      </c>
      <c r="P24" s="179">
        <f>MAX(O24:O25)</f>
        <v>2124.8666666666668</v>
      </c>
      <c r="Q24" s="180">
        <f>(O24-P$24)/P$24</f>
        <v>-7.843629404212178E-5</v>
      </c>
      <c r="R24" s="178">
        <f>'выработка по дням'!H39/$B24</f>
        <v>2988.2</v>
      </c>
      <c r="S24" s="179">
        <f>MAX(R24:R25)</f>
        <v>3000.7333333333331</v>
      </c>
      <c r="T24" s="180">
        <f>(R24-S$24)/S$24</f>
        <v>-4.1767567927839767E-3</v>
      </c>
      <c r="U24" s="178">
        <f>'выработка по дням'!I39/$B24</f>
        <v>3318.4</v>
      </c>
      <c r="V24" s="179">
        <f>MAX(U24:U25)</f>
        <v>3318.4</v>
      </c>
      <c r="W24" s="180">
        <f>(U24-V$24)/V$24</f>
        <v>0</v>
      </c>
      <c r="X24" s="178">
        <f>'выработка по дням'!J39/$B24</f>
        <v>5717.3</v>
      </c>
      <c r="Y24" s="179">
        <f>MAX(X24:X25)</f>
        <v>5717.3</v>
      </c>
      <c r="Z24" s="180">
        <f>(X24-Y$24)/Y$24</f>
        <v>0</v>
      </c>
      <c r="AA24" s="178">
        <f>'выработка по дням'!K39/$B24</f>
        <v>3183.5</v>
      </c>
      <c r="AB24" s="179">
        <f>MAX(AA24:AA25)</f>
        <v>3235.4666666666667</v>
      </c>
      <c r="AC24" s="180">
        <f>(AA24-AB$24)/AB$24</f>
        <v>-1.6061567625484226E-2</v>
      </c>
      <c r="AD24" s="178">
        <f>'выработка по дням'!L39/$B24</f>
        <v>1295.8</v>
      </c>
      <c r="AE24" s="179">
        <f>MAX(AD24:AD25)</f>
        <v>1295.8</v>
      </c>
      <c r="AF24" s="180">
        <f>(AD24-AE$24)/AE$24</f>
        <v>0</v>
      </c>
      <c r="AG24" s="178">
        <f>'выработка по дням'!M39/$B24</f>
        <v>2134.1999999999998</v>
      </c>
      <c r="AH24" s="179">
        <f>MAX(AG24:AG25)</f>
        <v>2288.8666666666668</v>
      </c>
      <c r="AI24" s="180">
        <f>(AG24-AH$24)/AH$24</f>
        <v>-6.7573471587102918E-2</v>
      </c>
      <c r="AJ24" s="178">
        <f>'выработка по дням'!N39/$B24</f>
        <v>1089</v>
      </c>
      <c r="AK24" s="179">
        <f>MAX(AJ24:AJ25)</f>
        <v>1349.4</v>
      </c>
      <c r="AL24" s="180">
        <f>(AJ24-AK$24)/AK$24</f>
        <v>-0.19297465540240114</v>
      </c>
      <c r="AM24" s="178">
        <f>'выработка по дням'!O39/$B24</f>
        <v>3007.2</v>
      </c>
      <c r="AN24" s="179">
        <f>MAX(AM24:AM25)</f>
        <v>3245.0666666666666</v>
      </c>
      <c r="AO24" s="180">
        <f>(AM24-AN$24)/AN$24</f>
        <v>-7.3301010765058794E-2</v>
      </c>
      <c r="AP24" s="178">
        <f>'выработка по дням'!P39/$B24</f>
        <v>1716.1</v>
      </c>
      <c r="AQ24" s="179">
        <f>MAX(AP24:AP25)</f>
        <v>1747</v>
      </c>
      <c r="AR24" s="180">
        <f>(AP24-AQ$24)/AQ$24</f>
        <v>-1.7687464224384712E-2</v>
      </c>
      <c r="AS24" s="178">
        <f>'выработка по дням'!Q39/$B24</f>
        <v>3930.4</v>
      </c>
      <c r="AT24" s="179">
        <f>MAX(AS24:AS25)</f>
        <v>3932.6</v>
      </c>
      <c r="AU24" s="180">
        <f>(AS24-AT$24)/AT$24</f>
        <v>-5.5942633372319027E-4</v>
      </c>
      <c r="AV24" s="178">
        <f>'выработка по дням'!R39/$B24</f>
        <v>1273.4000000000001</v>
      </c>
      <c r="AW24" s="179">
        <f>MAX(AV24:AV25)</f>
        <v>1273.4000000000001</v>
      </c>
      <c r="AX24" s="180">
        <f>(AV24-AW$24)/AW$24</f>
        <v>0</v>
      </c>
      <c r="AY24" s="178">
        <f>'выработка по дням'!S39/$B24</f>
        <v>2756.5</v>
      </c>
      <c r="AZ24" s="179">
        <f>MAX(AY24:AY25)</f>
        <v>3048.8666666666668</v>
      </c>
      <c r="BA24" s="180">
        <f>(AY24-AZ$24)/AZ$24</f>
        <v>-9.589355607548164E-2</v>
      </c>
      <c r="BB24" s="178">
        <f>'выработка по дням'!T39/$B24</f>
        <v>4217.6000000000004</v>
      </c>
      <c r="BC24" s="179">
        <f>MAX(BB24:BB25)</f>
        <v>4533.3999999999996</v>
      </c>
      <c r="BD24" s="180">
        <f>(BB24-BC$24)/BC$24</f>
        <v>-6.9660740283230979E-2</v>
      </c>
      <c r="BE24" s="178">
        <f>'выработка по дням'!U39/$B24</f>
        <v>1881.7</v>
      </c>
      <c r="BF24" s="179">
        <f>MAX(BE24:BE25)</f>
        <v>1983.4666666666667</v>
      </c>
      <c r="BG24" s="180">
        <f>(BE24-BF$24)/BF$24</f>
        <v>-5.1307475127722497E-2</v>
      </c>
      <c r="BH24" s="178">
        <f>'выработка по дням'!V39/$B24</f>
        <v>2328.9</v>
      </c>
      <c r="BI24" s="179">
        <f>MAX(BH24:BH25)</f>
        <v>2441.2666666666669</v>
      </c>
      <c r="BJ24" s="180">
        <f>(BH24-BI$24)/BI$24</f>
        <v>-4.6028018241896326E-2</v>
      </c>
      <c r="BK24" s="178">
        <f>'выработка по дням'!W39/$B24</f>
        <v>5672.2</v>
      </c>
      <c r="BL24" s="179">
        <f>MAX(BK24:BK25)</f>
        <v>5875.4</v>
      </c>
      <c r="BM24" s="180">
        <f>(BK24-BL$24)/BL$24</f>
        <v>-3.4584879327364919E-2</v>
      </c>
      <c r="BN24" s="178">
        <f>'выработка по дням'!X39/$B24</f>
        <v>5654</v>
      </c>
      <c r="BO24" s="179">
        <f>MAX(BN24:BN25)</f>
        <v>5795.2</v>
      </c>
      <c r="BP24" s="180">
        <f>(BN24-BO$24)/BO$24</f>
        <v>-2.4364991717283239E-2</v>
      </c>
      <c r="BQ24" s="178">
        <f>'выработка по дням'!Y39/$B24</f>
        <v>6011.6</v>
      </c>
      <c r="BR24" s="179">
        <f>MAX(BQ24:BQ25)</f>
        <v>6123.9333333333334</v>
      </c>
      <c r="BS24" s="180">
        <f>(BQ24-BR$24)/BR$24</f>
        <v>-1.8343330539195891E-2</v>
      </c>
      <c r="BT24" s="178">
        <f>'выработка по дням'!Z39/$B24</f>
        <v>6407.2</v>
      </c>
      <c r="BU24" s="179">
        <f>MAX(BT24:BT25)</f>
        <v>6536.0666666666666</v>
      </c>
      <c r="BV24" s="180">
        <f>(BT24-BU$24)/BU$24</f>
        <v>-1.9716241164410828E-2</v>
      </c>
      <c r="BW24" s="178">
        <f>'выработка по дням'!AA39/$B24</f>
        <v>5967.6</v>
      </c>
      <c r="BX24" s="179">
        <f>MAX(BW24:BW25)</f>
        <v>6071.2</v>
      </c>
      <c r="BY24" s="180">
        <f>(BW24-BX$24)/BX$24</f>
        <v>-1.7064171827645188E-2</v>
      </c>
      <c r="BZ24" s="178">
        <f>'выработка по дням'!AB39/$B24</f>
        <v>6660</v>
      </c>
      <c r="CA24" s="179">
        <f>MAX(BZ24:BZ25)</f>
        <v>6675.4666666666662</v>
      </c>
      <c r="CB24" s="180">
        <f>(BZ24-CA$24)/CA$24</f>
        <v>-2.3169416370390451E-3</v>
      </c>
      <c r="CC24" s="178">
        <f>'выработка по дням'!AC39/$B24</f>
        <v>6694.1</v>
      </c>
      <c r="CD24" s="179">
        <f>MAX(CC24:CC25)</f>
        <v>6694.1</v>
      </c>
      <c r="CE24" s="180">
        <f>(CC24-CD$24)/CD$24</f>
        <v>0</v>
      </c>
      <c r="CF24" s="178">
        <f>'выработка по дням'!AD39/$B24</f>
        <v>5819.8</v>
      </c>
      <c r="CG24" s="179">
        <f>MAX(CF24:CF25)</f>
        <v>5854.7333333333336</v>
      </c>
      <c r="CH24" s="180">
        <f>(CF24-CG$24)/CG$24</f>
        <v>-5.9666822286241431E-3</v>
      </c>
      <c r="CI24" s="178">
        <f>'выработка по дням'!AE39/$B24</f>
        <v>5125.6000000000004</v>
      </c>
      <c r="CJ24" s="179">
        <f>MAX(CI24:CI25)</f>
        <v>5134.1333333333332</v>
      </c>
      <c r="CK24" s="180">
        <f>(CI24-CJ$24)/CJ$24</f>
        <v>-1.6620786370954231E-3</v>
      </c>
      <c r="CL24" s="178">
        <f>'выработка по дням'!AF39/$B24</f>
        <v>831.8</v>
      </c>
      <c r="CM24" s="179">
        <f>MAX(CL24:CL25)</f>
        <v>831.8</v>
      </c>
      <c r="CN24" s="180">
        <f>(CL24-CM$24)/CM$24</f>
        <v>0</v>
      </c>
      <c r="CO24" s="178">
        <f>'выработка по дням'!AG39/$B24</f>
        <v>1941</v>
      </c>
      <c r="CP24" s="179">
        <f>MAX(CO24:CO25)</f>
        <v>2039.2</v>
      </c>
      <c r="CQ24" s="180">
        <f>(CO24-CP$24)/CP$24</f>
        <v>-4.8156139662612812E-2</v>
      </c>
      <c r="CR24" s="178">
        <f>'выработка по дням'!AH39/$B24</f>
        <v>4977</v>
      </c>
      <c r="CS24" s="179">
        <f>MAX(CR24:CR25)</f>
        <v>4977</v>
      </c>
      <c r="CT24" s="180">
        <f>(CR24-CS$24)/CS$24</f>
        <v>0</v>
      </c>
    </row>
    <row r="25" spans="1:98" ht="15.75" thickBot="1">
      <c r="A25" s="193" t="s">
        <v>366</v>
      </c>
      <c r="B25" s="182">
        <v>15</v>
      </c>
      <c r="C25" s="183">
        <f>'выработка по дням'!C41/$B25</f>
        <v>2571.3333333333335</v>
      </c>
      <c r="D25" s="183">
        <f>D24</f>
        <v>2590</v>
      </c>
      <c r="E25" s="184">
        <f>(C25-D$24)/D$24</f>
        <v>-7.2072072072071483E-3</v>
      </c>
      <c r="F25" s="183">
        <f>'выработка по дням'!D41/$B25</f>
        <v>3146.6</v>
      </c>
      <c r="G25" s="183">
        <f>G24</f>
        <v>3248.7</v>
      </c>
      <c r="H25" s="184">
        <f>(F25-G$24)/G$24</f>
        <v>-3.1427955797703667E-2</v>
      </c>
      <c r="I25" s="183">
        <f>'выработка по дням'!E41/$B25</f>
        <v>5336.5333333333338</v>
      </c>
      <c r="J25" s="183">
        <f>J24</f>
        <v>5379.5</v>
      </c>
      <c r="K25" s="184">
        <f>(I25-J$24)/J$24</f>
        <v>-7.987111565510966E-3</v>
      </c>
      <c r="L25" s="183">
        <f>'выработка по дням'!F41/$B25</f>
        <v>4671.1333333333332</v>
      </c>
      <c r="M25" s="183">
        <f>M24</f>
        <v>4674.5</v>
      </c>
      <c r="N25" s="184">
        <f>(L25-M$24)/M$24</f>
        <v>-7.202196313331454E-4</v>
      </c>
      <c r="O25" s="183">
        <f>'выработка по дням'!G41/$B25</f>
        <v>2124.8666666666668</v>
      </c>
      <c r="P25" s="183">
        <f>P24</f>
        <v>2124.8666666666668</v>
      </c>
      <c r="Q25" s="184">
        <f>(O25-P$24)/P$24</f>
        <v>0</v>
      </c>
      <c r="R25" s="183">
        <f>'выработка по дням'!H41/$B25</f>
        <v>3000.7333333333331</v>
      </c>
      <c r="S25" s="183">
        <f>S24</f>
        <v>3000.7333333333331</v>
      </c>
      <c r="T25" s="184">
        <f>(R25-S$24)/S$24</f>
        <v>0</v>
      </c>
      <c r="U25" s="183">
        <f>'выработка по дням'!I41/$B25</f>
        <v>3298.8666666666668</v>
      </c>
      <c r="V25" s="183">
        <f>V24</f>
        <v>3318.4</v>
      </c>
      <c r="W25" s="184">
        <f>(U25-V$24)/V$24</f>
        <v>-5.8863709418193414E-3</v>
      </c>
      <c r="X25" s="183">
        <f>'выработка по дням'!J41/$B25</f>
        <v>5631.7333333333336</v>
      </c>
      <c r="Y25" s="183">
        <f>Y24</f>
        <v>5717.3</v>
      </c>
      <c r="Z25" s="184">
        <f>(X25-Y$24)/Y$24</f>
        <v>-1.49662719582087E-2</v>
      </c>
      <c r="AA25" s="183">
        <f>'выработка по дням'!K41/$B25</f>
        <v>3235.4666666666667</v>
      </c>
      <c r="AB25" s="183">
        <f>AB24</f>
        <v>3235.4666666666667</v>
      </c>
      <c r="AC25" s="184">
        <f>(AA25-AB$24)/AB$24</f>
        <v>0</v>
      </c>
      <c r="AD25" s="183">
        <f>'выработка по дням'!L41/$B25</f>
        <v>1274.2</v>
      </c>
      <c r="AE25" s="183">
        <f>AE24</f>
        <v>1295.8</v>
      </c>
      <c r="AF25" s="184">
        <f>(AD25-AE$24)/AE$24</f>
        <v>-1.6669239080104883E-2</v>
      </c>
      <c r="AG25" s="183">
        <f>'выработка по дням'!M41/$B25</f>
        <v>2288.8666666666668</v>
      </c>
      <c r="AH25" s="183">
        <f>AH24</f>
        <v>2288.8666666666668</v>
      </c>
      <c r="AI25" s="184">
        <f>(AG25-AH$24)/AH$24</f>
        <v>0</v>
      </c>
      <c r="AJ25" s="183">
        <f>'выработка по дням'!N41/$B25</f>
        <v>1349.4</v>
      </c>
      <c r="AK25" s="183">
        <f>AK24</f>
        <v>1349.4</v>
      </c>
      <c r="AL25" s="184">
        <f>(AJ25-AK$24)/AK$24</f>
        <v>0</v>
      </c>
      <c r="AM25" s="183">
        <f>'выработка по дням'!O41/$B25</f>
        <v>3245.0666666666666</v>
      </c>
      <c r="AN25" s="183">
        <f>AN24</f>
        <v>3245.0666666666666</v>
      </c>
      <c r="AO25" s="184">
        <f>(AM25-AN$24)/AN$24</f>
        <v>0</v>
      </c>
      <c r="AP25" s="183">
        <f>'выработка по дням'!P41/$B25</f>
        <v>1747</v>
      </c>
      <c r="AQ25" s="183">
        <f>AQ24</f>
        <v>1747</v>
      </c>
      <c r="AR25" s="184">
        <f>(AP25-AQ$24)/AQ$24</f>
        <v>0</v>
      </c>
      <c r="AS25" s="183">
        <f>'выработка по дням'!Q41/$B25</f>
        <v>3932.6</v>
      </c>
      <c r="AT25" s="183">
        <f>AT24</f>
        <v>3932.6</v>
      </c>
      <c r="AU25" s="184">
        <f>(AS25-AT$24)/AT$24</f>
        <v>0</v>
      </c>
      <c r="AV25" s="183">
        <f>'выработка по дням'!R41/$B25</f>
        <v>1259.8666666666666</v>
      </c>
      <c r="AW25" s="183">
        <f>AW24</f>
        <v>1273.4000000000001</v>
      </c>
      <c r="AX25" s="184">
        <f>(AV25-AW$24)/AW$24</f>
        <v>-1.0627715826396678E-2</v>
      </c>
      <c r="AY25" s="183">
        <f>'выработка по дням'!S41/$B25</f>
        <v>3048.8666666666668</v>
      </c>
      <c r="AZ25" s="183">
        <f>AZ24</f>
        <v>3048.8666666666668</v>
      </c>
      <c r="BA25" s="184">
        <f>(AY25-AZ$24)/AZ$24</f>
        <v>0</v>
      </c>
      <c r="BB25" s="183">
        <f>'выработка по дням'!T41/$B25</f>
        <v>4533.3999999999996</v>
      </c>
      <c r="BC25" s="183">
        <f>BC24</f>
        <v>4533.3999999999996</v>
      </c>
      <c r="BD25" s="184">
        <f>(BB25-BC$24)/BC$24</f>
        <v>0</v>
      </c>
      <c r="BE25" s="183">
        <f>'выработка по дням'!U41/$B25</f>
        <v>1983.4666666666667</v>
      </c>
      <c r="BF25" s="183">
        <f>BF24</f>
        <v>1983.4666666666667</v>
      </c>
      <c r="BG25" s="184">
        <f>(BE25-BF$24)/BF$24</f>
        <v>0</v>
      </c>
      <c r="BH25" s="183">
        <f>'выработка по дням'!V41/$B25</f>
        <v>2441.2666666666669</v>
      </c>
      <c r="BI25" s="183">
        <f>BI24</f>
        <v>2441.2666666666669</v>
      </c>
      <c r="BJ25" s="184">
        <f>(BH25-BI$24)/BI$24</f>
        <v>0</v>
      </c>
      <c r="BK25" s="183">
        <f>'выработка по дням'!W41/$B25</f>
        <v>5875.4</v>
      </c>
      <c r="BL25" s="183">
        <f>BL24</f>
        <v>5875.4</v>
      </c>
      <c r="BM25" s="184">
        <f>(BK25-BL$24)/BL$24</f>
        <v>0</v>
      </c>
      <c r="BN25" s="183">
        <f>'выработка по дням'!X41/$B25</f>
        <v>5795.2</v>
      </c>
      <c r="BO25" s="183">
        <f>BO24</f>
        <v>5795.2</v>
      </c>
      <c r="BP25" s="184">
        <f>(BN25-BO$24)/BO$24</f>
        <v>0</v>
      </c>
      <c r="BQ25" s="183">
        <f>'выработка по дням'!Y41/$B25</f>
        <v>6123.9333333333334</v>
      </c>
      <c r="BR25" s="183">
        <f>BR24</f>
        <v>6123.9333333333334</v>
      </c>
      <c r="BS25" s="184">
        <f>(BQ25-BR$24)/BR$24</f>
        <v>0</v>
      </c>
      <c r="BT25" s="183">
        <f>'выработка по дням'!Z41/$B25</f>
        <v>6536.0666666666666</v>
      </c>
      <c r="BU25" s="183">
        <f>BU24</f>
        <v>6536.0666666666666</v>
      </c>
      <c r="BV25" s="184">
        <f>(BT25-BU$24)/BU$24</f>
        <v>0</v>
      </c>
      <c r="BW25" s="183">
        <f>'выработка по дням'!AA41/$B25</f>
        <v>6071.2</v>
      </c>
      <c r="BX25" s="183">
        <f>BX24</f>
        <v>6071.2</v>
      </c>
      <c r="BY25" s="184">
        <f>(BW25-BX$24)/BX$24</f>
        <v>0</v>
      </c>
      <c r="BZ25" s="183">
        <f>'выработка по дням'!AB41/$B25</f>
        <v>6675.4666666666662</v>
      </c>
      <c r="CA25" s="183">
        <f>CA24</f>
        <v>6675.4666666666662</v>
      </c>
      <c r="CB25" s="184">
        <f>(BZ25-CA$24)/CA$24</f>
        <v>0</v>
      </c>
      <c r="CC25" s="183">
        <f>'выработка по дням'!AC41/$B25</f>
        <v>6691.666666666667</v>
      </c>
      <c r="CD25" s="183">
        <f>CD24</f>
        <v>6694.1</v>
      </c>
      <c r="CE25" s="184">
        <f>(CC25-CD$24)/CD$24</f>
        <v>-3.6350418029808246E-4</v>
      </c>
      <c r="CF25" s="183">
        <f>'выработка по дням'!AD41/$B25</f>
        <v>5854.7333333333336</v>
      </c>
      <c r="CG25" s="183">
        <f>CG24</f>
        <v>5854.7333333333336</v>
      </c>
      <c r="CH25" s="184">
        <f>(CF25-CG$24)/CG$24</f>
        <v>0</v>
      </c>
      <c r="CI25" s="183">
        <f>'выработка по дням'!AE41/$B25</f>
        <v>5134.1333333333332</v>
      </c>
      <c r="CJ25" s="183">
        <f>CJ24</f>
        <v>5134.1333333333332</v>
      </c>
      <c r="CK25" s="184">
        <f>(CI25-CJ$24)/CJ$24</f>
        <v>0</v>
      </c>
      <c r="CL25" s="183">
        <f>'выработка по дням'!AF41/$B25</f>
        <v>825.33333333333337</v>
      </c>
      <c r="CM25" s="183">
        <f>CM24</f>
        <v>831.8</v>
      </c>
      <c r="CN25" s="184">
        <f>(CL25-CM$24)/CM$24</f>
        <v>-7.7743047206859624E-3</v>
      </c>
      <c r="CO25" s="183">
        <f>'выработка по дням'!AG41/$B25</f>
        <v>2039.2</v>
      </c>
      <c r="CP25" s="183">
        <f>CP24</f>
        <v>2039.2</v>
      </c>
      <c r="CQ25" s="184">
        <f>(CO25-CP$24)/CP$24</f>
        <v>0</v>
      </c>
      <c r="CR25" s="183">
        <f>'выработка по дням'!AH41/$B25</f>
        <v>4956.2</v>
      </c>
      <c r="CS25" s="183">
        <f>CS24</f>
        <v>4977</v>
      </c>
      <c r="CT25" s="184">
        <f>(CR25-CS$24)/CS$24</f>
        <v>-4.1792244323890261E-3</v>
      </c>
    </row>
    <row r="26" spans="1:98">
      <c r="A26" s="191" t="s">
        <v>367</v>
      </c>
      <c r="B26" s="177">
        <v>10</v>
      </c>
      <c r="C26" s="178">
        <f>'выработка по дням'!C43/$B26</f>
        <v>653.29999999999995</v>
      </c>
      <c r="D26" s="179">
        <f>MAX(C26:C27)</f>
        <v>679.06666666666672</v>
      </c>
      <c r="E26" s="180">
        <f>(C26-D$26)/D$26</f>
        <v>-3.7944237188297807E-2</v>
      </c>
      <c r="F26" s="178">
        <f>'выработка по дням'!D43/$B26</f>
        <v>1991.4</v>
      </c>
      <c r="G26" s="179">
        <f>MAX(F26:F27)</f>
        <v>2005.2666666666667</v>
      </c>
      <c r="H26" s="180">
        <f>(F26-G$26)/G$26</f>
        <v>-6.9151235080952963E-3</v>
      </c>
      <c r="I26" s="178">
        <f>'выработка по дням'!E43/$B26</f>
        <v>2248.3000000000002</v>
      </c>
      <c r="J26" s="179">
        <f>MAX(I26:I27)</f>
        <v>2283</v>
      </c>
      <c r="K26" s="180">
        <f>(I26-J$26)/J$26</f>
        <v>-1.5199299167761637E-2</v>
      </c>
      <c r="L26" s="178">
        <f>'выработка по дням'!F43/$B26</f>
        <v>2537.3000000000002</v>
      </c>
      <c r="M26" s="179">
        <f>MAX(L26:L27)</f>
        <v>2625.1333333333332</v>
      </c>
      <c r="N26" s="180">
        <f>(L26-M$26)/M$26</f>
        <v>-3.3458617974959887E-2</v>
      </c>
      <c r="O26" s="178">
        <f>'выработка по дням'!G43/$B26</f>
        <v>2438.1</v>
      </c>
      <c r="P26" s="179">
        <f>MAX(O26:O27)</f>
        <v>2438.1</v>
      </c>
      <c r="Q26" s="180">
        <f>(O26-P$26)/P$26</f>
        <v>0</v>
      </c>
      <c r="R26" s="178">
        <f>'выработка по дням'!H43/$B26</f>
        <v>1083.2</v>
      </c>
      <c r="S26" s="179">
        <f>MAX(R26:R27)</f>
        <v>1111.4000000000001</v>
      </c>
      <c r="T26" s="180">
        <f>(R26-S$26)/S$26</f>
        <v>-2.5373402915242076E-2</v>
      </c>
      <c r="U26" s="178">
        <f>'выработка по дням'!I43/$B26</f>
        <v>3242.2</v>
      </c>
      <c r="V26" s="179">
        <f>MAX(U26:U27)</f>
        <v>3289.7333333333331</v>
      </c>
      <c r="W26" s="180">
        <f>(U26-V$26)/V$26</f>
        <v>-1.4448992826166246E-2</v>
      </c>
      <c r="X26" s="178">
        <f>'выработка по дням'!J43/$B26</f>
        <v>838.5</v>
      </c>
      <c r="Y26" s="179">
        <f>MAX(X26:X27)</f>
        <v>938.86666666666667</v>
      </c>
      <c r="Z26" s="180">
        <f>(X26-Y$26)/Y$26</f>
        <v>-0.1069019385074203</v>
      </c>
      <c r="AA26" s="178">
        <f>'выработка по дням'!K43/$B26</f>
        <v>954.3</v>
      </c>
      <c r="AB26" s="179">
        <f>MAX(AA26:AA27)</f>
        <v>1001.3333333333334</v>
      </c>
      <c r="AC26" s="180">
        <f>(AA26-AB$26)/AB$26</f>
        <v>-4.6970705725699148E-2</v>
      </c>
      <c r="AD26" s="178">
        <f>'выработка по дням'!L43/$B26</f>
        <v>2716.6</v>
      </c>
      <c r="AE26" s="179">
        <f>MAX(AD26:AD27)</f>
        <v>2716.6</v>
      </c>
      <c r="AF26" s="180">
        <f>(AD26-AE$26)/AE$26</f>
        <v>0</v>
      </c>
      <c r="AG26" s="178">
        <f>'выработка по дням'!M43/$B26</f>
        <v>2714.4</v>
      </c>
      <c r="AH26" s="179">
        <f>MAX(AG26:AG27)</f>
        <v>2732.4666666666667</v>
      </c>
      <c r="AI26" s="180">
        <f>(AG26-AH$26)/AH$26</f>
        <v>-6.6118525386097806E-3</v>
      </c>
      <c r="AJ26" s="178">
        <f>'выработка по дням'!N43/$B26</f>
        <v>2103.5</v>
      </c>
      <c r="AK26" s="179">
        <f>MAX(AJ26:AJ27)</f>
        <v>2149.6666666666665</v>
      </c>
      <c r="AL26" s="180">
        <f>(AJ26-AK$26)/AK$26</f>
        <v>-2.1476197860133286E-2</v>
      </c>
      <c r="AM26" s="178">
        <f>'выработка по дням'!O43/$B26</f>
        <v>2084.8000000000002</v>
      </c>
      <c r="AN26" s="179">
        <f>MAX(AM26:AM27)</f>
        <v>2194.9333333333334</v>
      </c>
      <c r="AO26" s="180">
        <f>(AM26-AN$26)/AN$26</f>
        <v>-5.0176163285141483E-2</v>
      </c>
      <c r="AP26" s="178">
        <f>'выработка по дням'!P43/$B26</f>
        <v>2881.2</v>
      </c>
      <c r="AQ26" s="179">
        <f>MAX(AP26:AP27)</f>
        <v>3034.2</v>
      </c>
      <c r="AR26" s="180">
        <f>(AP26-AQ$26)/AQ$26</f>
        <v>-5.042515325291675E-2</v>
      </c>
      <c r="AS26" s="178">
        <f>'выработка по дням'!Q43/$B26</f>
        <v>5736.9</v>
      </c>
      <c r="AT26" s="179">
        <f>MAX(AS26:AS27)</f>
        <v>5826.4666666666662</v>
      </c>
      <c r="AU26" s="180">
        <f>(AS26-AT$26)/AT$26</f>
        <v>-1.5372381203016112E-2</v>
      </c>
      <c r="AV26" s="178">
        <f>'выработка по дням'!R43/$B26</f>
        <v>1962.2</v>
      </c>
      <c r="AW26" s="179">
        <f>MAX(AV26:AV27)</f>
        <v>2098.8666666666668</v>
      </c>
      <c r="AX26" s="180">
        <f>(AV26-AW$26)/AW$26</f>
        <v>-6.5114506241463685E-2</v>
      </c>
      <c r="AY26" s="178">
        <f>'выработка по дням'!S43/$B26</f>
        <v>5511.5</v>
      </c>
      <c r="AZ26" s="179">
        <f>MAX(AY26:AY27)</f>
        <v>5531.8</v>
      </c>
      <c r="BA26" s="180">
        <f>(AY26-AZ$26)/AZ$26</f>
        <v>-3.6696916012871365E-3</v>
      </c>
      <c r="BB26" s="178">
        <f>'выработка по дням'!T43/$B26</f>
        <v>2628.2</v>
      </c>
      <c r="BC26" s="179">
        <f>MAX(BB26:BB27)</f>
        <v>2628.2</v>
      </c>
      <c r="BD26" s="180">
        <f>(BB26-BC$26)/BC$26</f>
        <v>0</v>
      </c>
      <c r="BE26" s="178">
        <f>'выработка по дням'!U43/$B26</f>
        <v>5161.8999999999996</v>
      </c>
      <c r="BF26" s="179">
        <f>MAX(BE26:BE27)</f>
        <v>5161.8999999999996</v>
      </c>
      <c r="BG26" s="180">
        <f>(BE26-BF$26)/BF$26</f>
        <v>0</v>
      </c>
      <c r="BH26" s="178">
        <f>'выработка по дням'!V43/$B26</f>
        <v>4490</v>
      </c>
      <c r="BI26" s="179">
        <f>MAX(BH26:BH27)</f>
        <v>4584.2</v>
      </c>
      <c r="BJ26" s="180">
        <f>(BH26-BI$26)/BI$26</f>
        <v>-2.0548841673574413E-2</v>
      </c>
      <c r="BK26" s="178">
        <f>'выработка по дням'!W43/$B26</f>
        <v>5975.6</v>
      </c>
      <c r="BL26" s="179">
        <f>MAX(BK26:BK27)</f>
        <v>5975.6</v>
      </c>
      <c r="BM26" s="180">
        <f>(BK26-BL$26)/BL$26</f>
        <v>0</v>
      </c>
      <c r="BN26" s="178">
        <f>'выработка по дням'!X43/$B26</f>
        <v>2305.6</v>
      </c>
      <c r="BO26" s="179">
        <f>MAX(BN26:BN27)</f>
        <v>2362.9333333333334</v>
      </c>
      <c r="BP26" s="180">
        <f>(BN26-BO$26)/BO$26</f>
        <v>-2.4263627130120816E-2</v>
      </c>
      <c r="BQ26" s="178">
        <f>'выработка по дням'!Y43/$B26</f>
        <v>5384.5</v>
      </c>
      <c r="BR26" s="179">
        <f>MAX(BQ26:BQ27)</f>
        <v>5384.5</v>
      </c>
      <c r="BS26" s="180">
        <f>(BQ26-BR$26)/BR$26</f>
        <v>0</v>
      </c>
      <c r="BT26" s="178">
        <f>'выработка по дням'!Z43/$B26</f>
        <v>1338.2</v>
      </c>
      <c r="BU26" s="179">
        <f>MAX(BT26:BT27)</f>
        <v>1338.2</v>
      </c>
      <c r="BV26" s="180">
        <f>(BT26-BU$26)/BU$26</f>
        <v>0</v>
      </c>
      <c r="BW26" s="178">
        <f>'выработка по дням'!AA43/$B26</f>
        <v>3275.6</v>
      </c>
      <c r="BX26" s="179">
        <f>MAX(BW26:BW27)</f>
        <v>3276.6</v>
      </c>
      <c r="BY26" s="180">
        <f>(BW26-BX$26)/BX$26</f>
        <v>-3.0519440883843008E-4</v>
      </c>
      <c r="BZ26" s="178">
        <f>'выработка по дням'!AB43/$B26</f>
        <v>3958</v>
      </c>
      <c r="CA26" s="179">
        <f>MAX(BZ26:BZ27)</f>
        <v>3962.2</v>
      </c>
      <c r="CB26" s="180">
        <f>(BZ26-CA$26)/CA$26</f>
        <v>-1.06001716218258E-3</v>
      </c>
      <c r="CC26" s="178">
        <f>'выработка по дням'!AC43/$B26</f>
        <v>5991.9</v>
      </c>
      <c r="CD26" s="179">
        <f>MAX(CC26:CC27)</f>
        <v>6092.666666666667</v>
      </c>
      <c r="CE26" s="180">
        <f>(CC26-CD$26)/CD$26</f>
        <v>-1.6539008644271911E-2</v>
      </c>
      <c r="CF26" s="178">
        <f>'выработка по дням'!AD43/$B26</f>
        <v>6275.3</v>
      </c>
      <c r="CG26" s="179">
        <f>MAX(CF26:CF27)</f>
        <v>6275.3</v>
      </c>
      <c r="CH26" s="180">
        <f>(CF26-CG$26)/CG$26</f>
        <v>0</v>
      </c>
      <c r="CI26" s="178">
        <f>'выработка по дням'!AE43/$B26</f>
        <v>3975.5</v>
      </c>
      <c r="CJ26" s="179">
        <f>MAX(CI26:CI27)</f>
        <v>3975.5</v>
      </c>
      <c r="CK26" s="180">
        <f>(CI26-CJ$26)/CJ$26</f>
        <v>0</v>
      </c>
      <c r="CL26" s="178">
        <f>'выработка по дням'!AF43/$B26</f>
        <v>6486.9</v>
      </c>
      <c r="CM26" s="179">
        <f>MAX(CL26:CL27)</f>
        <v>6486.9</v>
      </c>
      <c r="CN26" s="180">
        <f>(CL26-CM$26)/CM$26</f>
        <v>0</v>
      </c>
      <c r="CO26" s="178">
        <f>'выработка по дням'!AG43/$B26</f>
        <v>6353.4</v>
      </c>
      <c r="CP26" s="179">
        <f>MAX(CO26:CO27)</f>
        <v>6353.4</v>
      </c>
      <c r="CQ26" s="180">
        <f>(CO26-CP$26)/CP$26</f>
        <v>0</v>
      </c>
      <c r="CR26" s="178">
        <f>'выработка по дням'!AH43/$B26</f>
        <v>3119.9</v>
      </c>
      <c r="CS26" s="179">
        <f>MAX(CR26:CR27)</f>
        <v>3119.9</v>
      </c>
      <c r="CT26" s="180">
        <f>(CR26-CS$26)/CS$26</f>
        <v>0</v>
      </c>
    </row>
    <row r="27" spans="1:98" ht="15.75" thickBot="1">
      <c r="A27" s="193" t="s">
        <v>368</v>
      </c>
      <c r="B27" s="182">
        <v>15</v>
      </c>
      <c r="C27" s="183">
        <f>'выработка по дням'!C45/$B27</f>
        <v>679.06666666666672</v>
      </c>
      <c r="D27" s="183">
        <f>D26</f>
        <v>679.06666666666672</v>
      </c>
      <c r="E27" s="184">
        <f>(C27-D$26)/D$26</f>
        <v>0</v>
      </c>
      <c r="F27" s="183">
        <f>'выработка по дням'!D45/$B27</f>
        <v>2005.2666666666667</v>
      </c>
      <c r="G27" s="183">
        <f>G26</f>
        <v>2005.2666666666667</v>
      </c>
      <c r="H27" s="184">
        <f>(F27-G$26)/G$26</f>
        <v>0</v>
      </c>
      <c r="I27" s="183">
        <f>'выработка по дням'!E45/$B27</f>
        <v>2283</v>
      </c>
      <c r="J27" s="183">
        <f>J26</f>
        <v>2283</v>
      </c>
      <c r="K27" s="184">
        <f>(I27-J$26)/J$26</f>
        <v>0</v>
      </c>
      <c r="L27" s="183">
        <f>'выработка по дням'!F45/$B27</f>
        <v>2625.1333333333332</v>
      </c>
      <c r="M27" s="183">
        <f>M26</f>
        <v>2625.1333333333332</v>
      </c>
      <c r="N27" s="184">
        <f>(L27-M$26)/M$26</f>
        <v>0</v>
      </c>
      <c r="O27" s="183">
        <f>'выработка по дням'!G45/$B27</f>
        <v>2349.6</v>
      </c>
      <c r="P27" s="183">
        <f>P26</f>
        <v>2438.1</v>
      </c>
      <c r="Q27" s="184">
        <f>(O27-P$26)/P$26</f>
        <v>-3.6298757228989786E-2</v>
      </c>
      <c r="R27" s="183">
        <f>'выработка по дням'!H45/$B27</f>
        <v>1111.4000000000001</v>
      </c>
      <c r="S27" s="183">
        <f>S26</f>
        <v>1111.4000000000001</v>
      </c>
      <c r="T27" s="184">
        <f>(R27-S$26)/S$26</f>
        <v>0</v>
      </c>
      <c r="U27" s="183">
        <f>'выработка по дням'!I45/$B27</f>
        <v>3289.7333333333331</v>
      </c>
      <c r="V27" s="183">
        <f>V26</f>
        <v>3289.7333333333331</v>
      </c>
      <c r="W27" s="184">
        <f>(U27-V$26)/V$26</f>
        <v>0</v>
      </c>
      <c r="X27" s="183">
        <f>'выработка по дням'!J45/$B27</f>
        <v>938.86666666666667</v>
      </c>
      <c r="Y27" s="183">
        <f>Y26</f>
        <v>938.86666666666667</v>
      </c>
      <c r="Z27" s="184">
        <f>(X27-Y$26)/Y$26</f>
        <v>0</v>
      </c>
      <c r="AA27" s="183">
        <f>'выработка по дням'!K45/$B27</f>
        <v>1001.3333333333334</v>
      </c>
      <c r="AB27" s="183">
        <f>AB26</f>
        <v>1001.3333333333334</v>
      </c>
      <c r="AC27" s="184">
        <f>(AA27-AB$26)/AB$26</f>
        <v>0</v>
      </c>
      <c r="AD27" s="183">
        <f>'выработка по дням'!L45/$B27</f>
        <v>2607.4</v>
      </c>
      <c r="AE27" s="183">
        <f>AE26</f>
        <v>2716.6</v>
      </c>
      <c r="AF27" s="184">
        <f>(AD27-AE$26)/AE$26</f>
        <v>-4.0197305455348532E-2</v>
      </c>
      <c r="AG27" s="183">
        <f>'выработка по дням'!M45/$B27</f>
        <v>2732.4666666666667</v>
      </c>
      <c r="AH27" s="183">
        <f>AH26</f>
        <v>2732.4666666666667</v>
      </c>
      <c r="AI27" s="184">
        <f>(AG27-AH$26)/AH$26</f>
        <v>0</v>
      </c>
      <c r="AJ27" s="183">
        <f>'выработка по дням'!N45/$B27</f>
        <v>2149.6666666666665</v>
      </c>
      <c r="AK27" s="183">
        <f>AK26</f>
        <v>2149.6666666666665</v>
      </c>
      <c r="AL27" s="184">
        <f>(AJ27-AK$26)/AK$26</f>
        <v>0</v>
      </c>
      <c r="AM27" s="183">
        <f>'выработка по дням'!O45/$B27</f>
        <v>2194.9333333333334</v>
      </c>
      <c r="AN27" s="183">
        <f>AN26</f>
        <v>2194.9333333333334</v>
      </c>
      <c r="AO27" s="184">
        <f>(AM27-AN$26)/AN$26</f>
        <v>0</v>
      </c>
      <c r="AP27" s="183">
        <f>'выработка по дням'!P45/$B27</f>
        <v>3034.2</v>
      </c>
      <c r="AQ27" s="183">
        <f>AQ26</f>
        <v>3034.2</v>
      </c>
      <c r="AR27" s="184">
        <f>(AP27-AQ$26)/AQ$26</f>
        <v>0</v>
      </c>
      <c r="AS27" s="183">
        <f>'выработка по дням'!Q45/$B27</f>
        <v>5826.4666666666662</v>
      </c>
      <c r="AT27" s="183">
        <f>AT26</f>
        <v>5826.4666666666662</v>
      </c>
      <c r="AU27" s="184">
        <f>(AS27-AT$26)/AT$26</f>
        <v>0</v>
      </c>
      <c r="AV27" s="183">
        <f>'выработка по дням'!R45/$B27</f>
        <v>2098.8666666666668</v>
      </c>
      <c r="AW27" s="183">
        <f>AW26</f>
        <v>2098.8666666666668</v>
      </c>
      <c r="AX27" s="184">
        <f>(AV27-AW$26)/AW$26</f>
        <v>0</v>
      </c>
      <c r="AY27" s="183">
        <f>'выработка по дням'!S45/$B27</f>
        <v>5531.8</v>
      </c>
      <c r="AZ27" s="183">
        <f>AZ26</f>
        <v>5531.8</v>
      </c>
      <c r="BA27" s="184">
        <f>(AY27-AZ$26)/AZ$26</f>
        <v>0</v>
      </c>
      <c r="BB27" s="183">
        <f>'выработка по дням'!T45/$B27</f>
        <v>2489.2666666666669</v>
      </c>
      <c r="BC27" s="183">
        <f>BC26</f>
        <v>2628.2</v>
      </c>
      <c r="BD27" s="184">
        <f>(BB27-BC$26)/BC$26</f>
        <v>-5.2862542170813848E-2</v>
      </c>
      <c r="BE27" s="183">
        <f>'выработка по дням'!U45/$B27</f>
        <v>5103.8666666666668</v>
      </c>
      <c r="BF27" s="183">
        <f>BF26</f>
        <v>5161.8999999999996</v>
      </c>
      <c r="BG27" s="184">
        <f>(BE27-BF$26)/BF$26</f>
        <v>-1.1242630297629333E-2</v>
      </c>
      <c r="BH27" s="183">
        <f>'выработка по дням'!V45/$B27</f>
        <v>4584.2</v>
      </c>
      <c r="BI27" s="183">
        <f>BI26</f>
        <v>4584.2</v>
      </c>
      <c r="BJ27" s="184">
        <f>(BH27-BI$26)/BI$26</f>
        <v>0</v>
      </c>
      <c r="BK27" s="183">
        <f>'выработка по дням'!W45/$B27</f>
        <v>5922.6</v>
      </c>
      <c r="BL27" s="183">
        <f>BL26</f>
        <v>5975.6</v>
      </c>
      <c r="BM27" s="184">
        <f>(BK27-BL$26)/BL$26</f>
        <v>-8.8694022357587513E-3</v>
      </c>
      <c r="BN27" s="183">
        <f>'выработка по дням'!X45/$B27</f>
        <v>2362.9333333333334</v>
      </c>
      <c r="BO27" s="183">
        <f>BO26</f>
        <v>2362.9333333333334</v>
      </c>
      <c r="BP27" s="184">
        <f>(BN27-BO$26)/BO$26</f>
        <v>0</v>
      </c>
      <c r="BQ27" s="183">
        <f>'выработка по дням'!Y45/$B27</f>
        <v>5279.5333333333338</v>
      </c>
      <c r="BR27" s="183">
        <f>BR26</f>
        <v>5384.5</v>
      </c>
      <c r="BS27" s="184">
        <f>(BQ27-BR$26)/BR$26</f>
        <v>-1.9494227257250672E-2</v>
      </c>
      <c r="BT27" s="183">
        <f>'выработка по дням'!Z45/$B27</f>
        <v>1335.1333333333334</v>
      </c>
      <c r="BU27" s="183">
        <f>BU26</f>
        <v>1338.2</v>
      </c>
      <c r="BV27" s="184">
        <f>(BT27-BU$26)/BU$26</f>
        <v>-2.2916355303143074E-3</v>
      </c>
      <c r="BW27" s="183">
        <f>'выработка по дням'!AA45/$B27</f>
        <v>3276.6</v>
      </c>
      <c r="BX27" s="183">
        <f>BX26</f>
        <v>3276.6</v>
      </c>
      <c r="BY27" s="184">
        <f>(BW27-BX$26)/BX$26</f>
        <v>0</v>
      </c>
      <c r="BZ27" s="183">
        <f>'выработка по дням'!AB45/$B27</f>
        <v>3962.2</v>
      </c>
      <c r="CA27" s="183">
        <f>CA26</f>
        <v>3962.2</v>
      </c>
      <c r="CB27" s="184">
        <f>(BZ27-CA$26)/CA$26</f>
        <v>0</v>
      </c>
      <c r="CC27" s="183">
        <f>'выработка по дням'!AC45/$B27</f>
        <v>6092.666666666667</v>
      </c>
      <c r="CD27" s="183">
        <f>CD26</f>
        <v>6092.666666666667</v>
      </c>
      <c r="CE27" s="184">
        <f>(CC27-CD$26)/CD$26</f>
        <v>0</v>
      </c>
      <c r="CF27" s="183">
        <f>'выработка по дням'!AD45/$B27</f>
        <v>6256</v>
      </c>
      <c r="CG27" s="183">
        <f>CG26</f>
        <v>6275.3</v>
      </c>
      <c r="CH27" s="184">
        <f>(CF27-CG$26)/CG$26</f>
        <v>-3.0755501729001294E-3</v>
      </c>
      <c r="CI27" s="183">
        <f>'выработка по дням'!AE45/$B27</f>
        <v>3847.4666666666667</v>
      </c>
      <c r="CJ27" s="183">
        <f>CJ26</f>
        <v>3975.5</v>
      </c>
      <c r="CK27" s="184">
        <f>(CI27-CJ$26)/CJ$26</f>
        <v>-3.2205592587934422E-2</v>
      </c>
      <c r="CL27" s="183">
        <f>'выработка по дням'!AF45/$B27</f>
        <v>6477.5333333333338</v>
      </c>
      <c r="CM27" s="183">
        <f>CM26</f>
        <v>6486.9</v>
      </c>
      <c r="CN27" s="184">
        <f>(CL27-CM$26)/CM$26</f>
        <v>-1.4439357268750681E-3</v>
      </c>
      <c r="CO27" s="183">
        <f>'выработка по дням'!AG45/$B27</f>
        <v>6317.2</v>
      </c>
      <c r="CP27" s="183">
        <f>CP26</f>
        <v>6353.4</v>
      </c>
      <c r="CQ27" s="184">
        <f>(CO27-CP$26)/CP$26</f>
        <v>-5.6977366449459848E-3</v>
      </c>
      <c r="CR27" s="183">
        <f>'выработка по дням'!AH45/$B27</f>
        <v>2926.3333333333335</v>
      </c>
      <c r="CS27" s="183">
        <f>CS26</f>
        <v>3119.9</v>
      </c>
      <c r="CT27" s="184">
        <f>(CR27-CS$26)/CS$26</f>
        <v>-6.2042586835048111E-2</v>
      </c>
    </row>
    <row r="28" spans="1:98" ht="15.75" thickBot="1">
      <c r="A28" s="194" t="s">
        <v>369</v>
      </c>
      <c r="B28" s="185">
        <v>9</v>
      </c>
      <c r="C28" s="186">
        <f>'выработка по дням'!C47/$B28</f>
        <v>1807.3333333333333</v>
      </c>
      <c r="D28" s="186"/>
      <c r="E28" s="187"/>
      <c r="F28" s="186">
        <f>'выработка по дням'!D47/$B28</f>
        <v>804.22222222222217</v>
      </c>
      <c r="G28" s="186"/>
      <c r="H28" s="187"/>
      <c r="I28" s="186">
        <f>'выработка по дням'!E47/$B28</f>
        <v>2932.4444444444443</v>
      </c>
      <c r="J28" s="186"/>
      <c r="K28" s="187"/>
      <c r="L28" s="186">
        <f>'выработка по дням'!F47/$B28</f>
        <v>3314.7777777777778</v>
      </c>
      <c r="M28" s="186"/>
      <c r="N28" s="187"/>
      <c r="O28" s="186">
        <f>'выработка по дням'!G47/$B28</f>
        <v>885.44444444444446</v>
      </c>
      <c r="P28" s="186"/>
      <c r="Q28" s="187"/>
      <c r="R28" s="186">
        <f>'выработка по дням'!H47/$B28</f>
        <v>679.66666666666663</v>
      </c>
      <c r="S28" s="186"/>
      <c r="T28" s="187"/>
      <c r="U28" s="186">
        <f>'выработка по дням'!I47/$B28</f>
        <v>2597.4444444444443</v>
      </c>
      <c r="V28" s="186"/>
      <c r="W28" s="187"/>
      <c r="X28" s="186">
        <f>'выработка по дням'!J47/$B28</f>
        <v>5009.666666666667</v>
      </c>
      <c r="Y28" s="186"/>
      <c r="Z28" s="187"/>
      <c r="AA28" s="186">
        <f>'выработка по дням'!K47/$B28</f>
        <v>4343.7777777777774</v>
      </c>
      <c r="AB28" s="186"/>
      <c r="AC28" s="187"/>
      <c r="AD28" s="186">
        <f>'выработка по дням'!L47/$B28</f>
        <v>969.11111111111109</v>
      </c>
      <c r="AE28" s="186"/>
      <c r="AF28" s="187"/>
      <c r="AG28" s="186">
        <f>'выработка по дням'!M47/$B28</f>
        <v>30.444444444444443</v>
      </c>
      <c r="AH28" s="186"/>
      <c r="AI28" s="187"/>
      <c r="AJ28" s="186">
        <f>'выработка по дням'!N47/$B28</f>
        <v>97.111111111111114</v>
      </c>
      <c r="AK28" s="186"/>
      <c r="AL28" s="187"/>
      <c r="AM28" s="186">
        <f>'выработка по дням'!O47/$B28</f>
        <v>137.77777777777777</v>
      </c>
      <c r="AN28" s="186"/>
      <c r="AO28" s="187"/>
      <c r="AP28" s="186">
        <f>'выработка по дням'!P47/$B28</f>
        <v>179.11111111111111</v>
      </c>
      <c r="AQ28" s="186"/>
      <c r="AR28" s="187"/>
      <c r="AS28" s="186">
        <f>'выработка по дням'!Q47/$B28</f>
        <v>1133.7777777777778</v>
      </c>
      <c r="AT28" s="186"/>
      <c r="AU28" s="187"/>
      <c r="AV28" s="186">
        <f>'выработка по дням'!R47/$B28</f>
        <v>416</v>
      </c>
      <c r="AW28" s="186"/>
      <c r="AX28" s="187"/>
      <c r="AY28" s="186">
        <f>'выработка по дням'!S47/$B28</f>
        <v>3670.5555555555557</v>
      </c>
      <c r="AZ28" s="186"/>
      <c r="BA28" s="187"/>
      <c r="BB28" s="186">
        <f>'выработка по дням'!T47/$B28</f>
        <v>886.44444444444446</v>
      </c>
      <c r="BC28" s="186"/>
      <c r="BD28" s="187"/>
      <c r="BE28" s="186">
        <f>'выработка по дням'!U47/$B28</f>
        <v>909.11111111111109</v>
      </c>
      <c r="BF28" s="186"/>
      <c r="BG28" s="187"/>
      <c r="BH28" s="186">
        <f>'выработка по дням'!V47/$B28</f>
        <v>1028.4444444444443</v>
      </c>
      <c r="BI28" s="186"/>
      <c r="BJ28" s="187"/>
      <c r="BK28" s="186">
        <f>'выработка по дням'!W47/$B28</f>
        <v>2322.8888888888887</v>
      </c>
      <c r="BL28" s="186"/>
      <c r="BM28" s="187"/>
      <c r="BN28" s="186">
        <f>'выработка по дням'!X47/$B28</f>
        <v>5191.8888888888887</v>
      </c>
      <c r="BO28" s="186"/>
      <c r="BP28" s="187"/>
      <c r="BQ28" s="186">
        <f>'выработка по дням'!Y47/$B28</f>
        <v>4376.666666666667</v>
      </c>
      <c r="BR28" s="186"/>
      <c r="BS28" s="187"/>
      <c r="BT28" s="186">
        <f>'выработка по дням'!Z47/$B28</f>
        <v>5142.2222222222226</v>
      </c>
      <c r="BU28" s="186"/>
      <c r="BV28" s="187"/>
      <c r="BW28" s="186">
        <f>'выработка по дням'!AA47/$B28</f>
        <v>5161.2222222222226</v>
      </c>
      <c r="BX28" s="186"/>
      <c r="BY28" s="187"/>
      <c r="BZ28" s="186">
        <f>'выработка по дням'!AB47/$B28</f>
        <v>5159.5555555555557</v>
      </c>
      <c r="CA28" s="186"/>
      <c r="CB28" s="187"/>
      <c r="CC28" s="186">
        <f>'выработка по дням'!AC47/$B28</f>
        <v>5225.4444444444443</v>
      </c>
      <c r="CD28" s="186"/>
      <c r="CE28" s="187"/>
      <c r="CF28" s="186">
        <f>'выработка по дням'!AD47/$B28</f>
        <v>4530.1111111111113</v>
      </c>
      <c r="CG28" s="186"/>
      <c r="CH28" s="187"/>
      <c r="CI28" s="186">
        <f>'выработка по дням'!AE47/$B28</f>
        <v>2584.3333333333335</v>
      </c>
      <c r="CJ28" s="186"/>
      <c r="CK28" s="187"/>
      <c r="CL28" s="186">
        <f>'выработка по дням'!AF47/$B28</f>
        <v>542.77777777777783</v>
      </c>
      <c r="CM28" s="186"/>
      <c r="CN28" s="187"/>
      <c r="CO28" s="186">
        <f>'выработка по дням'!AG47/$B28</f>
        <v>2160.8888888888887</v>
      </c>
      <c r="CP28" s="186"/>
      <c r="CQ28" s="187"/>
      <c r="CR28" s="186">
        <f>'выработка по дням'!AH47/$B28</f>
        <v>4472.8888888888887</v>
      </c>
      <c r="CS28" s="186"/>
      <c r="CT28" s="187"/>
    </row>
    <row r="29" spans="1:98">
      <c r="A29" s="191" t="s">
        <v>411</v>
      </c>
      <c r="B29" s="177">
        <v>5</v>
      </c>
      <c r="C29" s="178">
        <f>'выработка по дням'!C49/$B29</f>
        <v>3516.6</v>
      </c>
      <c r="D29" s="179">
        <f>MAX(C29:C30)</f>
        <v>3516.6</v>
      </c>
      <c r="E29" s="180">
        <f>(C29-D$29)/D$29</f>
        <v>0</v>
      </c>
      <c r="F29" s="178">
        <f>'выработка по дням'!D49/$B29</f>
        <v>2151</v>
      </c>
      <c r="G29" s="179">
        <f>MAX(F29:F30)</f>
        <v>2151</v>
      </c>
      <c r="H29" s="180">
        <f>(F29-G$29)/G$29</f>
        <v>0</v>
      </c>
      <c r="I29" s="178">
        <f>'выработка по дням'!E49/$B29</f>
        <v>5117.8</v>
      </c>
      <c r="J29" s="179">
        <f>MAX(I29:I30)</f>
        <v>5117.8</v>
      </c>
      <c r="K29" s="180">
        <f>(I29-J$29)/J$29</f>
        <v>0</v>
      </c>
      <c r="L29" s="178">
        <f>'выработка по дням'!F49/$B29</f>
        <v>5599.8</v>
      </c>
      <c r="M29" s="179">
        <f>MAX(L29:L30)</f>
        <v>5599.8</v>
      </c>
      <c r="N29" s="180">
        <f>(L29-M$29)/M$29</f>
        <v>0</v>
      </c>
      <c r="O29" s="178">
        <f>'выработка по дням'!G49/$B29</f>
        <v>4787.2</v>
      </c>
      <c r="P29" s="179">
        <f>MAX(O29:O30)</f>
        <v>4787.2</v>
      </c>
      <c r="Q29" s="180">
        <f>(O29-P$29)/P$29</f>
        <v>0</v>
      </c>
      <c r="R29" s="178">
        <f>'выработка по дням'!H49/$B29</f>
        <v>4555.3999999999996</v>
      </c>
      <c r="S29" s="179">
        <f>MAX(R29:R30)</f>
        <v>4555.3999999999996</v>
      </c>
      <c r="T29" s="180">
        <f>(R29-S$29)/S$29</f>
        <v>0</v>
      </c>
      <c r="U29" s="178">
        <f>'выработка по дням'!I49/$B29</f>
        <v>4959.6000000000004</v>
      </c>
      <c r="V29" s="179">
        <f>MAX(U29:U30)</f>
        <v>4959.6000000000004</v>
      </c>
      <c r="W29" s="180">
        <f>(U29-V$29)/V$29</f>
        <v>0</v>
      </c>
      <c r="X29" s="178">
        <f>'выработка по дням'!J49/$B29</f>
        <v>2002.2</v>
      </c>
      <c r="Y29" s="179">
        <f>MAX(X29:X30)</f>
        <v>2002.2</v>
      </c>
      <c r="Z29" s="180">
        <f>(X29-Y$29)/Y$29</f>
        <v>0</v>
      </c>
      <c r="AA29" s="178">
        <f>'выработка по дням'!K49/$B29</f>
        <v>5356.4</v>
      </c>
      <c r="AB29" s="179">
        <f>MAX(AA29:AA30)</f>
        <v>5356.4</v>
      </c>
      <c r="AC29" s="180">
        <f>(AA29-AB$29)/AB$29</f>
        <v>0</v>
      </c>
      <c r="AD29" s="178">
        <f>'выработка по дням'!L49/$B29</f>
        <v>6174.4</v>
      </c>
      <c r="AE29" s="179">
        <f>MAX(AD29:AD30)</f>
        <v>6174.4</v>
      </c>
      <c r="AF29" s="180">
        <f>(AD29-AE$29)/AE$29</f>
        <v>0</v>
      </c>
      <c r="AG29" s="178">
        <f>'выработка по дням'!M49/$B29</f>
        <v>5942.8</v>
      </c>
      <c r="AH29" s="179">
        <f>MAX(AG29:AG30)</f>
        <v>5942.8</v>
      </c>
      <c r="AI29" s="180">
        <f>(AG29-AH$29)/AH$29</f>
        <v>0</v>
      </c>
      <c r="AJ29" s="178">
        <f>'выработка по дням'!N49/$B29</f>
        <v>4901</v>
      </c>
      <c r="AK29" s="179">
        <f>MAX(AJ29:AJ30)</f>
        <v>4901</v>
      </c>
      <c r="AL29" s="180">
        <f>(AJ29-AK$29)/AK$29</f>
        <v>0</v>
      </c>
      <c r="AM29" s="178">
        <f>'выработка по дням'!O49/$B29</f>
        <v>3252</v>
      </c>
      <c r="AN29" s="179">
        <f>MAX(AM29:AM30)</f>
        <v>3252</v>
      </c>
      <c r="AO29" s="180">
        <f>(AM29-AN$29)/AN$29</f>
        <v>0</v>
      </c>
      <c r="AP29" s="178">
        <f>'выработка по дням'!P49/$B29</f>
        <v>3471.6</v>
      </c>
      <c r="AQ29" s="179">
        <f>MAX(AP29:AP30)</f>
        <v>3471.6</v>
      </c>
      <c r="AR29" s="180">
        <f>(AP29-AQ$29)/AQ$29</f>
        <v>0</v>
      </c>
      <c r="AS29" s="178">
        <f>'выработка по дням'!Q49/$B29</f>
        <v>4869.3999999999996</v>
      </c>
      <c r="AT29" s="179">
        <f>MAX(AS29:AS30)</f>
        <v>6436.6</v>
      </c>
      <c r="AU29" s="180">
        <f>(AS29-AT$29)/AT$29</f>
        <v>-0.24348258397290504</v>
      </c>
      <c r="AV29" s="178">
        <f>'выработка по дням'!R49/$B29</f>
        <v>3961.2</v>
      </c>
      <c r="AW29" s="179">
        <f>MAX(AV29:AV30)</f>
        <v>4554.3999999999996</v>
      </c>
      <c r="AX29" s="180">
        <f>(AV29-AW$29)/AW$29</f>
        <v>-0.13024767258036182</v>
      </c>
      <c r="AY29" s="178">
        <f>'выработка по дням'!S49/$B29</f>
        <v>6312.8</v>
      </c>
      <c r="AZ29" s="179">
        <f>MAX(AY29:AY30)</f>
        <v>6312.8</v>
      </c>
      <c r="BA29" s="180">
        <f>(AY29-AZ$29)/AZ$29</f>
        <v>0</v>
      </c>
      <c r="BB29" s="178">
        <f>'выработка по дням'!T49/$B29</f>
        <v>5987.8</v>
      </c>
      <c r="BC29" s="179">
        <f>MAX(BB29:BB30)</f>
        <v>5987.8</v>
      </c>
      <c r="BD29" s="180">
        <f>(BB29-BC$29)/BC$29</f>
        <v>0</v>
      </c>
      <c r="BE29" s="178">
        <f>'выработка по дням'!U49/$B29</f>
        <v>5913</v>
      </c>
      <c r="BF29" s="179">
        <f>MAX(BE29:BE30)</f>
        <v>5913</v>
      </c>
      <c r="BG29" s="180">
        <f>(BE29-BF$29)/BF$29</f>
        <v>0</v>
      </c>
      <c r="BH29" s="178">
        <f>'выработка по дням'!V49/$B29</f>
        <v>6483.8</v>
      </c>
      <c r="BI29" s="179">
        <f>MAX(BH29:BH30)</f>
        <v>6483.8</v>
      </c>
      <c r="BJ29" s="180">
        <f>(BH29-BI$29)/BI$29</f>
        <v>0</v>
      </c>
      <c r="BK29" s="178">
        <f>'выработка по дням'!W49/$B29</f>
        <v>6545.8</v>
      </c>
      <c r="BL29" s="179">
        <f>MAX(BK29:BK30)</f>
        <v>6545.8</v>
      </c>
      <c r="BM29" s="180">
        <f>(BK29-BL$29)/BL$29</f>
        <v>0</v>
      </c>
      <c r="BN29" s="178">
        <f>'выработка по дням'!X49/$B29</f>
        <v>4617.3999999999996</v>
      </c>
      <c r="BO29" s="179">
        <f>MAX(BN29:BN30)</f>
        <v>4617.3999999999996</v>
      </c>
      <c r="BP29" s="180">
        <f>(BN29-BO$29)/BO$29</f>
        <v>0</v>
      </c>
      <c r="BQ29" s="178">
        <f>'выработка по дням'!Y49/$B29</f>
        <v>6342.2</v>
      </c>
      <c r="BR29" s="179">
        <f>MAX(BQ29:BQ30)</f>
        <v>6342.2</v>
      </c>
      <c r="BS29" s="180">
        <f>(BQ29-BR$29)/BR$29</f>
        <v>0</v>
      </c>
      <c r="BT29" s="178">
        <f>'выработка по дням'!Z49/$B29</f>
        <v>3238.8</v>
      </c>
      <c r="BU29" s="179">
        <f>MAX(BT29:BT30)</f>
        <v>3238.8</v>
      </c>
      <c r="BV29" s="180">
        <f>(BT29-BU$29)/BU$29</f>
        <v>0</v>
      </c>
      <c r="BW29" s="178">
        <f>'выработка по дням'!AA49/$B29</f>
        <v>4123.8</v>
      </c>
      <c r="BX29" s="179">
        <f>MAX(BW29:BW30)</f>
        <v>4125.3999999999996</v>
      </c>
      <c r="BY29" s="180">
        <f>(BW29-BX$29)/BX$29</f>
        <v>-3.8784117903705205E-4</v>
      </c>
      <c r="BZ29" s="178">
        <f>'выработка по дням'!AB49/$B29</f>
        <v>4702.2</v>
      </c>
      <c r="CA29" s="179">
        <f>MAX(BZ29:BZ30)</f>
        <v>4702.2</v>
      </c>
      <c r="CB29" s="180">
        <f>(BZ29-CA$29)/CA$29</f>
        <v>0</v>
      </c>
      <c r="CC29" s="178">
        <f>'выработка по дням'!AC49/$B29</f>
        <v>4917.2</v>
      </c>
      <c r="CD29" s="179">
        <f>MAX(CC29:CC30)</f>
        <v>5021.3999999999996</v>
      </c>
      <c r="CE29" s="180">
        <f>(CC29-CD$29)/CD$29</f>
        <v>-2.0751184928505959E-2</v>
      </c>
      <c r="CF29" s="178">
        <f>'выработка по дням'!AD49/$B29</f>
        <v>6623.6</v>
      </c>
      <c r="CG29" s="179">
        <f>MAX(CF29:CF30)</f>
        <v>6623.6</v>
      </c>
      <c r="CH29" s="180">
        <f>(CF29-CG$29)/CG$29</f>
        <v>0</v>
      </c>
      <c r="CI29" s="178">
        <f>'выработка по дням'!AE49/$B29</f>
        <v>5908.4</v>
      </c>
      <c r="CJ29" s="179">
        <f>MAX(CI29:CI30)</f>
        <v>5914</v>
      </c>
      <c r="CK29" s="180">
        <f>(CI29-CJ$29)/CJ$29</f>
        <v>-9.4690564761588838E-4</v>
      </c>
      <c r="CL29" s="178">
        <f>'выработка по дням'!AF49/$B29</f>
        <v>6849.8</v>
      </c>
      <c r="CM29" s="179">
        <f>MAX(CL29:CL30)</f>
        <v>6849.8</v>
      </c>
      <c r="CN29" s="180">
        <f>(CL29-CM$29)/CM$29</f>
        <v>0</v>
      </c>
      <c r="CO29" s="178">
        <f>'выработка по дням'!AG49/$B29</f>
        <v>6752.4</v>
      </c>
      <c r="CP29" s="179">
        <f>MAX(CO29:CO30)</f>
        <v>6759.6</v>
      </c>
      <c r="CQ29" s="180">
        <f>(CO29-CP$29)/CP$29</f>
        <v>-1.0651517841293459E-3</v>
      </c>
      <c r="CR29" s="178">
        <f>'выработка по дням'!AH49/$B29</f>
        <v>5949</v>
      </c>
      <c r="CS29" s="179">
        <f>MAX(CR29:CR30)</f>
        <v>5949</v>
      </c>
      <c r="CT29" s="180">
        <f>(CR29-CS$29)/CS$29</f>
        <v>0</v>
      </c>
    </row>
    <row r="30" spans="1:98" ht="15.75" thickBot="1">
      <c r="A30" s="193" t="s">
        <v>370</v>
      </c>
      <c r="B30" s="182">
        <v>5</v>
      </c>
      <c r="C30" s="183">
        <f>'выработка по дням'!C51/$B30</f>
        <v>3508.2</v>
      </c>
      <c r="D30" s="183">
        <f>D29</f>
        <v>3516.6</v>
      </c>
      <c r="E30" s="184">
        <f>(C30-D$29)/D$29</f>
        <v>-2.3886708752772824E-3</v>
      </c>
      <c r="F30" s="183">
        <f>'выработка по дням'!D51/$B30</f>
        <v>2134.1999999999998</v>
      </c>
      <c r="G30" s="183">
        <f>G29</f>
        <v>2151</v>
      </c>
      <c r="H30" s="184">
        <f>(F30-G$29)/G$29</f>
        <v>-7.8103207810321625E-3</v>
      </c>
      <c r="I30" s="183">
        <f>'выработка по дням'!E51/$B30</f>
        <v>5039.8</v>
      </c>
      <c r="J30" s="183">
        <f>J29</f>
        <v>5117.8</v>
      </c>
      <c r="K30" s="184">
        <f>(I30-J$29)/J$29</f>
        <v>-1.5240923834460119E-2</v>
      </c>
      <c r="L30" s="183">
        <f>'выработка по дням'!F51/$B30</f>
        <v>5558.4</v>
      </c>
      <c r="M30" s="183">
        <f>M29</f>
        <v>5599.8</v>
      </c>
      <c r="N30" s="184">
        <f>(L30-M$29)/M$29</f>
        <v>-7.3931211828994862E-3</v>
      </c>
      <c r="O30" s="183">
        <f>'выработка по дням'!G51/$B30</f>
        <v>4783.8</v>
      </c>
      <c r="P30" s="183">
        <f>P29</f>
        <v>4787.2</v>
      </c>
      <c r="Q30" s="184">
        <f>(O30-P$29)/P$29</f>
        <v>-7.1022727272719674E-4</v>
      </c>
      <c r="R30" s="183">
        <f>'выработка по дням'!H51/$B30</f>
        <v>4516.6000000000004</v>
      </c>
      <c r="S30" s="183">
        <f>S29</f>
        <v>4555.3999999999996</v>
      </c>
      <c r="T30" s="184">
        <f>(R30-S$29)/S$29</f>
        <v>-8.5173640075513184E-3</v>
      </c>
      <c r="U30" s="183">
        <f>'выработка по дням'!I51/$B30</f>
        <v>4938.2</v>
      </c>
      <c r="V30" s="183">
        <f>V29</f>
        <v>4959.6000000000004</v>
      </c>
      <c r="W30" s="184">
        <f>(U30-V$29)/V$29</f>
        <v>-4.3148641019438152E-3</v>
      </c>
      <c r="X30" s="183">
        <f>'выработка по дням'!J51/$B30</f>
        <v>1974.6</v>
      </c>
      <c r="Y30" s="183">
        <f>Y29</f>
        <v>2002.2</v>
      </c>
      <c r="Z30" s="184">
        <f>(X30-Y$29)/Y$29</f>
        <v>-1.3784836679652451E-2</v>
      </c>
      <c r="AA30" s="183">
        <f>'выработка по дням'!K51/$B30</f>
        <v>5340.2</v>
      </c>
      <c r="AB30" s="183">
        <f>AB29</f>
        <v>5356.4</v>
      </c>
      <c r="AC30" s="184">
        <f>(AA30-AB$29)/AB$29</f>
        <v>-3.0244193861548464E-3</v>
      </c>
      <c r="AD30" s="183">
        <f>'выработка по дням'!L51/$B30</f>
        <v>6162</v>
      </c>
      <c r="AE30" s="183">
        <f>AE29</f>
        <v>6174.4</v>
      </c>
      <c r="AF30" s="184">
        <f>(AD30-AE$29)/AE$29</f>
        <v>-2.0082923037055642E-3</v>
      </c>
      <c r="AG30" s="183">
        <f>'выработка по дням'!M51/$B30</f>
        <v>5931.2</v>
      </c>
      <c r="AH30" s="183">
        <f>AH29</f>
        <v>5942.8</v>
      </c>
      <c r="AI30" s="184">
        <f>(AG30-AH$29)/AH$29</f>
        <v>-1.9519418455947303E-3</v>
      </c>
      <c r="AJ30" s="183">
        <f>'выработка по дням'!N51/$B30</f>
        <v>4884.3999999999996</v>
      </c>
      <c r="AK30" s="183">
        <f>AK29</f>
        <v>4901</v>
      </c>
      <c r="AL30" s="184">
        <f>(AJ30-AK$29)/AK$29</f>
        <v>-3.3870638645175197E-3</v>
      </c>
      <c r="AM30" s="183">
        <f>'выработка по дням'!O51/$B30</f>
        <v>3177.8</v>
      </c>
      <c r="AN30" s="183">
        <f>AN29</f>
        <v>3252</v>
      </c>
      <c r="AO30" s="184">
        <f>(AM30-AN$29)/AN$29</f>
        <v>-2.2816728167281617E-2</v>
      </c>
      <c r="AP30" s="183">
        <f>'выработка по дням'!P51/$B30</f>
        <v>3436.2</v>
      </c>
      <c r="AQ30" s="183">
        <f>AQ29</f>
        <v>3471.6</v>
      </c>
      <c r="AR30" s="184">
        <f>(AP30-AQ$29)/AQ$29</f>
        <v>-1.0197027307293494E-2</v>
      </c>
      <c r="AS30" s="183">
        <f>'выработка по дням'!Q51/$B30</f>
        <v>6436.6</v>
      </c>
      <c r="AT30" s="183">
        <f>AT29</f>
        <v>6436.6</v>
      </c>
      <c r="AU30" s="184">
        <f>(AS30-AT$29)/AT$29</f>
        <v>0</v>
      </c>
      <c r="AV30" s="183">
        <f>'выработка по дням'!R51/$B30</f>
        <v>4554.3999999999996</v>
      </c>
      <c r="AW30" s="183">
        <f>AW29</f>
        <v>4554.3999999999996</v>
      </c>
      <c r="AX30" s="184">
        <f>(AV30-AW$29)/AW$29</f>
        <v>0</v>
      </c>
      <c r="AY30" s="183">
        <f>'выработка по дням'!S51/$B30</f>
        <v>6298</v>
      </c>
      <c r="AZ30" s="183">
        <f>AZ29</f>
        <v>6312.8</v>
      </c>
      <c r="BA30" s="184">
        <f>(AY30-AZ$29)/AZ$29</f>
        <v>-2.3444430363705774E-3</v>
      </c>
      <c r="BB30" s="183">
        <f>'выработка по дням'!T51/$B30</f>
        <v>5969.6</v>
      </c>
      <c r="BC30" s="183">
        <f>BC29</f>
        <v>5987.8</v>
      </c>
      <c r="BD30" s="184">
        <f>(BB30-BC$29)/BC$29</f>
        <v>-3.0395136778115198E-3</v>
      </c>
      <c r="BE30" s="183">
        <f>'выработка по дням'!U51/$B30</f>
        <v>5877.6</v>
      </c>
      <c r="BF30" s="183">
        <f>BF29</f>
        <v>5913</v>
      </c>
      <c r="BG30" s="184">
        <f>(BE30-BF$29)/BF$29</f>
        <v>-5.9868087265346924E-3</v>
      </c>
      <c r="BH30" s="183">
        <f>'выработка по дням'!V51/$B30</f>
        <v>6462.6</v>
      </c>
      <c r="BI30" s="183">
        <f>BI29</f>
        <v>6483.8</v>
      </c>
      <c r="BJ30" s="184">
        <f>(BH30-BI$29)/BI$29</f>
        <v>-3.269687528918199E-3</v>
      </c>
      <c r="BK30" s="183">
        <f>'выработка по дням'!W51/$B30</f>
        <v>6540.6</v>
      </c>
      <c r="BL30" s="183">
        <f>BL29</f>
        <v>6545.8</v>
      </c>
      <c r="BM30" s="184">
        <f>(BK30-BL$29)/BL$29</f>
        <v>-7.9440251764487427E-4</v>
      </c>
      <c r="BN30" s="183">
        <f>'выработка по дням'!X51/$B30</f>
        <v>4616.6000000000004</v>
      </c>
      <c r="BO30" s="183">
        <f>BO29</f>
        <v>4617.3999999999996</v>
      </c>
      <c r="BP30" s="184">
        <f>(BN30-BO$29)/BO$29</f>
        <v>-1.7325767748067582E-4</v>
      </c>
      <c r="BQ30" s="183">
        <f>'выработка по дням'!Y51/$B30</f>
        <v>6333.8</v>
      </c>
      <c r="BR30" s="183">
        <f>BR29</f>
        <v>6342.2</v>
      </c>
      <c r="BS30" s="184">
        <f>(BQ30-BR$29)/BR$29</f>
        <v>-1.3244615433129887E-3</v>
      </c>
      <c r="BT30" s="183">
        <f>'выработка по дням'!Z51/$B30</f>
        <v>3198.8</v>
      </c>
      <c r="BU30" s="183">
        <f>BU29</f>
        <v>3238.8</v>
      </c>
      <c r="BV30" s="184">
        <f>(BT30-BU$29)/BU$29</f>
        <v>-1.2350253180190193E-2</v>
      </c>
      <c r="BW30" s="183">
        <f>'выработка по дням'!AA51/$B30</f>
        <v>4125.3999999999996</v>
      </c>
      <c r="BX30" s="183">
        <f>BX29</f>
        <v>4125.3999999999996</v>
      </c>
      <c r="BY30" s="184">
        <f>(BW30-BX$29)/BX$29</f>
        <v>0</v>
      </c>
      <c r="BZ30" s="183">
        <f>'выработка по дням'!AB51/$B30</f>
        <v>4675.8</v>
      </c>
      <c r="CA30" s="183">
        <f>CA29</f>
        <v>4702.2</v>
      </c>
      <c r="CB30" s="184">
        <f>(BZ30-CA$29)/CA$29</f>
        <v>-5.6143932627280074E-3</v>
      </c>
      <c r="CC30" s="183">
        <f>'выработка по дням'!AC51/$B30</f>
        <v>5021.3999999999996</v>
      </c>
      <c r="CD30" s="183">
        <f>CD29</f>
        <v>5021.3999999999996</v>
      </c>
      <c r="CE30" s="184">
        <f>(CC30-CD$29)/CD$29</f>
        <v>0</v>
      </c>
      <c r="CF30" s="183">
        <f>'выработка по дням'!AD51/$B30</f>
        <v>6622.4</v>
      </c>
      <c r="CG30" s="183">
        <f>CG29</f>
        <v>6623.6</v>
      </c>
      <c r="CH30" s="184">
        <f>(CF30-CG$29)/CG$29</f>
        <v>-1.8117036052912728E-4</v>
      </c>
      <c r="CI30" s="183">
        <f>'выработка по дням'!AE51/$B30</f>
        <v>5914</v>
      </c>
      <c r="CJ30" s="183">
        <f>CJ29</f>
        <v>5914</v>
      </c>
      <c r="CK30" s="184">
        <f>(CI30-CJ$29)/CJ$29</f>
        <v>0</v>
      </c>
      <c r="CL30" s="183">
        <f>'выработка по дням'!AF51/$B30</f>
        <v>6845.8</v>
      </c>
      <c r="CM30" s="183">
        <f>CM29</f>
        <v>6849.8</v>
      </c>
      <c r="CN30" s="184">
        <f>(CL30-CM$29)/CM$29</f>
        <v>-5.8395865572717447E-4</v>
      </c>
      <c r="CO30" s="183">
        <f>'выработка по дням'!AG51/$B30</f>
        <v>6759.6</v>
      </c>
      <c r="CP30" s="183">
        <f>CP29</f>
        <v>6759.6</v>
      </c>
      <c r="CQ30" s="184">
        <f>(CO30-CP$29)/CP$29</f>
        <v>0</v>
      </c>
      <c r="CR30" s="183">
        <f>'выработка по дням'!AH51/$B30</f>
        <v>5945.4</v>
      </c>
      <c r="CS30" s="183">
        <f>CS29</f>
        <v>5949</v>
      </c>
      <c r="CT30" s="184">
        <f>(CR30-CS$29)/CS$29</f>
        <v>-6.0514372163394925E-4</v>
      </c>
    </row>
    <row r="31" spans="1:98">
      <c r="A31" s="195" t="s">
        <v>371</v>
      </c>
      <c r="B31" s="177">
        <v>15</v>
      </c>
      <c r="C31" s="178">
        <f>'выработка по дням'!C53/$B31</f>
        <v>4694.5333333333338</v>
      </c>
      <c r="D31" s="179">
        <f>MAX(C31:C32)</f>
        <v>4694.5333333333338</v>
      </c>
      <c r="E31" s="180">
        <f>(C31-D$31)/D$31</f>
        <v>0</v>
      </c>
      <c r="F31" s="178">
        <f>'выработка по дням'!D53/$B31</f>
        <v>1384.9333333333334</v>
      </c>
      <c r="G31" s="179">
        <f>MAX(F31:F32)</f>
        <v>2727.2666666666669</v>
      </c>
      <c r="H31" s="180">
        <f>(F31-G$31)/G$31</f>
        <v>-0.49218998264440589</v>
      </c>
      <c r="I31" s="178">
        <f>'выработка по дням'!E53/$B31</f>
        <v>777.73333333333335</v>
      </c>
      <c r="J31" s="179">
        <f>MAX(I31:I32)</f>
        <v>1576.6666666666667</v>
      </c>
      <c r="K31" s="180">
        <f>(I31-J$31)/J$31</f>
        <v>-0.50672304439746296</v>
      </c>
      <c r="L31" s="178">
        <f>'выработка по дням'!F53/$B31</f>
        <v>1821.8666666666666</v>
      </c>
      <c r="M31" s="179">
        <f>MAX(L31:L32)</f>
        <v>3656</v>
      </c>
      <c r="N31" s="180">
        <f>(L31-M$31)/M$31</f>
        <v>-0.5016776075857039</v>
      </c>
      <c r="O31" s="178">
        <f>'выработка по дням'!G53/$B31</f>
        <v>315.46666666666664</v>
      </c>
      <c r="P31" s="179">
        <f>MAX(O31:O32)</f>
        <v>635</v>
      </c>
      <c r="Q31" s="180">
        <f>(O31-P$31)/P$31</f>
        <v>-0.50320209973753283</v>
      </c>
      <c r="R31" s="178">
        <f>'выработка по дням'!H53/$B31</f>
        <v>330.73333333333335</v>
      </c>
      <c r="S31" s="179">
        <f>MAX(R31:R32)</f>
        <v>745.4666666666667</v>
      </c>
      <c r="T31" s="180">
        <f>(R31-S$31)/S$31</f>
        <v>-0.55634054730817384</v>
      </c>
      <c r="U31" s="178">
        <f>'выработка по дням'!I53/$B31</f>
        <v>732.6</v>
      </c>
      <c r="V31" s="179">
        <f>MAX(U31:U32)</f>
        <v>1530.6</v>
      </c>
      <c r="W31" s="180">
        <f>(U31-V$31)/V$31</f>
        <v>-0.52136417091336729</v>
      </c>
      <c r="X31" s="178">
        <f>'выработка по дням'!J53/$B31</f>
        <v>1638.6666666666667</v>
      </c>
      <c r="Y31" s="179">
        <f>MAX(X31:X32)</f>
        <v>3300</v>
      </c>
      <c r="Z31" s="180">
        <f>(X31-Y$31)/Y$31</f>
        <v>-0.50343434343434346</v>
      </c>
      <c r="AA31" s="178">
        <f>'выработка по дням'!K53/$B31</f>
        <v>722.4666666666667</v>
      </c>
      <c r="AB31" s="179">
        <f>MAX(AA31:AA32)</f>
        <v>722.4666666666667</v>
      </c>
      <c r="AC31" s="180">
        <f>(AA31-AB$31)/AB$31</f>
        <v>0</v>
      </c>
      <c r="AD31" s="178">
        <f>'выработка по дням'!L53/$B31</f>
        <v>755.06666666666672</v>
      </c>
      <c r="AE31" s="179">
        <f>MAX(AD31:AD32)</f>
        <v>755.06666666666672</v>
      </c>
      <c r="AF31" s="180">
        <f>(AD31-AE$31)/AE$31</f>
        <v>0</v>
      </c>
      <c r="AG31" s="178">
        <f>'выработка по дням'!M53/$B31</f>
        <v>1293.6666666666667</v>
      </c>
      <c r="AH31" s="179">
        <f>MAX(AG31:AG32)</f>
        <v>1293.6666666666667</v>
      </c>
      <c r="AI31" s="180">
        <f>(AG31-AH$31)/AH$31</f>
        <v>0</v>
      </c>
      <c r="AJ31" s="178">
        <f>'выработка по дням'!N53/$B31</f>
        <v>1413.8666666666666</v>
      </c>
      <c r="AK31" s="179">
        <f>MAX(AJ31:AJ32)</f>
        <v>1413.8666666666666</v>
      </c>
      <c r="AL31" s="180">
        <f>(AJ31-AK$31)/AK$31</f>
        <v>0</v>
      </c>
      <c r="AM31" s="178">
        <f>'выработка по дням'!O53/$B31</f>
        <v>1962.4666666666667</v>
      </c>
      <c r="AN31" s="179">
        <f>MAX(AM31:AM32)</f>
        <v>1971.4</v>
      </c>
      <c r="AO31" s="180">
        <f>(AM31-AN$31)/AN$31</f>
        <v>-4.531466639613165E-3</v>
      </c>
      <c r="AP31" s="178">
        <f>'выработка по дням'!P53/$B31</f>
        <v>1462.5333333333333</v>
      </c>
      <c r="AQ31" s="179">
        <f>MAX(AP31:AP32)</f>
        <v>1531.6</v>
      </c>
      <c r="AR31" s="180">
        <f>(AP31-AQ$31)/AQ$31</f>
        <v>-4.5094454600853102E-2</v>
      </c>
      <c r="AS31" s="178">
        <f>'выработка по дням'!Q53/$B31</f>
        <v>5743.8666666666668</v>
      </c>
      <c r="AT31" s="179">
        <f>MAX(AS31:AS32)</f>
        <v>5743.8666666666668</v>
      </c>
      <c r="AU31" s="180">
        <f>(AS31-AT$31)/AT$31</f>
        <v>0</v>
      </c>
      <c r="AV31" s="178">
        <f>'выработка по дням'!R53/$B31</f>
        <v>5493.8</v>
      </c>
      <c r="AW31" s="179">
        <f>MAX(AV31:AV32)</f>
        <v>5493.8</v>
      </c>
      <c r="AX31" s="180">
        <f>(AV31-AW$31)/AW$31</f>
        <v>0</v>
      </c>
      <c r="AY31" s="178">
        <f>'выработка по дням'!S53/$B31</f>
        <v>5586.333333333333</v>
      </c>
      <c r="AZ31" s="179">
        <f>MAX(AY31:AY32)</f>
        <v>5586.333333333333</v>
      </c>
      <c r="BA31" s="180">
        <f>(AY31-AZ$31)/AZ$31</f>
        <v>0</v>
      </c>
      <c r="BB31" s="178">
        <f>'выработка по дням'!T53/$B31</f>
        <v>4321.4666666666662</v>
      </c>
      <c r="BC31" s="179">
        <f>MAX(BB31:BB32)</f>
        <v>4321.4666666666662</v>
      </c>
      <c r="BD31" s="180">
        <f>(BB31-BC$31)/BC$31</f>
        <v>0</v>
      </c>
      <c r="BE31" s="178">
        <f>'выработка по дням'!U53/$B31</f>
        <v>5323.4666666666662</v>
      </c>
      <c r="BF31" s="179">
        <f>MAX(BE31:BE32)</f>
        <v>5344.9333333333334</v>
      </c>
      <c r="BG31" s="180">
        <f>(BE31-BF$31)/BF$31</f>
        <v>-4.0162646244419299E-3</v>
      </c>
      <c r="BH31" s="178">
        <f>'выработка по дням'!V53/$B31</f>
        <v>2791.4666666666667</v>
      </c>
      <c r="BI31" s="179">
        <f>MAX(BH31:BH32)</f>
        <v>2791.4666666666667</v>
      </c>
      <c r="BJ31" s="180">
        <f>(BH31-BI$31)/BI$31</f>
        <v>0</v>
      </c>
      <c r="BK31" s="178">
        <f>'выработка по дням'!W53/$B31</f>
        <v>4888.6000000000004</v>
      </c>
      <c r="BL31" s="179">
        <f>MAX(BK31:BK32)</f>
        <v>4888.8666666666668</v>
      </c>
      <c r="BM31" s="180">
        <f>(BK31-BL$31)/BL$31</f>
        <v>-5.4545702480416211E-5</v>
      </c>
      <c r="BN31" s="178">
        <f>'выработка по дням'!X53/$B31</f>
        <v>5032.1333333333332</v>
      </c>
      <c r="BO31" s="179">
        <f>MAX(BN31:BN32)</f>
        <v>5034.2666666666664</v>
      </c>
      <c r="BP31" s="180">
        <f>(BN31-BO$31)/BO$31</f>
        <v>-4.2376248112930296E-4</v>
      </c>
      <c r="BQ31" s="178">
        <f>'выработка по дням'!Y53/$B31</f>
        <v>3123.9333333333334</v>
      </c>
      <c r="BR31" s="179">
        <f>MAX(BQ31:BQ32)</f>
        <v>3146.7333333333331</v>
      </c>
      <c r="BS31" s="180">
        <f>(BQ31-BR$31)/BR$31</f>
        <v>-7.2456092031947614E-3</v>
      </c>
      <c r="BT31" s="178">
        <f>'выработка по дням'!Z53/$B31</f>
        <v>4906.7333333333336</v>
      </c>
      <c r="BU31" s="179">
        <f>MAX(BT31:BT32)</f>
        <v>4920.333333333333</v>
      </c>
      <c r="BV31" s="180">
        <f>(BT31-BU$31)/BU$31</f>
        <v>-2.7640403766681365E-3</v>
      </c>
      <c r="BW31" s="178">
        <f>'выработка по дням'!AA53/$B31</f>
        <v>4049.4</v>
      </c>
      <c r="BX31" s="179">
        <f>MAX(BW31:BW32)</f>
        <v>4049.4</v>
      </c>
      <c r="BY31" s="180">
        <f>(BW31-BX$31)/BX$31</f>
        <v>0</v>
      </c>
      <c r="BZ31" s="178">
        <f>'выработка по дням'!AB53/$B31</f>
        <v>5788.1333333333332</v>
      </c>
      <c r="CA31" s="179">
        <f>MAX(BZ31:BZ32)</f>
        <v>5788.1333333333332</v>
      </c>
      <c r="CB31" s="180">
        <f>(BZ31-CA$31)/CA$31</f>
        <v>0</v>
      </c>
      <c r="CC31" s="178">
        <f>'выработка по дням'!AC53/$B31</f>
        <v>2545.0666666666666</v>
      </c>
      <c r="CD31" s="179">
        <f>MAX(CC31:CC32)</f>
        <v>2562.4666666666667</v>
      </c>
      <c r="CE31" s="180">
        <f>(CC31-CD$31)/CD$31</f>
        <v>-6.7903322319640283E-3</v>
      </c>
      <c r="CF31" s="178">
        <f>'выработка по дням'!AD53/$B31</f>
        <v>1096.4000000000001</v>
      </c>
      <c r="CG31" s="179">
        <f>MAX(CF31:CF32)</f>
        <v>1096.4000000000001</v>
      </c>
      <c r="CH31" s="180">
        <f>(CF31-CG$31)/CG$31</f>
        <v>0</v>
      </c>
      <c r="CI31" s="178">
        <f>'выработка по дням'!AE53/$B31</f>
        <v>1142.5333333333333</v>
      </c>
      <c r="CJ31" s="179">
        <f>MAX(CI31:CI32)</f>
        <v>1144.9333333333334</v>
      </c>
      <c r="CK31" s="180">
        <f>(CI31-CJ$31)/CJ$31</f>
        <v>-2.0961919180156842E-3</v>
      </c>
      <c r="CL31" s="178">
        <f>'выработка по дням'!AF53/$B31</f>
        <v>2089.6</v>
      </c>
      <c r="CM31" s="179">
        <f>MAX(CL31:CL32)</f>
        <v>2124.1999999999998</v>
      </c>
      <c r="CN31" s="180">
        <f>(CL31-CM$31)/CM$31</f>
        <v>-1.6288485076734728E-2</v>
      </c>
      <c r="CO31" s="178">
        <f>'выработка по дням'!AG53/$B31</f>
        <v>2446.6</v>
      </c>
      <c r="CP31" s="179">
        <f>MAX(CO31:CO32)</f>
        <v>2469.9333333333334</v>
      </c>
      <c r="CQ31" s="180">
        <f>(CO31-CP$31)/CP$31</f>
        <v>-9.4469486355907659E-3</v>
      </c>
      <c r="CR31" s="178">
        <f>'выработка по дням'!AH53/$B31</f>
        <v>3104.5333333333333</v>
      </c>
      <c r="CS31" s="179">
        <f>MAX(CR31:CR32)</f>
        <v>3133.5333333333333</v>
      </c>
      <c r="CT31" s="180">
        <f>(CR31-CS$31)/CS$31</f>
        <v>-9.254728421590112E-3</v>
      </c>
    </row>
    <row r="32" spans="1:98" ht="15.75" thickBot="1">
      <c r="A32" s="197" t="s">
        <v>372</v>
      </c>
      <c r="B32" s="182">
        <v>15</v>
      </c>
      <c r="C32" s="183">
        <f>'выработка по дням'!C55/$B32</f>
        <v>4504.4666666666662</v>
      </c>
      <c r="D32" s="183">
        <f>D31</f>
        <v>4694.5333333333338</v>
      </c>
      <c r="E32" s="184">
        <f>(C32-D$31)/D$31</f>
        <v>-4.048680735039354E-2</v>
      </c>
      <c r="F32" s="183">
        <f>'выработка по дням'!D55/$B32</f>
        <v>2727.2666666666669</v>
      </c>
      <c r="G32" s="183">
        <f>G31</f>
        <v>2727.2666666666669</v>
      </c>
      <c r="H32" s="184">
        <f>(F32-G$31)/G$31</f>
        <v>0</v>
      </c>
      <c r="I32" s="183">
        <f>'выработка по дням'!E55/$B32</f>
        <v>1576.6666666666667</v>
      </c>
      <c r="J32" s="183">
        <f>J31</f>
        <v>1576.6666666666667</v>
      </c>
      <c r="K32" s="184">
        <f>(I32-J$31)/J$31</f>
        <v>0</v>
      </c>
      <c r="L32" s="183">
        <f>'выработка по дням'!F55/$B32</f>
        <v>3656</v>
      </c>
      <c r="M32" s="183">
        <f>M31</f>
        <v>3656</v>
      </c>
      <c r="N32" s="184">
        <f>(L32-M$31)/M$31</f>
        <v>0</v>
      </c>
      <c r="O32" s="183">
        <f>'выработка по дням'!G55/$B32</f>
        <v>635</v>
      </c>
      <c r="P32" s="183">
        <f>P31</f>
        <v>635</v>
      </c>
      <c r="Q32" s="184">
        <f>(O32-P$31)/P$31</f>
        <v>0</v>
      </c>
      <c r="R32" s="183">
        <f>'выработка по дням'!H55/$B32</f>
        <v>745.4666666666667</v>
      </c>
      <c r="S32" s="183">
        <f>S31</f>
        <v>745.4666666666667</v>
      </c>
      <c r="T32" s="184">
        <f>(R32-S$31)/S$31</f>
        <v>0</v>
      </c>
      <c r="U32" s="183">
        <f>'выработка по дням'!I55/$B32</f>
        <v>1530.6</v>
      </c>
      <c r="V32" s="183">
        <f>V31</f>
        <v>1530.6</v>
      </c>
      <c r="W32" s="184">
        <f>(U32-V$31)/V$31</f>
        <v>0</v>
      </c>
      <c r="X32" s="183">
        <f>'выработка по дням'!J55/$B32</f>
        <v>3300</v>
      </c>
      <c r="Y32" s="183">
        <f>Y31</f>
        <v>3300</v>
      </c>
      <c r="Z32" s="184">
        <f>(X32-Y$31)/Y$31</f>
        <v>0</v>
      </c>
      <c r="AA32" s="183">
        <f>'выработка по дням'!K55/$B32</f>
        <v>413.73333333333335</v>
      </c>
      <c r="AB32" s="183">
        <f>AB31</f>
        <v>722.4666666666667</v>
      </c>
      <c r="AC32" s="184">
        <f>(AA32-AB$31)/AB$31</f>
        <v>-0.42733228753345021</v>
      </c>
      <c r="AD32" s="183">
        <f>'выработка по дням'!L55/$B32</f>
        <v>400.93333333333334</v>
      </c>
      <c r="AE32" s="183">
        <f>AE31</f>
        <v>755.06666666666672</v>
      </c>
      <c r="AF32" s="184">
        <f>(AD32-AE$31)/AE$31</f>
        <v>-0.46900935899699808</v>
      </c>
      <c r="AG32" s="183">
        <f>'выработка по дням'!M55/$B32</f>
        <v>686.5333333333333</v>
      </c>
      <c r="AH32" s="183">
        <f>AH31</f>
        <v>1293.6666666666667</v>
      </c>
      <c r="AI32" s="184">
        <f>(AG32-AH$31)/AH$31</f>
        <v>-0.46931203298119045</v>
      </c>
      <c r="AJ32" s="183">
        <f>'выработка по дням'!N55/$B32</f>
        <v>1032.9333333333334</v>
      </c>
      <c r="AK32" s="183">
        <f>AK31</f>
        <v>1413.8666666666666</v>
      </c>
      <c r="AL32" s="184">
        <f>(AJ32-AK$31)/AK$31</f>
        <v>-0.26942663145982637</v>
      </c>
      <c r="AM32" s="183">
        <f>'выработка по дням'!O55/$B32</f>
        <v>1971.4</v>
      </c>
      <c r="AN32" s="183">
        <f>AN31</f>
        <v>1971.4</v>
      </c>
      <c r="AO32" s="184">
        <f>(AM32-AN$31)/AN$31</f>
        <v>0</v>
      </c>
      <c r="AP32" s="183">
        <f>'выработка по дням'!P55/$B32</f>
        <v>1531.6</v>
      </c>
      <c r="AQ32" s="183">
        <f>AQ31</f>
        <v>1531.6</v>
      </c>
      <c r="AR32" s="184">
        <f>(AP32-AQ$31)/AQ$31</f>
        <v>0</v>
      </c>
      <c r="AS32" s="183">
        <f>'выработка по дням'!Q55/$B32</f>
        <v>5742.666666666667</v>
      </c>
      <c r="AT32" s="183">
        <f>AT31</f>
        <v>5743.8666666666668</v>
      </c>
      <c r="AU32" s="184">
        <f>(AS32-AT$31)/AT$31</f>
        <v>-2.0891849857235858E-4</v>
      </c>
      <c r="AV32" s="183">
        <f>'выработка по дням'!R55/$B32</f>
        <v>5463.1333333333332</v>
      </c>
      <c r="AW32" s="183">
        <f>AW31</f>
        <v>5493.8</v>
      </c>
      <c r="AX32" s="184">
        <f>(AV32-AW$31)/AW$31</f>
        <v>-5.5820500685621914E-3</v>
      </c>
      <c r="AY32" s="183">
        <f>'выработка по дням'!S55/$B32</f>
        <v>5417.2</v>
      </c>
      <c r="AZ32" s="183">
        <f>AZ31</f>
        <v>5586.333333333333</v>
      </c>
      <c r="BA32" s="184">
        <f>(AY32-AZ$31)/AZ$31</f>
        <v>-3.0276269467151957E-2</v>
      </c>
      <c r="BB32" s="183">
        <f>'выработка по дням'!T55/$B32</f>
        <v>4193.2</v>
      </c>
      <c r="BC32" s="183">
        <f>BC31</f>
        <v>4321.4666666666662</v>
      </c>
      <c r="BD32" s="184">
        <f>(BB32-BC$31)/BC$31</f>
        <v>-2.9681281046558212E-2</v>
      </c>
      <c r="BE32" s="183">
        <f>'выработка по дням'!U55/$B32</f>
        <v>5344.9333333333334</v>
      </c>
      <c r="BF32" s="183">
        <f>BF31</f>
        <v>5344.9333333333334</v>
      </c>
      <c r="BG32" s="184">
        <f>(BE32-BF$31)/BF$31</f>
        <v>0</v>
      </c>
      <c r="BH32" s="183">
        <f>'выработка по дням'!V55/$B32</f>
        <v>2776.3333333333335</v>
      </c>
      <c r="BI32" s="183">
        <f>BI31</f>
        <v>2791.4666666666667</v>
      </c>
      <c r="BJ32" s="184">
        <f>(BH32-BI$31)/BI$31</f>
        <v>-5.421283912877297E-3</v>
      </c>
      <c r="BK32" s="183">
        <f>'выработка по дням'!W55/$B32</f>
        <v>4888.8666666666668</v>
      </c>
      <c r="BL32" s="183">
        <f>BL31</f>
        <v>4888.8666666666668</v>
      </c>
      <c r="BM32" s="184">
        <f>(BK32-BL$31)/BL$31</f>
        <v>0</v>
      </c>
      <c r="BN32" s="183">
        <f>'выработка по дням'!X55/$B32</f>
        <v>5034.2666666666664</v>
      </c>
      <c r="BO32" s="183">
        <f>BO31</f>
        <v>5034.2666666666664</v>
      </c>
      <c r="BP32" s="184">
        <f>(BN32-BO$31)/BO$31</f>
        <v>0</v>
      </c>
      <c r="BQ32" s="183">
        <f>'выработка по дням'!Y55/$B32</f>
        <v>3146.7333333333331</v>
      </c>
      <c r="BR32" s="183">
        <f>BR31</f>
        <v>3146.7333333333331</v>
      </c>
      <c r="BS32" s="184">
        <f>(BQ32-BR$31)/BR$31</f>
        <v>0</v>
      </c>
      <c r="BT32" s="183">
        <f>'выработка по дням'!Z55/$B32</f>
        <v>4920.333333333333</v>
      </c>
      <c r="BU32" s="183">
        <f>BU31</f>
        <v>4920.333333333333</v>
      </c>
      <c r="BV32" s="184">
        <f>(BT32-BU$31)/BU$31</f>
        <v>0</v>
      </c>
      <c r="BW32" s="183">
        <f>'выработка по дням'!AA55/$B32</f>
        <v>3965.8</v>
      </c>
      <c r="BX32" s="183">
        <f>BX31</f>
        <v>4049.4</v>
      </c>
      <c r="BY32" s="184">
        <f>(BW32-BX$31)/BX$31</f>
        <v>-2.0645033832172643E-2</v>
      </c>
      <c r="BZ32" s="183">
        <f>'выработка по дням'!AB55/$B32</f>
        <v>5777.7333333333336</v>
      </c>
      <c r="CA32" s="183">
        <f>CA31</f>
        <v>5788.1333333333332</v>
      </c>
      <c r="CB32" s="184">
        <f>(BZ32-CA$31)/CA$31</f>
        <v>-1.7967796180690901E-3</v>
      </c>
      <c r="CC32" s="183">
        <f>'выработка по дням'!AC55/$B32</f>
        <v>2562.4666666666667</v>
      </c>
      <c r="CD32" s="183">
        <f>CD31</f>
        <v>2562.4666666666667</v>
      </c>
      <c r="CE32" s="184">
        <f>(CC32-CD$31)/CD$31</f>
        <v>0</v>
      </c>
      <c r="CF32" s="183">
        <f>'выработка по дням'!AD55/$B32</f>
        <v>1083.9333333333334</v>
      </c>
      <c r="CG32" s="183">
        <f>CG31</f>
        <v>1096.4000000000001</v>
      </c>
      <c r="CH32" s="184">
        <f>(CF32-CG$31)/CG$31</f>
        <v>-1.1370546029429674E-2</v>
      </c>
      <c r="CI32" s="183">
        <f>'выработка по дням'!AE55/$B32</f>
        <v>1144.9333333333334</v>
      </c>
      <c r="CJ32" s="183">
        <f>CJ31</f>
        <v>1144.9333333333334</v>
      </c>
      <c r="CK32" s="184">
        <f>(CI32-CJ$31)/CJ$31</f>
        <v>0</v>
      </c>
      <c r="CL32" s="183">
        <f>'выработка по дням'!AF55/$B32</f>
        <v>2124.1999999999998</v>
      </c>
      <c r="CM32" s="183">
        <f>CM31</f>
        <v>2124.1999999999998</v>
      </c>
      <c r="CN32" s="184">
        <f>(CL32-CM$31)/CM$31</f>
        <v>0</v>
      </c>
      <c r="CO32" s="183">
        <f>'выработка по дням'!AG55/$B32</f>
        <v>2469.9333333333334</v>
      </c>
      <c r="CP32" s="183">
        <f>CP31</f>
        <v>2469.9333333333334</v>
      </c>
      <c r="CQ32" s="184">
        <f>(CO32-CP$31)/CP$31</f>
        <v>0</v>
      </c>
      <c r="CR32" s="183">
        <f>'выработка по дням'!AH55/$B32</f>
        <v>3133.5333333333333</v>
      </c>
      <c r="CS32" s="183">
        <f>CS31</f>
        <v>3133.5333333333333</v>
      </c>
      <c r="CT32" s="184">
        <f>(CR32-CS$31)/CS$31</f>
        <v>0</v>
      </c>
    </row>
    <row r="33" spans="1:98">
      <c r="A33" s="191" t="s">
        <v>373</v>
      </c>
      <c r="B33" s="177">
        <v>10</v>
      </c>
      <c r="C33" s="178">
        <f>'выработка по дням'!C57/$B33</f>
        <v>9</v>
      </c>
      <c r="D33" s="179">
        <f>MAX(C33:C35)</f>
        <v>9</v>
      </c>
      <c r="E33" s="180">
        <f>(C33-D$33)/D$33</f>
        <v>0</v>
      </c>
      <c r="F33" s="178">
        <f>'выработка по дням'!D57/$B33</f>
        <v>193.3</v>
      </c>
      <c r="G33" s="179">
        <f>MAX(F33:F35)</f>
        <v>193.3</v>
      </c>
      <c r="H33" s="180">
        <f>(F33-G$33)/G$33</f>
        <v>0</v>
      </c>
      <c r="I33" s="178">
        <f>'выработка по дням'!E57/$B33</f>
        <v>1020.1</v>
      </c>
      <c r="J33" s="179">
        <f>MAX(I33:I35)</f>
        <v>1170</v>
      </c>
      <c r="K33" s="180">
        <f>(I33-J$33)/J$33</f>
        <v>-0.12811965811965809</v>
      </c>
      <c r="L33" s="178">
        <f>'выработка по дням'!F57/$B33</f>
        <v>1932.5</v>
      </c>
      <c r="M33" s="179">
        <f>MAX(L33:L35)</f>
        <v>1932.5</v>
      </c>
      <c r="N33" s="180">
        <f>(L33-M$33)/M$33</f>
        <v>0</v>
      </c>
      <c r="O33" s="178">
        <f>'выработка по дням'!G57/$B33</f>
        <v>77</v>
      </c>
      <c r="P33" s="179">
        <f>MAX(O33:O35)</f>
        <v>79.7</v>
      </c>
      <c r="Q33" s="180">
        <f>(O33-P$33)/P$33</f>
        <v>-3.387703889585951E-2</v>
      </c>
      <c r="R33" s="178">
        <f>'выработка по дням'!H57/$B33</f>
        <v>103.3</v>
      </c>
      <c r="S33" s="179">
        <f>MAX(R33:R35)</f>
        <v>103.3</v>
      </c>
      <c r="T33" s="180">
        <f>(R33-S$33)/S$33</f>
        <v>0</v>
      </c>
      <c r="U33" s="178">
        <f>'выработка по дням'!I57/$B33</f>
        <v>43.5</v>
      </c>
      <c r="V33" s="179">
        <f>MAX(U33:U35)</f>
        <v>55.2</v>
      </c>
      <c r="W33" s="180">
        <f>(U33-V$33)/V$33</f>
        <v>-0.21195652173913049</v>
      </c>
      <c r="X33" s="178">
        <f>'выработка по дням'!J57/$B33</f>
        <v>77.2</v>
      </c>
      <c r="Y33" s="179">
        <f>MAX(X33:X35)</f>
        <v>77.2</v>
      </c>
      <c r="Z33" s="180">
        <f>(X33-Y$33)/Y$33</f>
        <v>0</v>
      </c>
      <c r="AA33" s="178">
        <f>'выработка по дням'!K57/$B33</f>
        <v>22.3</v>
      </c>
      <c r="AB33" s="179">
        <f>MAX(AA33:AA35)</f>
        <v>22.3</v>
      </c>
      <c r="AC33" s="180">
        <f>(AA33-AB$33)/AB$33</f>
        <v>0</v>
      </c>
      <c r="AD33" s="178">
        <f>'выработка по дням'!L57/$B33</f>
        <v>664.9</v>
      </c>
      <c r="AE33" s="179">
        <f>MAX(AD33:AD35)</f>
        <v>664.9</v>
      </c>
      <c r="AF33" s="180">
        <f>(AD33-AE$33)/AE$33</f>
        <v>0</v>
      </c>
      <c r="AG33" s="178">
        <f>'выработка по дням'!M57/$B33</f>
        <v>1415</v>
      </c>
      <c r="AH33" s="179">
        <f>MAX(AG33:AG35)</f>
        <v>1415</v>
      </c>
      <c r="AI33" s="180">
        <f>(AG33-AH$33)/AH$33</f>
        <v>0</v>
      </c>
      <c r="AJ33" s="178">
        <f>'выработка по дням'!N57/$B33</f>
        <v>733.8</v>
      </c>
      <c r="AK33" s="179">
        <f>MAX(AJ33:AJ35)</f>
        <v>733.8</v>
      </c>
      <c r="AL33" s="180">
        <f>(AJ33-AK$33)/AK$33</f>
        <v>0</v>
      </c>
      <c r="AM33" s="178">
        <f>'выработка по дням'!O57/$B33</f>
        <v>755.4</v>
      </c>
      <c r="AN33" s="179">
        <f>MAX(AM33:AM35)</f>
        <v>755.4</v>
      </c>
      <c r="AO33" s="180">
        <f>(AM33-AN$33)/AN$33</f>
        <v>0</v>
      </c>
      <c r="AP33" s="178">
        <f>'выработка по дням'!P57/$B33</f>
        <v>354.8</v>
      </c>
      <c r="AQ33" s="179">
        <f>MAX(AP33:AP35)</f>
        <v>354.8</v>
      </c>
      <c r="AR33" s="180">
        <f>(AP33-AQ$33)/AQ$33</f>
        <v>0</v>
      </c>
      <c r="AS33" s="178">
        <f>'выработка по дням'!Q57/$B33</f>
        <v>2314</v>
      </c>
      <c r="AT33" s="179">
        <f>MAX(AS33:AS35)</f>
        <v>2314</v>
      </c>
      <c r="AU33" s="180">
        <f>(AS33-AT$33)/AT$33</f>
        <v>0</v>
      </c>
      <c r="AV33" s="178">
        <f>'выработка по дням'!R57/$B33</f>
        <v>2153.5</v>
      </c>
      <c r="AW33" s="179">
        <f>MAX(AV33:AV35)</f>
        <v>2153.5</v>
      </c>
      <c r="AX33" s="180">
        <f>(AV33-AW$33)/AW$33</f>
        <v>0</v>
      </c>
      <c r="AY33" s="178">
        <f>'выработка по дням'!S57/$B33</f>
        <v>3094</v>
      </c>
      <c r="AZ33" s="179">
        <f>MAX(AY33:AY35)</f>
        <v>3094</v>
      </c>
      <c r="BA33" s="180">
        <f>(AY33-AZ$33)/AZ$33</f>
        <v>0</v>
      </c>
      <c r="BB33" s="178">
        <f>'выработка по дням'!T57/$B33</f>
        <v>2413.5</v>
      </c>
      <c r="BC33" s="179">
        <f>MAX(BB33:BB35)</f>
        <v>2413.5</v>
      </c>
      <c r="BD33" s="180">
        <f>(BB33-BC$33)/BC$33</f>
        <v>0</v>
      </c>
      <c r="BE33" s="178">
        <f>'выработка по дням'!U57/$B33</f>
        <v>4307.5</v>
      </c>
      <c r="BF33" s="179">
        <f>MAX(BE33:BE35)</f>
        <v>4307.5</v>
      </c>
      <c r="BG33" s="180">
        <f>(BE33-BF$33)/BF$33</f>
        <v>0</v>
      </c>
      <c r="BH33" s="178">
        <f>'выработка по дням'!V57/$B33</f>
        <v>4370.8999999999996</v>
      </c>
      <c r="BI33" s="179">
        <f>MAX(BH33:BH35)</f>
        <v>4370.8999999999996</v>
      </c>
      <c r="BJ33" s="180">
        <f>(BH33-BI$33)/BI$33</f>
        <v>0</v>
      </c>
      <c r="BK33" s="178">
        <f>'выработка по дням'!W57/$B33</f>
        <v>5473</v>
      </c>
      <c r="BL33" s="179">
        <f>MAX(BK33:BK35)</f>
        <v>5473</v>
      </c>
      <c r="BM33" s="180">
        <f>(BK33-BL$33)/BL$33</f>
        <v>0</v>
      </c>
      <c r="BN33" s="178">
        <f>'выработка по дням'!X57/$B33</f>
        <v>217.4</v>
      </c>
      <c r="BO33" s="179">
        <f>MAX(BN33:BN35)</f>
        <v>848.8</v>
      </c>
      <c r="BP33" s="180">
        <f>(BN33-BO$33)/BO$33</f>
        <v>-0.74387370405278042</v>
      </c>
      <c r="BQ33" s="178">
        <f>'выработка по дням'!Y57/$B33</f>
        <v>920.5</v>
      </c>
      <c r="BR33" s="179">
        <f>MAX(BQ33:BQ35)</f>
        <v>1900.4</v>
      </c>
      <c r="BS33" s="180">
        <f>(BQ33-BR$33)/BR$33</f>
        <v>-0.51562828878130917</v>
      </c>
      <c r="BT33" s="178">
        <f>'выработка по дням'!Z57/$B33</f>
        <v>207.5</v>
      </c>
      <c r="BU33" s="179">
        <f>MAX(BT33:BT35)</f>
        <v>1103.5999999999999</v>
      </c>
      <c r="BV33" s="180">
        <f>(BT33-BU$33)/BU$33</f>
        <v>-0.81197897789054008</v>
      </c>
      <c r="BW33" s="178">
        <f>'выработка по дням'!AA57/$B33</f>
        <v>1780.9</v>
      </c>
      <c r="BX33" s="179">
        <f>MAX(BW33:BW35)</f>
        <v>3167</v>
      </c>
      <c r="BY33" s="180">
        <f>(BW33-BX$33)/BX$33</f>
        <v>-0.43766971897694978</v>
      </c>
      <c r="BZ33" s="178">
        <f>'выработка по дням'!AB57/$B33</f>
        <v>1933.1</v>
      </c>
      <c r="CA33" s="179">
        <f>MAX(BZ33:BZ35)</f>
        <v>2317.8000000000002</v>
      </c>
      <c r="CB33" s="180">
        <f>(BZ33-CA$33)/CA$33</f>
        <v>-0.16597635689015455</v>
      </c>
      <c r="CC33" s="178">
        <f>'выработка по дням'!AC57/$B33</f>
        <v>4271.5</v>
      </c>
      <c r="CD33" s="179">
        <f>MAX(CC33:CC35)</f>
        <v>4330.8</v>
      </c>
      <c r="CE33" s="180">
        <f>(CC33-CD$33)/CD$33</f>
        <v>-1.3692620301099145E-2</v>
      </c>
      <c r="CF33" s="178">
        <f>'выработка по дням'!AD57/$B33</f>
        <v>5932.7</v>
      </c>
      <c r="CG33" s="179">
        <f>MAX(CF33:CF35)</f>
        <v>5932.7</v>
      </c>
      <c r="CH33" s="180">
        <f>(CF33-CG$33)/CG$33</f>
        <v>0</v>
      </c>
      <c r="CI33" s="178">
        <f>'выработка по дням'!AE57/$B33</f>
        <v>2559.6999999999998</v>
      </c>
      <c r="CJ33" s="179">
        <f>MAX(CI33:CI35)</f>
        <v>2559.6999999999998</v>
      </c>
      <c r="CK33" s="180">
        <f>(CI33-CJ$33)/CJ$33</f>
        <v>0</v>
      </c>
      <c r="CL33" s="178">
        <f>'выработка по дням'!AF57/$B33</f>
        <v>5032.3</v>
      </c>
      <c r="CM33" s="179">
        <f>MAX(CL33:CL35)</f>
        <v>5032.3</v>
      </c>
      <c r="CN33" s="180">
        <f>(CL33-CM$33)/CM$33</f>
        <v>0</v>
      </c>
      <c r="CO33" s="178">
        <f>'выработка по дням'!AG57/$B33</f>
        <v>6537.4</v>
      </c>
      <c r="CP33" s="179">
        <f>MAX(CO33:CO35)</f>
        <v>6537.4</v>
      </c>
      <c r="CQ33" s="180">
        <f>(CO33-CP$33)/CP$33</f>
        <v>0</v>
      </c>
      <c r="CR33" s="178">
        <f>'выработка по дням'!AH57/$B33</f>
        <v>2051</v>
      </c>
      <c r="CS33" s="179">
        <f>MAX(CR33:CR35)</f>
        <v>2051</v>
      </c>
      <c r="CT33" s="180">
        <f>(CR33-CS$33)/CS$33</f>
        <v>0</v>
      </c>
    </row>
    <row r="34" spans="1:98">
      <c r="A34" s="192" t="s">
        <v>374</v>
      </c>
      <c r="B34" s="168">
        <v>10</v>
      </c>
      <c r="C34" s="170">
        <f>'выработка по дням'!C59/$B34</f>
        <v>0</v>
      </c>
      <c r="D34" s="170">
        <f>D33</f>
        <v>9</v>
      </c>
      <c r="E34" s="181">
        <f t="shared" ref="E34:E35" si="96">(C34-D$33)/D$33</f>
        <v>-1</v>
      </c>
      <c r="F34" s="170">
        <f>'выработка по дням'!D59/$B34</f>
        <v>178.7</v>
      </c>
      <c r="G34" s="170">
        <f>G33</f>
        <v>193.3</v>
      </c>
      <c r="H34" s="181">
        <f t="shared" ref="H34:H35" si="97">(F34-G$33)/G$33</f>
        <v>-7.5530263838592973E-2</v>
      </c>
      <c r="I34" s="170">
        <f>'выработка по дням'!E59/$B34</f>
        <v>743.6</v>
      </c>
      <c r="J34" s="170">
        <f>J33</f>
        <v>1170</v>
      </c>
      <c r="K34" s="181">
        <f t="shared" ref="K34:K35" si="98">(I34-J$33)/J$33</f>
        <v>-0.3644444444444444</v>
      </c>
      <c r="L34" s="170">
        <f>'выработка по дням'!F59/$B34</f>
        <v>1681.3</v>
      </c>
      <c r="M34" s="170">
        <f>M33</f>
        <v>1932.5</v>
      </c>
      <c r="N34" s="181">
        <f t="shared" ref="N34:N35" si="99">(L34-M$33)/M$33</f>
        <v>-0.129987063389392</v>
      </c>
      <c r="O34" s="170">
        <f>'выработка по дням'!G59/$B34</f>
        <v>79.7</v>
      </c>
      <c r="P34" s="170">
        <f>P33</f>
        <v>79.7</v>
      </c>
      <c r="Q34" s="181">
        <f t="shared" ref="Q34:Q35" si="100">(O34-P$33)/P$33</f>
        <v>0</v>
      </c>
      <c r="R34" s="170">
        <f>'выработка по дням'!H59/$B34</f>
        <v>84.8</v>
      </c>
      <c r="S34" s="170">
        <f>S33</f>
        <v>103.3</v>
      </c>
      <c r="T34" s="181">
        <f t="shared" ref="T34:T35" si="101">(R34-S$33)/S$33</f>
        <v>-0.17909002904162633</v>
      </c>
      <c r="U34" s="170">
        <f>'выработка по дням'!I59/$B34</f>
        <v>34.200000000000003</v>
      </c>
      <c r="V34" s="170">
        <f>V33</f>
        <v>55.2</v>
      </c>
      <c r="W34" s="181">
        <f t="shared" ref="W34:W35" si="102">(U34-V$33)/V$33</f>
        <v>-0.38043478260869562</v>
      </c>
      <c r="X34" s="170">
        <f>'выработка по дням'!J59/$B34</f>
        <v>35.1</v>
      </c>
      <c r="Y34" s="170">
        <f>Y33</f>
        <v>77.2</v>
      </c>
      <c r="Z34" s="181">
        <f t="shared" ref="Z34:Z35" si="103">(X34-Y$33)/Y$33</f>
        <v>-0.54533678756476689</v>
      </c>
      <c r="AA34" s="170">
        <f>'выработка по дням'!K59/$B34</f>
        <v>8.6</v>
      </c>
      <c r="AB34" s="170">
        <f>AB33</f>
        <v>22.3</v>
      </c>
      <c r="AC34" s="181">
        <f t="shared" ref="AC34:AC35" si="104">(AA34-AB$33)/AB$33</f>
        <v>-0.61434977578475336</v>
      </c>
      <c r="AD34" s="170">
        <f>'выработка по дням'!L59/$B34</f>
        <v>59</v>
      </c>
      <c r="AE34" s="170">
        <f>AE33</f>
        <v>664.9</v>
      </c>
      <c r="AF34" s="181">
        <f t="shared" ref="AF34:AF35" si="105">(AD34-AE$33)/AE$33</f>
        <v>-0.91126485185742212</v>
      </c>
      <c r="AG34" s="170">
        <f>'выработка по дням'!M59/$B34</f>
        <v>42.5</v>
      </c>
      <c r="AH34" s="170">
        <f>AH33</f>
        <v>1415</v>
      </c>
      <c r="AI34" s="181">
        <f t="shared" ref="AI34:AI35" si="106">(AG34-AH$33)/AH$33</f>
        <v>-0.96996466431095407</v>
      </c>
      <c r="AJ34" s="170">
        <f>'выработка по дням'!N59/$B34</f>
        <v>40.200000000000003</v>
      </c>
      <c r="AK34" s="170">
        <f>AK33</f>
        <v>733.8</v>
      </c>
      <c r="AL34" s="181">
        <f t="shared" ref="AL34:AL35" si="107">(AJ34-AK$33)/AK$33</f>
        <v>-0.94521668029435812</v>
      </c>
      <c r="AM34" s="170">
        <f>'выработка по дням'!O59/$B34</f>
        <v>251.9</v>
      </c>
      <c r="AN34" s="170">
        <f>AN33</f>
        <v>755.4</v>
      </c>
      <c r="AO34" s="181">
        <f t="shared" ref="AO34:AO35" si="108">(AM34-AN$33)/AN$33</f>
        <v>-0.66653428647074398</v>
      </c>
      <c r="AP34" s="170">
        <f>'выработка по дням'!P59/$B34</f>
        <v>11</v>
      </c>
      <c r="AQ34" s="170">
        <f>AQ33</f>
        <v>354.8</v>
      </c>
      <c r="AR34" s="181">
        <f t="shared" ref="AR34:AR35" si="109">(AP34-AQ$33)/AQ$33</f>
        <v>-0.96899661781285229</v>
      </c>
      <c r="AS34" s="170">
        <f>'выработка по дням'!Q59/$B34</f>
        <v>241.6</v>
      </c>
      <c r="AT34" s="170">
        <f>AT33</f>
        <v>2314</v>
      </c>
      <c r="AU34" s="181">
        <f t="shared" ref="AU34:AU35" si="110">(AS34-AT$33)/AT$33</f>
        <v>-0.89559204840103723</v>
      </c>
      <c r="AV34" s="170">
        <f>'выработка по дням'!R59/$B34</f>
        <v>653.79999999999995</v>
      </c>
      <c r="AW34" s="170">
        <f>AW33</f>
        <v>2153.5</v>
      </c>
      <c r="AX34" s="181">
        <f t="shared" ref="AX34:AX35" si="111">(AV34-AW$33)/AW$33</f>
        <v>-0.69640120733689348</v>
      </c>
      <c r="AY34" s="170">
        <f>'выработка по дням'!S59/$B34</f>
        <v>1297.9000000000001</v>
      </c>
      <c r="AZ34" s="170">
        <f>AZ33</f>
        <v>3094</v>
      </c>
      <c r="BA34" s="181">
        <f t="shared" ref="BA34:BA35" si="112">(AY34-AZ$33)/AZ$33</f>
        <v>-0.58051066580478339</v>
      </c>
      <c r="BB34" s="170">
        <f>'выработка по дням'!T59/$B34</f>
        <v>1140.5</v>
      </c>
      <c r="BC34" s="170">
        <f>BC33</f>
        <v>2413.5</v>
      </c>
      <c r="BD34" s="181">
        <f t="shared" ref="BD34:BD35" si="113">(BB34-BC$33)/BC$33</f>
        <v>-0.52744976175678471</v>
      </c>
      <c r="BE34" s="170">
        <f>'выработка по дням'!U59/$B34</f>
        <v>2551.5</v>
      </c>
      <c r="BF34" s="170">
        <f>BF33</f>
        <v>4307.5</v>
      </c>
      <c r="BG34" s="181">
        <f t="shared" ref="BG34:BG35" si="114">(BE34-BF$33)/BF$33</f>
        <v>-0.4076610562971561</v>
      </c>
      <c r="BH34" s="170">
        <f>'выработка по дням'!V59/$B34</f>
        <v>3281.6</v>
      </c>
      <c r="BI34" s="170">
        <f>BI33</f>
        <v>4370.8999999999996</v>
      </c>
      <c r="BJ34" s="181">
        <f t="shared" ref="BJ34:BJ35" si="115">(BH34-BI$33)/BI$33</f>
        <v>-0.24921640851998439</v>
      </c>
      <c r="BK34" s="170">
        <f>'выработка по дням'!W59/$B34</f>
        <v>4580.8999999999996</v>
      </c>
      <c r="BL34" s="170">
        <f>BL33</f>
        <v>5473</v>
      </c>
      <c r="BM34" s="181">
        <f t="shared" ref="BM34:BM35" si="116">(BK34-BL$33)/BL$33</f>
        <v>-0.16300018271514716</v>
      </c>
      <c r="BN34" s="170">
        <f>'выработка по дням'!X59/$B34</f>
        <v>187.5</v>
      </c>
      <c r="BO34" s="170">
        <f>BO33</f>
        <v>848.8</v>
      </c>
      <c r="BP34" s="181">
        <f t="shared" ref="BP34:BP35" si="117">(BN34-BO$33)/BO$33</f>
        <v>-0.77909990574929311</v>
      </c>
      <c r="BQ34" s="170">
        <f>'выработка по дням'!Y59/$B34</f>
        <v>410.4</v>
      </c>
      <c r="BR34" s="170">
        <f>BR33</f>
        <v>1900.4</v>
      </c>
      <c r="BS34" s="181">
        <f t="shared" ref="BS34:BS35" si="118">(BQ34-BR$33)/BR$33</f>
        <v>-0.78404546411281828</v>
      </c>
      <c r="BT34" s="170">
        <f>'выработка по дням'!Z59/$B34</f>
        <v>392</v>
      </c>
      <c r="BU34" s="170">
        <f>BU33</f>
        <v>1103.5999999999999</v>
      </c>
      <c r="BV34" s="181">
        <f t="shared" ref="BV34:BV35" si="119">(BT34-BU$33)/BU$33</f>
        <v>-0.64479884015947808</v>
      </c>
      <c r="BW34" s="170">
        <f>'выработка по дням'!AA59/$B34</f>
        <v>1537.5</v>
      </c>
      <c r="BX34" s="170">
        <f>BX33</f>
        <v>3167</v>
      </c>
      <c r="BY34" s="181">
        <f t="shared" ref="BY34:BY35" si="120">(BW34-BX$33)/BX$33</f>
        <v>-0.51452478686454062</v>
      </c>
      <c r="BZ34" s="170">
        <f>'выработка по дням'!AB59/$B34</f>
        <v>1223.3</v>
      </c>
      <c r="CA34" s="170">
        <f>CA33</f>
        <v>2317.8000000000002</v>
      </c>
      <c r="CB34" s="181">
        <f t="shared" ref="CB34:CB35" si="121">(BZ34-CA$33)/CA$33</f>
        <v>-0.47221503149538363</v>
      </c>
      <c r="CC34" s="170">
        <f>'выработка по дням'!AC59/$B34</f>
        <v>3000.4</v>
      </c>
      <c r="CD34" s="170">
        <f>CD33</f>
        <v>4330.8</v>
      </c>
      <c r="CE34" s="181">
        <f t="shared" ref="CE34:CE35" si="122">(CC34-CD$33)/CD$33</f>
        <v>-0.30719497552415259</v>
      </c>
      <c r="CF34" s="170">
        <f>'выработка по дням'!AD59/$B34</f>
        <v>4754.8</v>
      </c>
      <c r="CG34" s="170">
        <f>CG33</f>
        <v>5932.7</v>
      </c>
      <c r="CH34" s="181">
        <f t="shared" ref="CH34:CH35" si="123">(CF34-CG$33)/CG$33</f>
        <v>-0.19854366477320606</v>
      </c>
      <c r="CI34" s="170">
        <f>'выработка по дням'!AE59/$B34</f>
        <v>2158.6999999999998</v>
      </c>
      <c r="CJ34" s="170">
        <f>CJ33</f>
        <v>2559.6999999999998</v>
      </c>
      <c r="CK34" s="181">
        <f t="shared" ref="CK34:CK35" si="124">(CI34-CJ$33)/CJ$33</f>
        <v>-0.15665898347462595</v>
      </c>
      <c r="CL34" s="170">
        <f>'выработка по дням'!AF59/$B34</f>
        <v>4749.6000000000004</v>
      </c>
      <c r="CM34" s="170">
        <f>CM33</f>
        <v>5032.3</v>
      </c>
      <c r="CN34" s="181">
        <f t="shared" ref="CN34:CN35" si="125">(CL34-CM$33)/CM$33</f>
        <v>-5.6177095960097727E-2</v>
      </c>
      <c r="CO34" s="170">
        <f>'выработка по дням'!AG59/$B34</f>
        <v>6040.4</v>
      </c>
      <c r="CP34" s="170">
        <f>CP33</f>
        <v>6537.4</v>
      </c>
      <c r="CQ34" s="181">
        <f t="shared" ref="CQ34:CQ35" si="126">(CO34-CP$33)/CP$33</f>
        <v>-7.6024107443326092E-2</v>
      </c>
      <c r="CR34" s="170">
        <f>'выработка по дням'!AH59/$B34</f>
        <v>1909</v>
      </c>
      <c r="CS34" s="170">
        <f>CS33</f>
        <v>2051</v>
      </c>
      <c r="CT34" s="181">
        <f t="shared" ref="CT34:CT35" si="127">(CR34-CS$33)/CS$33</f>
        <v>-6.9234519746465134E-2</v>
      </c>
    </row>
    <row r="35" spans="1:98" ht="15.75" thickBot="1">
      <c r="A35" s="193" t="s">
        <v>375</v>
      </c>
      <c r="B35" s="182">
        <v>5</v>
      </c>
      <c r="C35" s="183">
        <f>'выработка по дням'!C61/$B35</f>
        <v>4.2</v>
      </c>
      <c r="D35" s="183">
        <f>D34</f>
        <v>9</v>
      </c>
      <c r="E35" s="184">
        <f t="shared" si="96"/>
        <v>-0.53333333333333333</v>
      </c>
      <c r="F35" s="183">
        <f>'выработка по дням'!D61/$B35</f>
        <v>77.2</v>
      </c>
      <c r="G35" s="183">
        <f>G34</f>
        <v>193.3</v>
      </c>
      <c r="H35" s="184">
        <f t="shared" si="97"/>
        <v>-0.6006207966890843</v>
      </c>
      <c r="I35" s="183">
        <f>'выработка по дням'!E61/$B35</f>
        <v>1170</v>
      </c>
      <c r="J35" s="183">
        <f>J34</f>
        <v>1170</v>
      </c>
      <c r="K35" s="184">
        <f t="shared" si="98"/>
        <v>0</v>
      </c>
      <c r="L35" s="183">
        <f>'выработка по дням'!F61/$B35</f>
        <v>1604.8</v>
      </c>
      <c r="M35" s="183">
        <f>M34</f>
        <v>1932.5</v>
      </c>
      <c r="N35" s="184">
        <f t="shared" si="99"/>
        <v>-0.16957309184993535</v>
      </c>
      <c r="O35" s="183">
        <f>'выработка по дням'!G61/$B35</f>
        <v>15.4</v>
      </c>
      <c r="P35" s="183">
        <f>P34</f>
        <v>79.7</v>
      </c>
      <c r="Q35" s="184">
        <f t="shared" si="100"/>
        <v>-0.80677540777917178</v>
      </c>
      <c r="R35" s="183">
        <f>'выработка по дням'!H61/$B35</f>
        <v>49.2</v>
      </c>
      <c r="S35" s="183">
        <f>S34</f>
        <v>103.3</v>
      </c>
      <c r="T35" s="184">
        <f t="shared" si="101"/>
        <v>-0.52371732817037753</v>
      </c>
      <c r="U35" s="183">
        <f>'выработка по дням'!I61/$B35</f>
        <v>55.2</v>
      </c>
      <c r="V35" s="183">
        <f>V34</f>
        <v>55.2</v>
      </c>
      <c r="W35" s="184">
        <f t="shared" si="102"/>
        <v>0</v>
      </c>
      <c r="X35" s="183">
        <f>'выработка по дням'!J61/$B35</f>
        <v>27.6</v>
      </c>
      <c r="Y35" s="183">
        <f>Y34</f>
        <v>77.2</v>
      </c>
      <c r="Z35" s="184">
        <f t="shared" si="103"/>
        <v>-0.6424870466321243</v>
      </c>
      <c r="AA35" s="183">
        <f>'выработка по дням'!K61/$B35</f>
        <v>0</v>
      </c>
      <c r="AB35" s="183">
        <f>AB34</f>
        <v>22.3</v>
      </c>
      <c r="AC35" s="184">
        <f t="shared" si="104"/>
        <v>-1</v>
      </c>
      <c r="AD35" s="183">
        <f>'выработка по дням'!L61/$B35</f>
        <v>48.8</v>
      </c>
      <c r="AE35" s="183">
        <f>AE34</f>
        <v>664.9</v>
      </c>
      <c r="AF35" s="184">
        <f t="shared" si="105"/>
        <v>-0.92660550458715607</v>
      </c>
      <c r="AG35" s="183">
        <f>'выработка по дням'!M61/$B35</f>
        <v>41.4</v>
      </c>
      <c r="AH35" s="183">
        <f>AH34</f>
        <v>1415</v>
      </c>
      <c r="AI35" s="184">
        <f t="shared" si="106"/>
        <v>-0.97074204946996456</v>
      </c>
      <c r="AJ35" s="183">
        <f>'выработка по дням'!N61/$B35</f>
        <v>31.6</v>
      </c>
      <c r="AK35" s="183">
        <f>AK34</f>
        <v>733.8</v>
      </c>
      <c r="AL35" s="184">
        <f t="shared" si="107"/>
        <v>-0.95693649495775412</v>
      </c>
      <c r="AM35" s="183">
        <f>'выработка по дням'!O61/$B35</f>
        <v>169</v>
      </c>
      <c r="AN35" s="183">
        <f>AN34</f>
        <v>755.4</v>
      </c>
      <c r="AO35" s="184">
        <f t="shared" si="108"/>
        <v>-0.77627746889065397</v>
      </c>
      <c r="AP35" s="183">
        <f>'выработка по дням'!P61/$B35</f>
        <v>4.8</v>
      </c>
      <c r="AQ35" s="183">
        <f>AQ34</f>
        <v>354.8</v>
      </c>
      <c r="AR35" s="184">
        <f t="shared" si="109"/>
        <v>-0.98647125140924463</v>
      </c>
      <c r="AS35" s="183">
        <f>'выработка по дням'!Q61/$B35</f>
        <v>162.4</v>
      </c>
      <c r="AT35" s="183">
        <f>AT34</f>
        <v>2314</v>
      </c>
      <c r="AU35" s="184">
        <f t="shared" si="110"/>
        <v>-0.92981849611063094</v>
      </c>
      <c r="AV35" s="183">
        <f>'выработка по дням'!R61/$B35</f>
        <v>323.8</v>
      </c>
      <c r="AW35" s="183">
        <f>AW34</f>
        <v>2153.5</v>
      </c>
      <c r="AX35" s="184">
        <f t="shared" si="111"/>
        <v>-0.84964012073368933</v>
      </c>
      <c r="AY35" s="183">
        <f>'выработка по дням'!S61/$B35</f>
        <v>861.2</v>
      </c>
      <c r="AZ35" s="183">
        <f>AZ34</f>
        <v>3094</v>
      </c>
      <c r="BA35" s="184">
        <f t="shared" si="112"/>
        <v>-0.72165481577246293</v>
      </c>
      <c r="BB35" s="183">
        <f>'выработка по дням'!T61/$B35</f>
        <v>1013.8</v>
      </c>
      <c r="BC35" s="183">
        <f>BC34</f>
        <v>2413.5</v>
      </c>
      <c r="BD35" s="184">
        <f t="shared" si="113"/>
        <v>-0.57994613631655278</v>
      </c>
      <c r="BE35" s="183">
        <f>'выработка по дням'!U61/$B35</f>
        <v>2495.1999999999998</v>
      </c>
      <c r="BF35" s="183">
        <f>BF34</f>
        <v>4307.5</v>
      </c>
      <c r="BG35" s="184">
        <f t="shared" si="114"/>
        <v>-0.42073128264654674</v>
      </c>
      <c r="BH35" s="183">
        <f>'выработка по дням'!V61/$B35</f>
        <v>3363.4</v>
      </c>
      <c r="BI35" s="183">
        <f>BI34</f>
        <v>4370.8999999999996</v>
      </c>
      <c r="BJ35" s="184">
        <f t="shared" si="115"/>
        <v>-0.23050172733304344</v>
      </c>
      <c r="BK35" s="183">
        <f>'выработка по дням'!W61/$B35</f>
        <v>4794.3999999999996</v>
      </c>
      <c r="BL35" s="183">
        <f>BL34</f>
        <v>5473</v>
      </c>
      <c r="BM35" s="184">
        <f t="shared" si="116"/>
        <v>-0.12399049881235161</v>
      </c>
      <c r="BN35" s="183">
        <f>'выработка по дням'!X61/$B35</f>
        <v>848.8</v>
      </c>
      <c r="BO35" s="183">
        <f>BO34</f>
        <v>848.8</v>
      </c>
      <c r="BP35" s="184">
        <f t="shared" si="117"/>
        <v>0</v>
      </c>
      <c r="BQ35" s="183">
        <f>'выработка по дням'!Y61/$B35</f>
        <v>1900.4</v>
      </c>
      <c r="BR35" s="183">
        <f>BR34</f>
        <v>1900.4</v>
      </c>
      <c r="BS35" s="184">
        <f t="shared" si="118"/>
        <v>0</v>
      </c>
      <c r="BT35" s="183">
        <f>'выработка по дням'!Z61/$B35</f>
        <v>1103.5999999999999</v>
      </c>
      <c r="BU35" s="183">
        <f>BU34</f>
        <v>1103.5999999999999</v>
      </c>
      <c r="BV35" s="184">
        <f t="shared" si="119"/>
        <v>0</v>
      </c>
      <c r="BW35" s="183">
        <f>'выработка по дням'!AA61/$B35</f>
        <v>3167</v>
      </c>
      <c r="BX35" s="183">
        <f>BX34</f>
        <v>3167</v>
      </c>
      <c r="BY35" s="184">
        <f t="shared" si="120"/>
        <v>0</v>
      </c>
      <c r="BZ35" s="183">
        <f>'выработка по дням'!AB61/$B35</f>
        <v>2317.8000000000002</v>
      </c>
      <c r="CA35" s="183">
        <f>CA34</f>
        <v>2317.8000000000002</v>
      </c>
      <c r="CB35" s="184">
        <f t="shared" si="121"/>
        <v>0</v>
      </c>
      <c r="CC35" s="183">
        <f>'выработка по дням'!AC61/$B35</f>
        <v>4330.8</v>
      </c>
      <c r="CD35" s="183">
        <f>CD34</f>
        <v>4330.8</v>
      </c>
      <c r="CE35" s="184">
        <f t="shared" si="122"/>
        <v>0</v>
      </c>
      <c r="CF35" s="183">
        <f>'выработка по дням'!AD61/$B35</f>
        <v>5215.8</v>
      </c>
      <c r="CG35" s="183">
        <f>CG34</f>
        <v>5932.7</v>
      </c>
      <c r="CH35" s="184">
        <f t="shared" si="123"/>
        <v>-0.12083874121394975</v>
      </c>
      <c r="CI35" s="183">
        <f>'выработка по дням'!AE61/$B35</f>
        <v>2329.6</v>
      </c>
      <c r="CJ35" s="183">
        <f>CJ34</f>
        <v>2559.6999999999998</v>
      </c>
      <c r="CK35" s="184">
        <f t="shared" si="124"/>
        <v>-8.9893346876587066E-2</v>
      </c>
      <c r="CL35" s="183">
        <f>'выработка по дням'!AF61/$B35</f>
        <v>4965.6000000000004</v>
      </c>
      <c r="CM35" s="183">
        <f>CM34</f>
        <v>5032.3</v>
      </c>
      <c r="CN35" s="184">
        <f t="shared" si="125"/>
        <v>-1.3254376726347756E-2</v>
      </c>
      <c r="CO35" s="183">
        <f>'выработка по дням'!AG61/$B35</f>
        <v>5705.8</v>
      </c>
      <c r="CP35" s="183">
        <f>CP34</f>
        <v>6537.4</v>
      </c>
      <c r="CQ35" s="184">
        <f t="shared" si="126"/>
        <v>-0.12720653470798782</v>
      </c>
      <c r="CR35" s="183">
        <f>'выработка по дням'!AH61/$B35</f>
        <v>1852.8</v>
      </c>
      <c r="CS35" s="183">
        <f>CS34</f>
        <v>2051</v>
      </c>
      <c r="CT35" s="184">
        <f t="shared" si="127"/>
        <v>-9.6635787420770378E-2</v>
      </c>
    </row>
    <row r="36" spans="1:98">
      <c r="A36" s="195" t="s">
        <v>376</v>
      </c>
      <c r="B36" s="177">
        <v>15</v>
      </c>
      <c r="C36" s="178">
        <f>'выработка по дням'!C63/$B36</f>
        <v>5537</v>
      </c>
      <c r="D36" s="179">
        <f>MAX(C36:C37)</f>
        <v>5537</v>
      </c>
      <c r="E36" s="180">
        <f>(C36-D$36)/D$36</f>
        <v>0</v>
      </c>
      <c r="F36" s="178">
        <f>'выработка по дням'!D63/$B36</f>
        <v>5307.0666666666666</v>
      </c>
      <c r="G36" s="179">
        <f>MAX(F36:F37)</f>
        <v>5307.0666666666666</v>
      </c>
      <c r="H36" s="180">
        <f>(F36-G$36)/G$36</f>
        <v>0</v>
      </c>
      <c r="I36" s="178">
        <f>'выработка по дням'!E63/$B36</f>
        <v>4189.5333333333338</v>
      </c>
      <c r="J36" s="179">
        <f>MAX(I36:I37)</f>
        <v>4189.5333333333338</v>
      </c>
      <c r="K36" s="180">
        <f>(I36-J$36)/J$36</f>
        <v>0</v>
      </c>
      <c r="L36" s="178">
        <f>'выработка по дням'!F63/$B36</f>
        <v>4388</v>
      </c>
      <c r="M36" s="179">
        <f>MAX(L36:L37)</f>
        <v>4388</v>
      </c>
      <c r="N36" s="180">
        <f>(L36-M$36)/M$36</f>
        <v>0</v>
      </c>
      <c r="O36" s="178">
        <f>'выработка по дням'!G63/$B36</f>
        <v>698.4666666666667</v>
      </c>
      <c r="P36" s="179">
        <f>MAX(O36:O37)</f>
        <v>698.4666666666667</v>
      </c>
      <c r="Q36" s="180">
        <f>(O36-P$36)/P$36</f>
        <v>0</v>
      </c>
      <c r="R36" s="178">
        <f>'выработка по дням'!H63/$B36</f>
        <v>5180.4666666666662</v>
      </c>
      <c r="S36" s="179">
        <f>MAX(R36:R37)</f>
        <v>5180.4666666666662</v>
      </c>
      <c r="T36" s="180">
        <f>(R36-S$36)/S$36</f>
        <v>0</v>
      </c>
      <c r="U36" s="178">
        <f>'выработка по дням'!I63/$B36</f>
        <v>5220.8666666666668</v>
      </c>
      <c r="V36" s="179">
        <f>MAX(U36:U37)</f>
        <v>5220.8666666666668</v>
      </c>
      <c r="W36" s="180">
        <f>(U36-V$36)/V$36</f>
        <v>0</v>
      </c>
      <c r="X36" s="178">
        <f>'выработка по дням'!J63/$B36</f>
        <v>1601.9333333333334</v>
      </c>
      <c r="Y36" s="179">
        <f>MAX(X36:X37)</f>
        <v>1601.9333333333334</v>
      </c>
      <c r="Z36" s="180">
        <f>(X36-Y$36)/Y$36</f>
        <v>0</v>
      </c>
      <c r="AA36" s="178">
        <f>'выработка по дням'!K63/$B36</f>
        <v>1131.0666666666666</v>
      </c>
      <c r="AB36" s="179">
        <f>MAX(AA36:AA37)</f>
        <v>1131.0666666666666</v>
      </c>
      <c r="AC36" s="180">
        <f>(AA36-AB$36)/AB$36</f>
        <v>0</v>
      </c>
      <c r="AD36" s="178">
        <f>'выработка по дням'!L63/$B36</f>
        <v>756.4666666666667</v>
      </c>
      <c r="AE36" s="179">
        <f>MAX(AD36:AD37)</f>
        <v>756.4666666666667</v>
      </c>
      <c r="AF36" s="180">
        <f>(AD36-AE$36)/AE$36</f>
        <v>0</v>
      </c>
      <c r="AG36" s="178">
        <f>'выработка по дням'!M63/$B36</f>
        <v>4321.2666666666664</v>
      </c>
      <c r="AH36" s="179">
        <f>MAX(AG36:AG37)</f>
        <v>4321.2666666666664</v>
      </c>
      <c r="AI36" s="180">
        <f>(AG36-AH$36)/AH$36</f>
        <v>0</v>
      </c>
      <c r="AJ36" s="178">
        <f>'выработка по дням'!N63/$B36</f>
        <v>1101.2</v>
      </c>
      <c r="AK36" s="179">
        <f>MAX(AJ36:AJ37)</f>
        <v>1101.2</v>
      </c>
      <c r="AL36" s="180">
        <f>(AJ36-AK$36)/AK$36</f>
        <v>0</v>
      </c>
      <c r="AM36" s="178">
        <f>'выработка по дням'!O63/$B36</f>
        <v>5085.7333333333336</v>
      </c>
      <c r="AN36" s="179">
        <f>MAX(AM36:AM37)</f>
        <v>5085.7333333333336</v>
      </c>
      <c r="AO36" s="180">
        <f>(AM36-AN$36)/AN$36</f>
        <v>0</v>
      </c>
      <c r="AP36" s="178">
        <f>'выработка по дням'!P63/$B36</f>
        <v>1572.3333333333333</v>
      </c>
      <c r="AQ36" s="179">
        <f>MAX(AP36:AP37)</f>
        <v>1572.3333333333333</v>
      </c>
      <c r="AR36" s="180">
        <f>(AP36-AQ$36)/AQ$36</f>
        <v>0</v>
      </c>
      <c r="AS36" s="178">
        <f>'выработка по дням'!Q63/$B36</f>
        <v>6209.1333333333332</v>
      </c>
      <c r="AT36" s="179">
        <f>MAX(AS36:AS37)</f>
        <v>6209.1333333333332</v>
      </c>
      <c r="AU36" s="180">
        <f>(AS36-AT$36)/AT$36</f>
        <v>0</v>
      </c>
      <c r="AV36" s="178">
        <f>'выработка по дням'!R63/$B36</f>
        <v>1274.8666666666666</v>
      </c>
      <c r="AW36" s="179">
        <f>MAX(AV36:AV37)</f>
        <v>1274.8666666666666</v>
      </c>
      <c r="AX36" s="180">
        <f>(AV36-AW$36)/AW$36</f>
        <v>0</v>
      </c>
      <c r="AY36" s="178">
        <f>'выработка по дням'!S63/$B36</f>
        <v>1590</v>
      </c>
      <c r="AZ36" s="179">
        <f>MAX(AY36:AY37)</f>
        <v>1590</v>
      </c>
      <c r="BA36" s="180">
        <f>(AY36-AZ$36)/AZ$36</f>
        <v>0</v>
      </c>
      <c r="BB36" s="178">
        <f>'выработка по дням'!T63/$B36</f>
        <v>4324.7333333333336</v>
      </c>
      <c r="BC36" s="179">
        <f>MAX(BB36:BB37)</f>
        <v>4324.7333333333336</v>
      </c>
      <c r="BD36" s="180">
        <f>(BB36-BC$36)/BC$36</f>
        <v>0</v>
      </c>
      <c r="BE36" s="178">
        <f>'выработка по дням'!U63/$B36</f>
        <v>4649.5333333333338</v>
      </c>
      <c r="BF36" s="179">
        <f>MAX(BE36:BE37)</f>
        <v>4649.5333333333338</v>
      </c>
      <c r="BG36" s="180">
        <f>(BE36-BF$36)/BF$36</f>
        <v>0</v>
      </c>
      <c r="BH36" s="178">
        <f>'выработка по дням'!V63/$B36</f>
        <v>2971.9333333333334</v>
      </c>
      <c r="BI36" s="179">
        <f>MAX(BH36:BH37)</f>
        <v>2971.9333333333334</v>
      </c>
      <c r="BJ36" s="180">
        <f>(BH36-BI$36)/BI$36</f>
        <v>0</v>
      </c>
      <c r="BK36" s="178">
        <f>'выработка по дням'!W63/$B36</f>
        <v>4424.666666666667</v>
      </c>
      <c r="BL36" s="179">
        <f>MAX(BK36:BK37)</f>
        <v>4424.666666666667</v>
      </c>
      <c r="BM36" s="180">
        <f>(BK36-BL$36)/BL$36</f>
        <v>0</v>
      </c>
      <c r="BN36" s="178">
        <f>'выработка по дням'!X63/$B36</f>
        <v>6598.9333333333334</v>
      </c>
      <c r="BO36" s="179">
        <f>MAX(BN36:BN37)</f>
        <v>6598.9333333333334</v>
      </c>
      <c r="BP36" s="180">
        <f>(BN36-BO$36)/BO$36</f>
        <v>0</v>
      </c>
      <c r="BQ36" s="178">
        <f>'выработка по дням'!Y63/$B36</f>
        <v>6620.2666666666664</v>
      </c>
      <c r="BR36" s="179">
        <f>MAX(BQ36:BQ37)</f>
        <v>6620.2666666666664</v>
      </c>
      <c r="BS36" s="180">
        <f>(BQ36-BR$36)/BR$36</f>
        <v>0</v>
      </c>
      <c r="BT36" s="178">
        <f>'выработка по дням'!Z63/$B36</f>
        <v>5011.9333333333334</v>
      </c>
      <c r="BU36" s="179">
        <f>MAX(BT36:BT37)</f>
        <v>5011.9333333333334</v>
      </c>
      <c r="BV36" s="180">
        <f>(BT36-BU$36)/BU$36</f>
        <v>0</v>
      </c>
      <c r="BW36" s="178">
        <f>'выработка по дням'!AA63/$B36</f>
        <v>5043.666666666667</v>
      </c>
      <c r="BX36" s="179">
        <f>MAX(BW36:BW37)</f>
        <v>5043.666666666667</v>
      </c>
      <c r="BY36" s="180">
        <f>(BW36-BX$36)/BX$36</f>
        <v>0</v>
      </c>
      <c r="BZ36" s="178">
        <f>'выработка по дням'!AB63/$B36</f>
        <v>5424</v>
      </c>
      <c r="CA36" s="179">
        <f>MAX(BZ36:BZ37)</f>
        <v>5424</v>
      </c>
      <c r="CB36" s="180">
        <f>(BZ36-CA$36)/CA$36</f>
        <v>0</v>
      </c>
      <c r="CC36" s="178">
        <f>'выработка по дням'!AC63/$B36</f>
        <v>4915.2</v>
      </c>
      <c r="CD36" s="179">
        <f>MAX(CC36:CC37)</f>
        <v>4915.2</v>
      </c>
      <c r="CE36" s="180">
        <f>(CC36-CD$36)/CD$36</f>
        <v>0</v>
      </c>
      <c r="CF36" s="178">
        <f>'выработка по дням'!AD63/$B36</f>
        <v>820.33333333333337</v>
      </c>
      <c r="CG36" s="179">
        <f>MAX(CF36:CF37)</f>
        <v>820.33333333333337</v>
      </c>
      <c r="CH36" s="180">
        <f>(CF36-CG$36)/CG$36</f>
        <v>0</v>
      </c>
      <c r="CI36" s="178">
        <f>'выработка по дням'!AE63/$B36</f>
        <v>773.6</v>
      </c>
      <c r="CJ36" s="179">
        <f>MAX(CI36:CI37)</f>
        <v>773.6</v>
      </c>
      <c r="CK36" s="180">
        <f>(CI36-CJ$36)/CJ$36</f>
        <v>0</v>
      </c>
      <c r="CL36" s="178">
        <f>'выработка по дням'!AF63/$B36</f>
        <v>1965.4</v>
      </c>
      <c r="CM36" s="179">
        <f>MAX(CL36:CL37)</f>
        <v>1965.4</v>
      </c>
      <c r="CN36" s="180">
        <f>(CL36-CM$36)/CM$36</f>
        <v>0</v>
      </c>
      <c r="CO36" s="178">
        <f>'выработка по дням'!AG63/$B36</f>
        <v>2768.6666666666665</v>
      </c>
      <c r="CP36" s="179">
        <f>MAX(CO36:CO37)</f>
        <v>2768.6666666666665</v>
      </c>
      <c r="CQ36" s="180">
        <f>(CO36-CP$36)/CP$36</f>
        <v>0</v>
      </c>
      <c r="CR36" s="178">
        <f>'выработка по дням'!AH63/$B36</f>
        <v>3518.9333333333334</v>
      </c>
      <c r="CS36" s="179">
        <f>MAX(CR36:CR37)</f>
        <v>3875.4888888888891</v>
      </c>
      <c r="CT36" s="180">
        <f>(CR36-CS$36)/CS$36</f>
        <v>-9.2002729404748962E-2</v>
      </c>
    </row>
    <row r="37" spans="1:98" ht="15.75" thickBot="1">
      <c r="A37" s="197" t="s">
        <v>377</v>
      </c>
      <c r="B37" s="182">
        <v>45</v>
      </c>
      <c r="C37" s="183">
        <f>'выработка по дням'!C65/$B37</f>
        <v>3828.8444444444444</v>
      </c>
      <c r="D37" s="183">
        <f>D36</f>
        <v>5537</v>
      </c>
      <c r="E37" s="184">
        <f>(C37-D$36)/D$36</f>
        <v>-0.30849838460457929</v>
      </c>
      <c r="F37" s="183">
        <f>'выработка по дням'!D65/$B37</f>
        <v>4074.911111111111</v>
      </c>
      <c r="G37" s="183">
        <f>G36</f>
        <v>5307.0666666666666</v>
      </c>
      <c r="H37" s="184">
        <f>(F37-G$36)/G$36</f>
        <v>-0.23217261680442849</v>
      </c>
      <c r="I37" s="183">
        <f>'выработка по дням'!E65/$B37</f>
        <v>3202.5555555555557</v>
      </c>
      <c r="J37" s="183">
        <f>J36</f>
        <v>4189.5333333333338</v>
      </c>
      <c r="K37" s="184">
        <f>(I37-J$36)/J$36</f>
        <v>-0.23558179378238897</v>
      </c>
      <c r="L37" s="183">
        <f>'выработка по дням'!F65/$B37</f>
        <v>3362.6666666666665</v>
      </c>
      <c r="M37" s="183">
        <f>M36</f>
        <v>4388</v>
      </c>
      <c r="N37" s="184">
        <f>(L37-M$36)/M$36</f>
        <v>-0.23366757824369497</v>
      </c>
      <c r="O37" s="183">
        <f>'выработка по дням'!G65/$B37</f>
        <v>532.68888888888887</v>
      </c>
      <c r="P37" s="183">
        <f>P36</f>
        <v>698.4666666666667</v>
      </c>
      <c r="Q37" s="184">
        <f>(O37-P$36)/P$36</f>
        <v>-0.23734529604530566</v>
      </c>
      <c r="R37" s="183">
        <f>'выработка по дням'!H65/$B37</f>
        <v>2297.911111111111</v>
      </c>
      <c r="S37" s="183">
        <f>S36</f>
        <v>5180.4666666666662</v>
      </c>
      <c r="T37" s="184">
        <f>(R37-S$36)/S$36</f>
        <v>-0.55642777784927133</v>
      </c>
      <c r="U37" s="183">
        <f>'выработка по дням'!I65/$B37</f>
        <v>3607.2222222222222</v>
      </c>
      <c r="V37" s="183">
        <f>V36</f>
        <v>5220.8666666666668</v>
      </c>
      <c r="W37" s="184">
        <f>(U37-V$36)/V$36</f>
        <v>-0.30907597291211764</v>
      </c>
      <c r="X37" s="183">
        <f>'выработка по дням'!J65/$B37</f>
        <v>1153.3111111111111</v>
      </c>
      <c r="Y37" s="183">
        <f>Y36</f>
        <v>1601.9333333333334</v>
      </c>
      <c r="Z37" s="184">
        <f>(X37-Y$36)/Y$36</f>
        <v>-0.28005049454131814</v>
      </c>
      <c r="AA37" s="183">
        <f>'выработка по дням'!K65/$B37</f>
        <v>855.13333333333333</v>
      </c>
      <c r="AB37" s="183">
        <f>AB36</f>
        <v>1131.0666666666666</v>
      </c>
      <c r="AC37" s="184">
        <f>(AA37-AB$36)/AB$36</f>
        <v>-0.24395850524578566</v>
      </c>
      <c r="AD37" s="183">
        <f>'выработка по дням'!L65/$B37</f>
        <v>586.20000000000005</v>
      </c>
      <c r="AE37" s="183">
        <f>AE36</f>
        <v>756.4666666666667</v>
      </c>
      <c r="AF37" s="184">
        <f>(AD37-AE$36)/AE$36</f>
        <v>-0.22508151934432005</v>
      </c>
      <c r="AG37" s="183">
        <f>'выработка по дням'!M65/$B37</f>
        <v>3298.8444444444444</v>
      </c>
      <c r="AH37" s="183">
        <f>AH36</f>
        <v>4321.2666666666664</v>
      </c>
      <c r="AI37" s="184">
        <f>(AG37-AH$36)/AH$36</f>
        <v>-0.23660243652838411</v>
      </c>
      <c r="AJ37" s="183">
        <f>'выработка по дням'!N65/$B37</f>
        <v>839.64444444444439</v>
      </c>
      <c r="AK37" s="183">
        <f>AK36</f>
        <v>1101.2</v>
      </c>
      <c r="AL37" s="184">
        <f>(AJ37-AK$36)/AK$36</f>
        <v>-0.23751866650522671</v>
      </c>
      <c r="AM37" s="183">
        <f>'выработка по дням'!O65/$B37</f>
        <v>3876.7111111111112</v>
      </c>
      <c r="AN37" s="183">
        <f>AN36</f>
        <v>5085.7333333333336</v>
      </c>
      <c r="AO37" s="184">
        <f>(AM37-AN$36)/AN$36</f>
        <v>-0.23772819827141722</v>
      </c>
      <c r="AP37" s="183">
        <f>'выработка по дням'!P65/$B37</f>
        <v>1159.5111111111112</v>
      </c>
      <c r="AQ37" s="183">
        <f>AQ36</f>
        <v>1572.3333333333333</v>
      </c>
      <c r="AR37" s="184">
        <f>(AP37-AQ$36)/AQ$36</f>
        <v>-0.26255388311780076</v>
      </c>
      <c r="AS37" s="183">
        <f>'выработка по дням'!Q65/$B37</f>
        <v>4699.0444444444447</v>
      </c>
      <c r="AT37" s="183">
        <f>AT36</f>
        <v>6209.1333333333332</v>
      </c>
      <c r="AU37" s="184">
        <f>(AS37-AT$36)/AT$36</f>
        <v>-0.24320445508587701</v>
      </c>
      <c r="AV37" s="183">
        <f>'выработка по дням'!R65/$B37</f>
        <v>952.97777777777776</v>
      </c>
      <c r="AW37" s="183">
        <f>AW36</f>
        <v>1274.8666666666666</v>
      </c>
      <c r="AX37" s="184">
        <f>(AV37-AW$36)/AW$36</f>
        <v>-0.25248827764123477</v>
      </c>
      <c r="AY37" s="183">
        <f>'выработка по дням'!S65/$B37</f>
        <v>1205.1555555555556</v>
      </c>
      <c r="AZ37" s="183">
        <f>AZ36</f>
        <v>1590</v>
      </c>
      <c r="BA37" s="184">
        <f>(AY37-AZ$36)/AZ$36</f>
        <v>-0.24204053109713486</v>
      </c>
      <c r="BB37" s="183">
        <f>'выработка по дням'!T65/$B37</f>
        <v>3258.3777777777777</v>
      </c>
      <c r="BC37" s="183">
        <f>BC36</f>
        <v>4324.7333333333336</v>
      </c>
      <c r="BD37" s="184">
        <f>(BB37-BC$36)/BC$36</f>
        <v>-0.24657140067724156</v>
      </c>
      <c r="BE37" s="183">
        <f>'выработка по дням'!U65/$B37</f>
        <v>3602.3333333333335</v>
      </c>
      <c r="BF37" s="183">
        <f>BF36</f>
        <v>4649.5333333333338</v>
      </c>
      <c r="BG37" s="184">
        <f>(BE37-BF$36)/BF$36</f>
        <v>-0.22522690449220714</v>
      </c>
      <c r="BH37" s="183">
        <f>'выработка по дням'!V65/$B37</f>
        <v>2306.5333333333333</v>
      </c>
      <c r="BI37" s="183">
        <f>BI36</f>
        <v>2971.9333333333334</v>
      </c>
      <c r="BJ37" s="184">
        <f>(BH37-BI$36)/BI$36</f>
        <v>-0.22389465892011937</v>
      </c>
      <c r="BK37" s="183">
        <f>'выработка по дням'!W65/$B37</f>
        <v>3581.3333333333335</v>
      </c>
      <c r="BL37" s="183">
        <f>BL36</f>
        <v>4424.666666666667</v>
      </c>
      <c r="BM37" s="184">
        <f>(BK37-BL$36)/BL$36</f>
        <v>-0.19059816182009948</v>
      </c>
      <c r="BN37" s="183">
        <f>'выработка по дням'!X65/$B37</f>
        <v>5376.0222222222219</v>
      </c>
      <c r="BO37" s="183">
        <f>BO36</f>
        <v>6598.9333333333334</v>
      </c>
      <c r="BP37" s="184">
        <f>(BN37-BO$36)/BO$36</f>
        <v>-0.18531951291791271</v>
      </c>
      <c r="BQ37" s="183">
        <f>'выработка по дням'!Y65/$B37</f>
        <v>5422.7111111111108</v>
      </c>
      <c r="BR37" s="183">
        <f>BR36</f>
        <v>6620.2666666666664</v>
      </c>
      <c r="BS37" s="184">
        <f>(BQ37-BR$36)/BR$36</f>
        <v>-0.1808923440479068</v>
      </c>
      <c r="BT37" s="183">
        <f>'выработка по дням'!Z65/$B37</f>
        <v>4088.9777777777776</v>
      </c>
      <c r="BU37" s="183">
        <f>BU36</f>
        <v>5011.9333333333334</v>
      </c>
      <c r="BV37" s="184">
        <f>(BT37-BU$36)/BU$36</f>
        <v>-0.18415160261952587</v>
      </c>
      <c r="BW37" s="183">
        <f>'выработка по дням'!AA65/$B37</f>
        <v>4131.2444444444445</v>
      </c>
      <c r="BX37" s="183">
        <f>BX36</f>
        <v>5043.666666666667</v>
      </c>
      <c r="BY37" s="184">
        <f>(BW37-BX$36)/BX$36</f>
        <v>-0.18090454475359641</v>
      </c>
      <c r="BZ37" s="183">
        <f>'выработка по дням'!AB65/$B37</f>
        <v>4452.6000000000004</v>
      </c>
      <c r="CA37" s="183">
        <f>CA36</f>
        <v>5424</v>
      </c>
      <c r="CB37" s="184">
        <f>(BZ37-CA$36)/CA$36</f>
        <v>-0.17909292035398222</v>
      </c>
      <c r="CC37" s="183">
        <f>'выработка по дням'!AC65/$B37</f>
        <v>4066.5333333333333</v>
      </c>
      <c r="CD37" s="183">
        <f>CD36</f>
        <v>4915.2</v>
      </c>
      <c r="CE37" s="184">
        <f>(CC37-CD$36)/CD$36</f>
        <v>-0.17266167534722221</v>
      </c>
      <c r="CF37" s="183">
        <f>'выработка по дням'!AD65/$B37</f>
        <v>696.64444444444439</v>
      </c>
      <c r="CG37" s="183">
        <f>CG36</f>
        <v>820.33333333333337</v>
      </c>
      <c r="CH37" s="184">
        <f>(CF37-CG$36)/CG$36</f>
        <v>-0.15077881619937705</v>
      </c>
      <c r="CI37" s="183">
        <f>'выработка по дням'!AE65/$B37</f>
        <v>627.02222222222224</v>
      </c>
      <c r="CJ37" s="183">
        <f>CJ36</f>
        <v>773.6</v>
      </c>
      <c r="CK37" s="184">
        <f>(CI37-CJ$36)/CJ$36</f>
        <v>-0.18947489371481099</v>
      </c>
      <c r="CL37" s="183">
        <f>'выработка по дням'!AF65/$B37</f>
        <v>1598.9555555555555</v>
      </c>
      <c r="CM37" s="183">
        <f>CM36</f>
        <v>1965.4</v>
      </c>
      <c r="CN37" s="184">
        <f>(CL37-CM$36)/CM$36</f>
        <v>-0.18644776861933679</v>
      </c>
      <c r="CO37" s="183">
        <f>'выработка по дням'!AG65/$B37</f>
        <v>2232.4888888888891</v>
      </c>
      <c r="CP37" s="183">
        <f>CP36</f>
        <v>2768.6666666666665</v>
      </c>
      <c r="CQ37" s="184">
        <f>(CO37-CP$36)/CP$36</f>
        <v>-0.19365920218316066</v>
      </c>
      <c r="CR37" s="183">
        <f>'выработка по дням'!AH65/$B37</f>
        <v>3875.4888888888891</v>
      </c>
      <c r="CS37" s="183">
        <f>CS36</f>
        <v>3875.4888888888891</v>
      </c>
      <c r="CT37" s="184">
        <f>(CR37-CS$36)/CS$36</f>
        <v>0</v>
      </c>
    </row>
    <row r="38" spans="1:98" ht="15.75" thickBot="1">
      <c r="A38" s="194" t="s">
        <v>378</v>
      </c>
      <c r="B38" s="185">
        <v>15</v>
      </c>
      <c r="C38" s="186">
        <f>'выработка по дням'!C67/$B38</f>
        <v>5386.6</v>
      </c>
      <c r="D38" s="186">
        <f>MAX(C38,C67:C70)</f>
        <v>5386.6</v>
      </c>
      <c r="E38" s="180">
        <f>(C38-D$38)/D$38</f>
        <v>0</v>
      </c>
      <c r="F38" s="183">
        <f>'выработка по дням'!D67/$B38</f>
        <v>3359.2666666666669</v>
      </c>
      <c r="G38" s="186">
        <f>MAX(F38,F67:F70)</f>
        <v>3464.2</v>
      </c>
      <c r="H38" s="180">
        <f>(F38-G$38)/G$38</f>
        <v>-3.0290783826953681E-2</v>
      </c>
      <c r="I38" s="186">
        <f>'выработка по дням'!E67/$B38</f>
        <v>2658.0666666666666</v>
      </c>
      <c r="J38" s="186">
        <f t="shared" ref="J38" si="128">MAX(I38,I67:I70)</f>
        <v>2900.2</v>
      </c>
      <c r="K38" s="180">
        <f t="shared" ref="K38" si="129">(I38-J$38)/J$38</f>
        <v>-8.3488495046318612E-2</v>
      </c>
      <c r="L38" s="186">
        <f>'выработка по дням'!F67/$B38</f>
        <v>5360.4666666666662</v>
      </c>
      <c r="M38" s="186">
        <f t="shared" ref="M38" si="130">MAX(L38,L67:L70)</f>
        <v>5425.5333333333338</v>
      </c>
      <c r="N38" s="180">
        <f t="shared" ref="N38" si="131">(L38-M$38)/M$38</f>
        <v>-1.1992676603221959E-2</v>
      </c>
      <c r="O38" s="186">
        <f>'выработка по дням'!G67/$B38</f>
        <v>886.33333333333337</v>
      </c>
      <c r="P38" s="186">
        <f t="shared" ref="P38" si="132">MAX(O38,O67:O70)</f>
        <v>934.4</v>
      </c>
      <c r="Q38" s="180">
        <f t="shared" ref="Q38" si="133">(O38-P$38)/P$38</f>
        <v>-5.1441210045662038E-2</v>
      </c>
      <c r="R38" s="186">
        <f>'выработка по дням'!H67/$B38</f>
        <v>5318.1333333333332</v>
      </c>
      <c r="S38" s="186">
        <f t="shared" ref="S38" si="134">MAX(R38,R67:R70)</f>
        <v>5389.8666666666668</v>
      </c>
      <c r="T38" s="180">
        <f t="shared" ref="T38" si="135">(R38-S$38)/S$38</f>
        <v>-1.3308925390856961E-2</v>
      </c>
      <c r="U38" s="186">
        <f>'выработка по дням'!I67/$B38</f>
        <v>5763.8</v>
      </c>
      <c r="V38" s="186">
        <f t="shared" ref="V38" si="136">MAX(U38,U67:U70)</f>
        <v>5763.8</v>
      </c>
      <c r="W38" s="180">
        <f t="shared" ref="W38" si="137">(U38-V$38)/V$38</f>
        <v>0</v>
      </c>
      <c r="X38" s="186">
        <f>'выработка по дням'!J67/$B38</f>
        <v>5536.2</v>
      </c>
      <c r="Y38" s="186">
        <f t="shared" ref="Y38" si="138">MAX(X38,X67:X70)</f>
        <v>5536.2</v>
      </c>
      <c r="Z38" s="180">
        <f t="shared" ref="Z38" si="139">(X38-Y$38)/Y$38</f>
        <v>0</v>
      </c>
      <c r="AA38" s="186">
        <f>'выработка по дням'!K67/$B38</f>
        <v>1534.3333333333333</v>
      </c>
      <c r="AB38" s="186">
        <f t="shared" ref="AB38" si="140">MAX(AA38,AA67:AA70)</f>
        <v>1596.6</v>
      </c>
      <c r="AC38" s="180">
        <f t="shared" ref="AC38" si="141">(AA38-AB$38)/AB$38</f>
        <v>-3.8999540690634257E-2</v>
      </c>
      <c r="AD38" s="186">
        <f>'выработка по дням'!L67/$B38</f>
        <v>752.66666666666663</v>
      </c>
      <c r="AE38" s="186">
        <f t="shared" ref="AE38" si="142">MAX(AD38,AD67:AD70)</f>
        <v>752.66666666666663</v>
      </c>
      <c r="AF38" s="180">
        <f t="shared" ref="AF38" si="143">(AD38-AE$38)/AE$38</f>
        <v>0</v>
      </c>
      <c r="AG38" s="186">
        <f>'выработка по дням'!M67/$B38</f>
        <v>2110.1333333333332</v>
      </c>
      <c r="AH38" s="186">
        <f t="shared" ref="AH38" si="144">MAX(AG38,AG67:AG70)</f>
        <v>2240</v>
      </c>
      <c r="AI38" s="180">
        <f t="shared" ref="AI38" si="145">(AG38-AH$38)/AH$38</f>
        <v>-5.7976190476190528E-2</v>
      </c>
      <c r="AJ38" s="186">
        <f>'выработка по дням'!N67/$B38</f>
        <v>1265.1333333333334</v>
      </c>
      <c r="AK38" s="186">
        <f t="shared" ref="AK38" si="146">MAX(AJ38,AJ67:AJ70)</f>
        <v>1287.5999999999999</v>
      </c>
      <c r="AL38" s="180">
        <f t="shared" ref="AL38" si="147">(AJ38-AK$38)/AK$38</f>
        <v>-1.7448482965724193E-2</v>
      </c>
      <c r="AM38" s="186">
        <f>'выработка по дням'!O67/$B38</f>
        <v>3613.3333333333335</v>
      </c>
      <c r="AN38" s="186">
        <f t="shared" ref="AN38" si="148">MAX(AM38,AM67:AM70)</f>
        <v>3716.6</v>
      </c>
      <c r="AO38" s="180">
        <f t="shared" ref="AO38" si="149">(AM38-AN$38)/AN$38</f>
        <v>-2.7785251753394614E-2</v>
      </c>
      <c r="AP38" s="186">
        <f>'выработка по дням'!P67/$B38</f>
        <v>1067.4666666666667</v>
      </c>
      <c r="AQ38" s="186">
        <f t="shared" ref="AQ38" si="150">MAX(AP38,AP67:AP70)</f>
        <v>1150.8666666666666</v>
      </c>
      <c r="AR38" s="180">
        <f t="shared" ref="AR38" si="151">(AP38-AQ$38)/AQ$38</f>
        <v>-7.2467126223715345E-2</v>
      </c>
      <c r="AS38" s="186">
        <f>'выработка по дням'!Q67/$B38</f>
        <v>5537</v>
      </c>
      <c r="AT38" s="186">
        <f t="shared" ref="AT38" si="152">MAX(AS38,AS67:AS70)</f>
        <v>6017.4666666666662</v>
      </c>
      <c r="AU38" s="180">
        <f t="shared" ref="AU38" si="153">(AS38-AT$38)/AT$38</f>
        <v>-7.9845339123883738E-2</v>
      </c>
      <c r="AV38" s="186">
        <f>'выработка по дням'!R67/$B38</f>
        <v>4922.6000000000004</v>
      </c>
      <c r="AW38" s="186">
        <f t="shared" ref="AW38" si="154">MAX(AV38,AV67:AV70)</f>
        <v>5135.333333333333</v>
      </c>
      <c r="AX38" s="180">
        <f t="shared" ref="AX38" si="155">(AV38-AW$38)/AW$38</f>
        <v>-4.142541866805128E-2</v>
      </c>
      <c r="AY38" s="186">
        <f>'выработка по дням'!S67/$B38</f>
        <v>5614.1333333333332</v>
      </c>
      <c r="AZ38" s="186">
        <f t="shared" ref="AZ38" si="156">MAX(AY38,AY67:AY70)</f>
        <v>5710.666666666667</v>
      </c>
      <c r="BA38" s="180">
        <f t="shared" ref="BA38" si="157">(AY38-AZ$38)/AZ$38</f>
        <v>-1.6904039224842474E-2</v>
      </c>
      <c r="BB38" s="186">
        <f>'выработка по дням'!T67/$B38</f>
        <v>3750.7333333333331</v>
      </c>
      <c r="BC38" s="186">
        <f t="shared" ref="BC38" si="158">MAX(BB38,BB67:BB70)</f>
        <v>3885.2666666666669</v>
      </c>
      <c r="BD38" s="180">
        <f t="shared" ref="BD38" si="159">(BB38-BC$38)/BC$38</f>
        <v>-3.462653786097919E-2</v>
      </c>
      <c r="BE38" s="186">
        <f>'выработка по дням'!U67/$B38</f>
        <v>5354.0666666666666</v>
      </c>
      <c r="BF38" s="186">
        <f t="shared" ref="BF38" si="160">MAX(BE38,BE67:BE70)</f>
        <v>5669.5333333333338</v>
      </c>
      <c r="BG38" s="180">
        <f t="shared" ref="BG38" si="161">(BE38-BF$38)/BF$38</f>
        <v>-5.5642439706971851E-2</v>
      </c>
      <c r="BH38" s="186">
        <f>'выработка по дням'!V67/$B38</f>
        <v>2525.1333333333332</v>
      </c>
      <c r="BI38" s="186">
        <f t="shared" ref="BI38" si="162">MAX(BH38,BH67:BH70)</f>
        <v>2609.8666666666668</v>
      </c>
      <c r="BJ38" s="180">
        <f t="shared" ref="BJ38" si="163">(BH38-BI$38)/BI$38</f>
        <v>-3.2466537243281995E-2</v>
      </c>
      <c r="BK38" s="186">
        <f>'выработка по дням'!W67/$B38</f>
        <v>4200.2666666666664</v>
      </c>
      <c r="BL38" s="186">
        <f t="shared" ref="BL38" si="164">MAX(BK38,BK67:BK70)</f>
        <v>4285.7333333333336</v>
      </c>
      <c r="BM38" s="180">
        <f t="shared" ref="BM38" si="165">(BK38-BL$38)/BL$38</f>
        <v>-1.9942133590517486E-2</v>
      </c>
      <c r="BN38" s="186">
        <f>'выработка по дням'!X67/$B38</f>
        <v>5682.8666666666668</v>
      </c>
      <c r="BO38" s="186">
        <f t="shared" ref="BO38" si="166">MAX(BN38,BN67:BN70)</f>
        <v>5780.5333333333338</v>
      </c>
      <c r="BP38" s="180">
        <f t="shared" ref="BP38" si="167">(BN38-BO$38)/BO$38</f>
        <v>-1.6895788162568672E-2</v>
      </c>
      <c r="BQ38" s="186">
        <f>'выработка по дням'!Y67/$B38</f>
        <v>3690.5333333333333</v>
      </c>
      <c r="BR38" s="186">
        <f t="shared" ref="BR38" si="168">MAX(BQ38,BQ67:BQ70)</f>
        <v>3763.0666666666666</v>
      </c>
      <c r="BS38" s="180">
        <f t="shared" ref="BS38" si="169">(BQ38-BR$38)/BR$38</f>
        <v>-1.9275059348758096E-2</v>
      </c>
      <c r="BT38" s="186">
        <f>'выработка по дням'!Z67/$B38</f>
        <v>5107.8666666666668</v>
      </c>
      <c r="BU38" s="186">
        <f t="shared" ref="BU38" si="170">MAX(BT38,BT67:BT70)</f>
        <v>5171.8666666666668</v>
      </c>
      <c r="BV38" s="180">
        <f t="shared" ref="BV38" si="171">(BT38-BU$38)/BU$38</f>
        <v>-1.2374642295496145E-2</v>
      </c>
      <c r="BW38" s="186">
        <f>'выработка по дням'!AA67/$B38</f>
        <v>3561</v>
      </c>
      <c r="BX38" s="186">
        <f t="shared" ref="BX38" si="172">MAX(BW38,BW67:BW70)</f>
        <v>3639.8666666666668</v>
      </c>
      <c r="BY38" s="180">
        <f t="shared" ref="BY38" si="173">(BW38-BX$38)/BX$38</f>
        <v>-2.1667460346532871E-2</v>
      </c>
      <c r="BZ38" s="186">
        <f>'выработка по дням'!AB67/$B38</f>
        <v>5650.6</v>
      </c>
      <c r="CA38" s="186">
        <f t="shared" ref="CA38" si="174">MAX(BZ38,BZ67:BZ70)</f>
        <v>5849.2666666666664</v>
      </c>
      <c r="CB38" s="180">
        <f t="shared" ref="CB38" si="175">(BZ38-CA$38)/CA$38</f>
        <v>-3.3964371602138055E-2</v>
      </c>
      <c r="CC38" s="186">
        <f>'выработка по дням'!AC67/$B38</f>
        <v>3797.9333333333334</v>
      </c>
      <c r="CD38" s="186">
        <f t="shared" ref="CD38" si="176">MAX(CC38,CC67:CC70)</f>
        <v>3955.5333333333333</v>
      </c>
      <c r="CE38" s="180">
        <f t="shared" ref="CE38" si="177">(CC38-CD$38)/CD$38</f>
        <v>-3.984292046584529E-2</v>
      </c>
      <c r="CF38" s="186">
        <f>'выработка по дням'!AD67/$B38</f>
        <v>724.4</v>
      </c>
      <c r="CG38" s="186">
        <f t="shared" ref="CG38" si="178">MAX(CF38,CF67:CF70)</f>
        <v>744.73333333333335</v>
      </c>
      <c r="CH38" s="180">
        <f t="shared" ref="CH38" si="179">(CF38-CG$38)/CG$38</f>
        <v>-2.7302837704771332E-2</v>
      </c>
      <c r="CI38" s="186">
        <f>'выработка по дням'!AE67/$B38</f>
        <v>2335.8000000000002</v>
      </c>
      <c r="CJ38" s="186">
        <f t="shared" ref="CJ38" si="180">MAX(CI38,CI67:CI70)</f>
        <v>2481.8666666666668</v>
      </c>
      <c r="CK38" s="180">
        <f t="shared" ref="CK38" si="181">(CI38-CJ$38)/CJ$38</f>
        <v>-5.885355109057696E-2</v>
      </c>
      <c r="CL38" s="186">
        <f>'выработка по дням'!AF67/$B38</f>
        <v>1206.4000000000001</v>
      </c>
      <c r="CM38" s="186">
        <f t="shared" ref="CM38" si="182">MAX(CL38,CL67:CL70)</f>
        <v>1212.0666666666666</v>
      </c>
      <c r="CN38" s="180">
        <f t="shared" ref="CN38" si="183">(CL38-CM$38)/CM$38</f>
        <v>-4.6752103844671759E-3</v>
      </c>
      <c r="CO38" s="186">
        <f>'выработка по дням'!AG67/$B38</f>
        <v>1742.1333333333334</v>
      </c>
      <c r="CP38" s="186">
        <f t="shared" ref="CP38" si="184">MAX(CO38,CO67:CO70)</f>
        <v>1783.2666666666667</v>
      </c>
      <c r="CQ38" s="180">
        <f t="shared" ref="CQ38" si="185">(CO38-CP$38)/CP$38</f>
        <v>-2.3066282851695322E-2</v>
      </c>
      <c r="CR38" s="186">
        <f>'выработка по дням'!AH67/$B38</f>
        <v>2866.6</v>
      </c>
      <c r="CS38" s="186">
        <f t="shared" ref="CS38" si="186">MAX(CR38,CR67:CR70)</f>
        <v>2974.3333333333335</v>
      </c>
      <c r="CT38" s="180">
        <f t="shared" ref="CT38" si="187">(CR38-CS$38)/CS$38</f>
        <v>-3.622100190518892E-2</v>
      </c>
    </row>
    <row r="39" spans="1:98">
      <c r="A39" s="195" t="s">
        <v>379</v>
      </c>
      <c r="B39" s="177">
        <v>15</v>
      </c>
      <c r="C39" s="178">
        <f>'выработка по дням'!C69/$B39</f>
        <v>80.13333333333334</v>
      </c>
      <c r="D39" s="179">
        <f>MAX(C39:C40)</f>
        <v>86.933333333333337</v>
      </c>
      <c r="E39" s="180">
        <f>(C39-D$39)/D$39</f>
        <v>-7.8220858895705486E-2</v>
      </c>
      <c r="F39" s="178">
        <f>'выработка по дням'!D69/$B39</f>
        <v>1861</v>
      </c>
      <c r="G39" s="179">
        <f>MAX(F39:F40)</f>
        <v>1861</v>
      </c>
      <c r="H39" s="180">
        <f>(F39-G$39)/G$39</f>
        <v>0</v>
      </c>
      <c r="I39" s="178">
        <f>'выработка по дням'!E69/$B39</f>
        <v>3133.1333333333332</v>
      </c>
      <c r="J39" s="179">
        <f>MAX(I39:I40)</f>
        <v>3187.3333333333335</v>
      </c>
      <c r="K39" s="180">
        <f>(I39-J$39)/J$39</f>
        <v>-1.7004810709056767E-2</v>
      </c>
      <c r="L39" s="178">
        <f>'выработка по дням'!F69/$B39</f>
        <v>4342.1333333333332</v>
      </c>
      <c r="M39" s="179">
        <f>MAX(L39:L40)</f>
        <v>4342.1333333333332</v>
      </c>
      <c r="N39" s="180">
        <f>(L39-M$39)/M$39</f>
        <v>0</v>
      </c>
      <c r="O39" s="178">
        <f>'выработка по дням'!G69/$B39</f>
        <v>4086.5333333333333</v>
      </c>
      <c r="P39" s="179">
        <f>MAX(O39:O40)</f>
        <v>4086.5333333333333</v>
      </c>
      <c r="Q39" s="180">
        <f>(O39-P$39)/P$39</f>
        <v>0</v>
      </c>
      <c r="R39" s="178">
        <f>'выработка по дням'!H69/$B39</f>
        <v>2495.1333333333332</v>
      </c>
      <c r="S39" s="179">
        <f>MAX(R39:R40)</f>
        <v>2495.1333333333332</v>
      </c>
      <c r="T39" s="180">
        <f>(R39-S$39)/S$39</f>
        <v>0</v>
      </c>
      <c r="U39" s="178">
        <f>'выработка по дням'!I69/$B39</f>
        <v>4404.2</v>
      </c>
      <c r="V39" s="179">
        <f>MAX(U39:U40)</f>
        <v>4404.2</v>
      </c>
      <c r="W39" s="180">
        <f>(U39-V$39)/V$39</f>
        <v>0</v>
      </c>
      <c r="X39" s="178">
        <f>'выработка по дням'!J69/$B39</f>
        <v>4720.8666666666668</v>
      </c>
      <c r="Y39" s="179">
        <f>MAX(X39:X40)</f>
        <v>4720.8666666666668</v>
      </c>
      <c r="Z39" s="180">
        <f>(X39-Y$39)/Y$39</f>
        <v>0</v>
      </c>
      <c r="AA39" s="178">
        <f>'выработка по дням'!K69/$B39</f>
        <v>4815.0666666666666</v>
      </c>
      <c r="AB39" s="179">
        <f>MAX(AA39:AA40)</f>
        <v>4958.666666666667</v>
      </c>
      <c r="AC39" s="180">
        <f>(AA39-AB$39)/AB$39</f>
        <v>-2.895939768755049E-2</v>
      </c>
      <c r="AD39" s="178">
        <f>'выработка по дням'!L69/$B39</f>
        <v>5275.4666666666662</v>
      </c>
      <c r="AE39" s="179">
        <f>MAX(AD39:AD40)</f>
        <v>5275.4666666666662</v>
      </c>
      <c r="AF39" s="180">
        <f>(AD39-AE$39)/AE$39</f>
        <v>0</v>
      </c>
      <c r="AG39" s="178">
        <f>'выработка по дням'!M69/$B39</f>
        <v>2342.2666666666669</v>
      </c>
      <c r="AH39" s="179">
        <f>MAX(AG39:AG40)</f>
        <v>2342.2666666666669</v>
      </c>
      <c r="AI39" s="180">
        <f>(AG39-AH$39)/AH$39</f>
        <v>0</v>
      </c>
      <c r="AJ39" s="178">
        <f>'выработка по дням'!N69/$B39</f>
        <v>1097.8</v>
      </c>
      <c r="AK39" s="179">
        <f>MAX(AJ39:AJ40)</f>
        <v>1135.5999999999999</v>
      </c>
      <c r="AL39" s="180">
        <f>(AJ39-AK$39)/AK$39</f>
        <v>-3.3286368439591367E-2</v>
      </c>
      <c r="AM39" s="178">
        <f>'выработка по дням'!O69/$B39</f>
        <v>2281.1999999999998</v>
      </c>
      <c r="AN39" s="179">
        <f>MAX(AM39:AM40)</f>
        <v>2523.6666666666665</v>
      </c>
      <c r="AO39" s="180">
        <f>(AM39-AN$39)/AN$39</f>
        <v>-9.607713644168539E-2</v>
      </c>
      <c r="AP39" s="178">
        <f>'выработка по дням'!P69/$B39</f>
        <v>3794.8666666666668</v>
      </c>
      <c r="AQ39" s="179">
        <f>MAX(AP39:AP40)</f>
        <v>4010.0666666666666</v>
      </c>
      <c r="AR39" s="180">
        <f>(AP39-AQ$39)/AQ$39</f>
        <v>-5.3664943226213985E-2</v>
      </c>
      <c r="AS39" s="178">
        <f>'выработка по дням'!Q69/$B39</f>
        <v>2482.1999999999998</v>
      </c>
      <c r="AT39" s="179">
        <f>MAX(AS39:AS40)</f>
        <v>2488.7333333333331</v>
      </c>
      <c r="AU39" s="180">
        <f>(AS39-AT$39)/AT$39</f>
        <v>-2.6251640727545352E-3</v>
      </c>
      <c r="AV39" s="178">
        <f>'выработка по дням'!R69/$B39</f>
        <v>2771.8666666666668</v>
      </c>
      <c r="AW39" s="179">
        <f>MAX(AV39:AV40)</f>
        <v>2771.8666666666668</v>
      </c>
      <c r="AX39" s="180">
        <f>(AV39-AW$39)/AW$39</f>
        <v>0</v>
      </c>
      <c r="AY39" s="178">
        <f>'выработка по дням'!S69/$B39</f>
        <v>3480.8666666666668</v>
      </c>
      <c r="AZ39" s="179">
        <f>MAX(AY39:AY40)</f>
        <v>3480.8666666666668</v>
      </c>
      <c r="BA39" s="180">
        <f>(AY39-AZ$39)/AZ$39</f>
        <v>0</v>
      </c>
      <c r="BB39" s="178">
        <f>'выработка по дням'!T69/$B39</f>
        <v>4552.3999999999996</v>
      </c>
      <c r="BC39" s="179">
        <f>MAX(BB39:BB40)</f>
        <v>4552.3999999999996</v>
      </c>
      <c r="BD39" s="180">
        <f>(BB39-BC$39)/BC$39</f>
        <v>0</v>
      </c>
      <c r="BE39" s="178">
        <f>'выработка по дням'!U69/$B39</f>
        <v>3996.5333333333333</v>
      </c>
      <c r="BF39" s="179">
        <f>MAX(BE39:BE40)</f>
        <v>3996.5333333333333</v>
      </c>
      <c r="BG39" s="180">
        <f>(BE39-BF$39)/BF$39</f>
        <v>0</v>
      </c>
      <c r="BH39" s="178">
        <f>'выработка по дням'!V69/$B39</f>
        <v>5483.4666666666662</v>
      </c>
      <c r="BI39" s="179">
        <f>MAX(BH39:BH40)</f>
        <v>5483.4666666666662</v>
      </c>
      <c r="BJ39" s="180">
        <f>(BH39-BI$39)/BI$39</f>
        <v>0</v>
      </c>
      <c r="BK39" s="178">
        <f>'выработка по дням'!W69/$B39</f>
        <v>1270.5333333333333</v>
      </c>
      <c r="BL39" s="179">
        <f>MAX(BK39:BK40)</f>
        <v>1270.5333333333333</v>
      </c>
      <c r="BM39" s="180">
        <f>(BK39-BL$39)/BL$39</f>
        <v>0</v>
      </c>
      <c r="BN39" s="178">
        <f>'выработка по дням'!X69/$B39</f>
        <v>3234.9333333333334</v>
      </c>
      <c r="BO39" s="179">
        <f>MAX(BN39:BN40)</f>
        <v>3234.9333333333334</v>
      </c>
      <c r="BP39" s="180">
        <f>(BN39-BO$39)/BO$39</f>
        <v>0</v>
      </c>
      <c r="BQ39" s="178">
        <f>'выработка по дням'!Y69/$B39</f>
        <v>5441.4666666666662</v>
      </c>
      <c r="BR39" s="179">
        <f>MAX(BQ39:BQ40)</f>
        <v>5441.4666666666662</v>
      </c>
      <c r="BS39" s="180">
        <f>(BQ39-BR$39)/BR$39</f>
        <v>0</v>
      </c>
      <c r="BT39" s="178">
        <f>'выработка по дням'!Z69/$B39</f>
        <v>6028.666666666667</v>
      </c>
      <c r="BU39" s="179">
        <f>MAX(BT39:BT40)</f>
        <v>6028.666666666667</v>
      </c>
      <c r="BV39" s="180">
        <f>(BT39-BU$39)/BU$39</f>
        <v>0</v>
      </c>
      <c r="BW39" s="178">
        <f>'выработка по дням'!AA69/$B39</f>
        <v>6368.7333333333336</v>
      </c>
      <c r="BX39" s="179">
        <f>MAX(BW39:BW40)</f>
        <v>6368.7333333333336</v>
      </c>
      <c r="BY39" s="180">
        <f>(BW39-BX$39)/BX$39</f>
        <v>0</v>
      </c>
      <c r="BZ39" s="178">
        <f>'выработка по дням'!AB69/$B39</f>
        <v>6363.9333333333334</v>
      </c>
      <c r="CA39" s="179">
        <f>MAX(BZ39:BZ40)</f>
        <v>6363.9333333333334</v>
      </c>
      <c r="CB39" s="180">
        <f>(BZ39-CA$39)/CA$39</f>
        <v>0</v>
      </c>
      <c r="CC39" s="178">
        <f>'выработка по дням'!AC69/$B39</f>
        <v>6297.0666666666666</v>
      </c>
      <c r="CD39" s="179">
        <f>MAX(CC39:CC40)</f>
        <v>6297.0666666666666</v>
      </c>
      <c r="CE39" s="180">
        <f>(CC39-CD$39)/CD$39</f>
        <v>0</v>
      </c>
      <c r="CF39" s="178">
        <f>'выработка по дням'!AD69/$B39</f>
        <v>4696.2666666666664</v>
      </c>
      <c r="CG39" s="179">
        <f>MAX(CF39:CF40)</f>
        <v>4696.2666666666664</v>
      </c>
      <c r="CH39" s="180">
        <f>(CF39-CG$39)/CG$39</f>
        <v>0</v>
      </c>
      <c r="CI39" s="178">
        <f>'выработка по дням'!AE69/$B39</f>
        <v>6064.666666666667</v>
      </c>
      <c r="CJ39" s="179">
        <f>MAX(CI39:CI40)</f>
        <v>6064.666666666667</v>
      </c>
      <c r="CK39" s="180">
        <f>(CI39-CJ$39)/CJ$39</f>
        <v>0</v>
      </c>
      <c r="CL39" s="178">
        <f>'выработка по дням'!AF69/$B39</f>
        <v>4668.5333333333338</v>
      </c>
      <c r="CM39" s="179">
        <f>MAX(CL39:CL40)</f>
        <v>4668.5333333333338</v>
      </c>
      <c r="CN39" s="180">
        <f>(CL39-CM$39)/CM$39</f>
        <v>0</v>
      </c>
      <c r="CO39" s="178">
        <f>'выработка по дням'!AG69/$B39</f>
        <v>3395.7333333333331</v>
      </c>
      <c r="CP39" s="179">
        <f>MAX(CO39:CO40)</f>
        <v>3398.5333333333333</v>
      </c>
      <c r="CQ39" s="180">
        <f>(CO39-CP$39)/CP$39</f>
        <v>-8.2388481305666614E-4</v>
      </c>
      <c r="CR39" s="178">
        <f>'выработка по дням'!AH69/$B39</f>
        <v>2774.4666666666667</v>
      </c>
      <c r="CS39" s="179">
        <f>MAX(CR39:CR40)</f>
        <v>2788.4</v>
      </c>
      <c r="CT39" s="180">
        <f>(CR39-CS$39)/CS$39</f>
        <v>-4.996891885430137E-3</v>
      </c>
    </row>
    <row r="40" spans="1:98" ht="15.75" thickBot="1">
      <c r="A40" s="197" t="s">
        <v>380</v>
      </c>
      <c r="B40" s="182">
        <v>15</v>
      </c>
      <c r="C40" s="183">
        <f>'выработка по дням'!C71/$B40</f>
        <v>86.933333333333337</v>
      </c>
      <c r="D40" s="183">
        <f>D39</f>
        <v>86.933333333333337</v>
      </c>
      <c r="E40" s="184">
        <f>(C40-D$39)/D$39</f>
        <v>0</v>
      </c>
      <c r="F40" s="183">
        <f>'выработка по дням'!D71/$B40</f>
        <v>1834.4666666666667</v>
      </c>
      <c r="G40" s="183">
        <f>G39</f>
        <v>1861</v>
      </c>
      <c r="H40" s="184">
        <f>(F40-G$39)/G$39</f>
        <v>-1.4257567615977056E-2</v>
      </c>
      <c r="I40" s="183">
        <f>'выработка по дням'!E71/$B40</f>
        <v>3187.3333333333335</v>
      </c>
      <c r="J40" s="183">
        <f>J39</f>
        <v>3187.3333333333335</v>
      </c>
      <c r="K40" s="184">
        <f>(I40-J$39)/J$39</f>
        <v>0</v>
      </c>
      <c r="L40" s="183">
        <f>'выработка по дням'!F71/$B40</f>
        <v>4122</v>
      </c>
      <c r="M40" s="183">
        <f>M39</f>
        <v>4342.1333333333332</v>
      </c>
      <c r="N40" s="184">
        <f>(L40-M$39)/M$39</f>
        <v>-5.0697045998894526E-2</v>
      </c>
      <c r="O40" s="183">
        <f>'выработка по дням'!G71/$B40</f>
        <v>3935.5333333333333</v>
      </c>
      <c r="P40" s="183">
        <f>P39</f>
        <v>4086.5333333333333</v>
      </c>
      <c r="Q40" s="184">
        <f>(O40-P$39)/P$39</f>
        <v>-3.6950634604717938E-2</v>
      </c>
      <c r="R40" s="183">
        <f>'выработка по дням'!H71/$B40</f>
        <v>2423.6</v>
      </c>
      <c r="S40" s="183">
        <f>S39</f>
        <v>2495.1333333333332</v>
      </c>
      <c r="T40" s="184">
        <f>(R40-S$39)/S$39</f>
        <v>-2.8669142597589965E-2</v>
      </c>
      <c r="U40" s="183">
        <f>'выработка по дням'!I71/$B40</f>
        <v>4365.2666666666664</v>
      </c>
      <c r="V40" s="183">
        <f>V39</f>
        <v>4404.2</v>
      </c>
      <c r="W40" s="184">
        <f>(U40-V$39)/V$39</f>
        <v>-8.8400466221637067E-3</v>
      </c>
      <c r="X40" s="183">
        <f>'выработка по дням'!J71/$B40</f>
        <v>4605.5333333333338</v>
      </c>
      <c r="Y40" s="183">
        <f>Y39</f>
        <v>4720.8666666666668</v>
      </c>
      <c r="Z40" s="184">
        <f>(X40-Y$39)/Y$39</f>
        <v>-2.4430542414528342E-2</v>
      </c>
      <c r="AA40" s="183">
        <f>'выработка по дням'!K71/$B40</f>
        <v>4958.666666666667</v>
      </c>
      <c r="AB40" s="183">
        <f>AB39</f>
        <v>4958.666666666667</v>
      </c>
      <c r="AC40" s="184">
        <f>(AA40-AB$39)/AB$39</f>
        <v>0</v>
      </c>
      <c r="AD40" s="183">
        <f>'выработка по дням'!L71/$B40</f>
        <v>5260.0666666666666</v>
      </c>
      <c r="AE40" s="183">
        <f>AE39</f>
        <v>5275.4666666666662</v>
      </c>
      <c r="AF40" s="184">
        <f>(AD40-AE$39)/AE$39</f>
        <v>-2.9191730273466429E-3</v>
      </c>
      <c r="AG40" s="183">
        <f>'выработка по дням'!M71/$B40</f>
        <v>2295.8000000000002</v>
      </c>
      <c r="AH40" s="183">
        <f>AH39</f>
        <v>2342.2666666666669</v>
      </c>
      <c r="AI40" s="184">
        <f>(AG40-AH$39)/AH$39</f>
        <v>-1.9838333238458485E-2</v>
      </c>
      <c r="AJ40" s="183">
        <f>'выработка по дням'!N71/$B40</f>
        <v>1135.5999999999999</v>
      </c>
      <c r="AK40" s="183">
        <f>AK39</f>
        <v>1135.5999999999999</v>
      </c>
      <c r="AL40" s="184">
        <f>(AJ40-AK$39)/AK$39</f>
        <v>0</v>
      </c>
      <c r="AM40" s="183">
        <f>'выработка по дням'!O71/$B40</f>
        <v>2523.6666666666665</v>
      </c>
      <c r="AN40" s="183">
        <f>AN39</f>
        <v>2523.6666666666665</v>
      </c>
      <c r="AO40" s="184">
        <f>(AM40-AN$39)/AN$39</f>
        <v>0</v>
      </c>
      <c r="AP40" s="183">
        <f>'выработка по дням'!P71/$B40</f>
        <v>4010.0666666666666</v>
      </c>
      <c r="AQ40" s="183">
        <f>AQ39</f>
        <v>4010.0666666666666</v>
      </c>
      <c r="AR40" s="184">
        <f>(AP40-AQ$39)/AQ$39</f>
        <v>0</v>
      </c>
      <c r="AS40" s="183">
        <f>'выработка по дням'!Q71/$B40</f>
        <v>2488.7333333333331</v>
      </c>
      <c r="AT40" s="183">
        <f>AT39</f>
        <v>2488.7333333333331</v>
      </c>
      <c r="AU40" s="184">
        <f>(AS40-AT$39)/AT$39</f>
        <v>0</v>
      </c>
      <c r="AV40" s="183">
        <f>'выработка по дням'!R71/$B40</f>
        <v>2607.4</v>
      </c>
      <c r="AW40" s="183">
        <f>AW39</f>
        <v>2771.8666666666668</v>
      </c>
      <c r="AX40" s="184">
        <f>(AV40-AW$39)/AW$39</f>
        <v>-5.933426331232864E-2</v>
      </c>
      <c r="AY40" s="183">
        <f>'выработка по дням'!S71/$B40</f>
        <v>3173.6</v>
      </c>
      <c r="AZ40" s="183">
        <f>AZ39</f>
        <v>3480.8666666666668</v>
      </c>
      <c r="BA40" s="184">
        <f>(AY40-AZ$39)/AZ$39</f>
        <v>-8.8273035450941395E-2</v>
      </c>
      <c r="BB40" s="183">
        <f>'выработка по дням'!T71/$B40</f>
        <v>4429</v>
      </c>
      <c r="BC40" s="183">
        <f>BC39</f>
        <v>4552.3999999999996</v>
      </c>
      <c r="BD40" s="184">
        <f>(BB40-BC$39)/BC$39</f>
        <v>-2.7106581144011873E-2</v>
      </c>
      <c r="BE40" s="183">
        <f>'выработка по дням'!U71/$B40</f>
        <v>3862.6</v>
      </c>
      <c r="BF40" s="183">
        <f>BF39</f>
        <v>3996.5333333333333</v>
      </c>
      <c r="BG40" s="184">
        <f>(BE40-BF$39)/BF$39</f>
        <v>-3.3512377393741258E-2</v>
      </c>
      <c r="BH40" s="183">
        <f>'выработка по дням'!V71/$B40</f>
        <v>5327.9333333333334</v>
      </c>
      <c r="BI40" s="183">
        <f>BI39</f>
        <v>5483.4666666666662</v>
      </c>
      <c r="BJ40" s="184">
        <f>(BH40-BI$39)/BI$39</f>
        <v>-2.8364051937946711E-2</v>
      </c>
      <c r="BK40" s="183">
        <f>'выработка по дням'!W71/$B40</f>
        <v>1236.2666666666667</v>
      </c>
      <c r="BL40" s="183">
        <f>BL39</f>
        <v>1270.5333333333333</v>
      </c>
      <c r="BM40" s="184">
        <f>(BK40-BL$39)/BL$39</f>
        <v>-2.6970301185853699E-2</v>
      </c>
      <c r="BN40" s="183">
        <f>'выработка по дням'!X71/$B40</f>
        <v>3059.6</v>
      </c>
      <c r="BO40" s="183">
        <f>BO39</f>
        <v>3234.9333333333334</v>
      </c>
      <c r="BP40" s="184">
        <f>(BN40-BO$39)/BO$39</f>
        <v>-5.4199983513313045E-2</v>
      </c>
      <c r="BQ40" s="183">
        <f>'выработка по дням'!Y71/$B40</f>
        <v>5097.0666666666666</v>
      </c>
      <c r="BR40" s="183">
        <f>BR39</f>
        <v>5441.4666666666662</v>
      </c>
      <c r="BS40" s="184">
        <f>(BQ40-BR$39)/BR$39</f>
        <v>-6.329175957462442E-2</v>
      </c>
      <c r="BT40" s="183">
        <f>'выработка по дням'!Z71/$B40</f>
        <v>5817.7333333333336</v>
      </c>
      <c r="BU40" s="183">
        <f>BU39</f>
        <v>6028.666666666667</v>
      </c>
      <c r="BV40" s="184">
        <f>(BT40-BU$39)/BU$39</f>
        <v>-3.4988388809023566E-2</v>
      </c>
      <c r="BW40" s="183">
        <f>'выработка по дням'!AA71/$B40</f>
        <v>6096.4666666666662</v>
      </c>
      <c r="BX40" s="183">
        <f>BX39</f>
        <v>6368.7333333333336</v>
      </c>
      <c r="BY40" s="184">
        <f>(BW40-BX$39)/BX$39</f>
        <v>-4.2750520773361632E-2</v>
      </c>
      <c r="BZ40" s="183">
        <f>'выработка по дням'!AB71/$B40</f>
        <v>6190.4</v>
      </c>
      <c r="CA40" s="183">
        <f>CA39</f>
        <v>6363.9333333333334</v>
      </c>
      <c r="CB40" s="184">
        <f>(BZ40-CA$39)/CA$39</f>
        <v>-2.726825129113029E-2</v>
      </c>
      <c r="CC40" s="183">
        <f>'выработка по дням'!AC71/$B40</f>
        <v>6115.333333333333</v>
      </c>
      <c r="CD40" s="183">
        <f>CD39</f>
        <v>6297.0666666666666</v>
      </c>
      <c r="CE40" s="184">
        <f>(CC40-CD$39)/CD$39</f>
        <v>-2.8859998306089648E-2</v>
      </c>
      <c r="CF40" s="183">
        <f>'выработка по дням'!AD71/$B40</f>
        <v>4607.7333333333336</v>
      </c>
      <c r="CG40" s="183">
        <f>CG39</f>
        <v>4696.2666666666664</v>
      </c>
      <c r="CH40" s="184">
        <f>(CF40-CG$39)/CG$39</f>
        <v>-1.8851853954914441E-2</v>
      </c>
      <c r="CI40" s="183">
        <f>'выработка по дням'!AE71/$B40</f>
        <v>5927.333333333333</v>
      </c>
      <c r="CJ40" s="183">
        <f>CJ39</f>
        <v>6064.666666666667</v>
      </c>
      <c r="CK40" s="184">
        <f>(CI40-CJ$39)/CJ$39</f>
        <v>-2.2644827965263372E-2</v>
      </c>
      <c r="CL40" s="183">
        <f>'выработка по дням'!AF71/$B40</f>
        <v>4270.1333333333332</v>
      </c>
      <c r="CM40" s="183">
        <f>CM39</f>
        <v>4668.5333333333338</v>
      </c>
      <c r="CN40" s="184">
        <f>(CL40-CM$39)/CM$39</f>
        <v>-8.5337293653967097E-2</v>
      </c>
      <c r="CO40" s="183">
        <f>'выработка по дням'!AG71/$B40</f>
        <v>3398.5333333333333</v>
      </c>
      <c r="CP40" s="183">
        <f>CP39</f>
        <v>3398.5333333333333</v>
      </c>
      <c r="CQ40" s="184">
        <f>(CO40-CP$39)/CP$39</f>
        <v>0</v>
      </c>
      <c r="CR40" s="183">
        <f>'выработка по дням'!AH71/$B40</f>
        <v>2788.4</v>
      </c>
      <c r="CS40" s="183">
        <f>CS39</f>
        <v>2788.4</v>
      </c>
      <c r="CT40" s="184">
        <f>(CR40-CS$39)/CS$39</f>
        <v>0</v>
      </c>
    </row>
    <row r="41" spans="1:98">
      <c r="A41" s="198" t="s">
        <v>533</v>
      </c>
      <c r="B41" s="174">
        <v>15</v>
      </c>
      <c r="C41" s="175" t="e">
        <f>'выработка по дням'!C73/$B41</f>
        <v>#VALUE!</v>
      </c>
      <c r="D41" s="175"/>
      <c r="E41" s="176"/>
      <c r="F41" s="175">
        <f>'выработка по дням'!D73/$B41</f>
        <v>0</v>
      </c>
      <c r="G41" s="175"/>
      <c r="H41" s="176"/>
      <c r="I41" s="175">
        <f>'выработка по дням'!E73/$B41</f>
        <v>0</v>
      </c>
      <c r="J41" s="175"/>
      <c r="K41" s="176"/>
      <c r="L41" s="175">
        <f>'выработка по дням'!F73/$B41</f>
        <v>0</v>
      </c>
      <c r="M41" s="175"/>
      <c r="N41" s="176"/>
      <c r="O41" s="175">
        <f>'выработка по дням'!G73/$B41</f>
        <v>0</v>
      </c>
      <c r="P41" s="175"/>
      <c r="Q41" s="176"/>
      <c r="R41" s="175">
        <f>'выработка по дням'!H73/$B41</f>
        <v>0</v>
      </c>
      <c r="S41" s="175"/>
      <c r="T41" s="176"/>
      <c r="U41" s="175">
        <f>'выработка по дням'!I73/$B41</f>
        <v>0</v>
      </c>
      <c r="V41" s="175"/>
      <c r="W41" s="176"/>
      <c r="X41" s="175">
        <f>'выработка по дням'!J73/$B41</f>
        <v>0</v>
      </c>
      <c r="Y41" s="175"/>
      <c r="Z41" s="176"/>
      <c r="AA41" s="175">
        <f>'выработка по дням'!K73/$B41</f>
        <v>0</v>
      </c>
      <c r="AB41" s="175"/>
      <c r="AC41" s="176"/>
      <c r="AD41" s="175">
        <f>'выработка по дням'!L73/$B41</f>
        <v>0</v>
      </c>
      <c r="AE41" s="175"/>
      <c r="AF41" s="176"/>
      <c r="AG41" s="175">
        <f>'выработка по дням'!M73/$B41</f>
        <v>0</v>
      </c>
      <c r="AH41" s="175"/>
      <c r="AI41" s="176"/>
      <c r="AJ41" s="175">
        <f>'выработка по дням'!N73/$B41</f>
        <v>0</v>
      </c>
      <c r="AK41" s="175"/>
      <c r="AL41" s="176"/>
      <c r="AM41" s="175">
        <f>'выработка по дням'!O73/$B41</f>
        <v>0</v>
      </c>
      <c r="AN41" s="175"/>
      <c r="AO41" s="176"/>
      <c r="AP41" s="175">
        <f>'выработка по дням'!P73/$B41</f>
        <v>0</v>
      </c>
      <c r="AQ41" s="175"/>
      <c r="AR41" s="176"/>
      <c r="AS41" s="175">
        <f>'выработка по дням'!Q73/$B41</f>
        <v>0</v>
      </c>
      <c r="AT41" s="175"/>
      <c r="AU41" s="176"/>
      <c r="AV41" s="175">
        <f>'выработка по дням'!R73/$B41</f>
        <v>0</v>
      </c>
      <c r="AW41" s="175"/>
      <c r="AX41" s="176"/>
      <c r="AY41" s="175">
        <f>'выработка по дням'!S73/$B41</f>
        <v>0</v>
      </c>
      <c r="AZ41" s="175"/>
      <c r="BA41" s="176"/>
      <c r="BB41" s="175">
        <f>'выработка по дням'!T73/$B41</f>
        <v>0</v>
      </c>
      <c r="BC41" s="175"/>
      <c r="BD41" s="176"/>
      <c r="BE41" s="175">
        <f>'выработка по дням'!U73/$B41</f>
        <v>0</v>
      </c>
      <c r="BF41" s="175"/>
      <c r="BG41" s="176"/>
      <c r="BH41" s="175">
        <f>'выработка по дням'!V73/$B41</f>
        <v>0</v>
      </c>
      <c r="BI41" s="175"/>
      <c r="BJ41" s="176"/>
      <c r="BK41" s="175">
        <f>'выработка по дням'!W73/$B41</f>
        <v>0</v>
      </c>
      <c r="BL41" s="175"/>
      <c r="BM41" s="176"/>
      <c r="BN41" s="175">
        <f>'выработка по дням'!X73/$B41</f>
        <v>0</v>
      </c>
      <c r="BO41" s="175"/>
      <c r="BP41" s="176"/>
      <c r="BQ41" s="175">
        <f>'выработка по дням'!Y73/$B41</f>
        <v>0</v>
      </c>
      <c r="BR41" s="175"/>
      <c r="BS41" s="176"/>
      <c r="BT41" s="175">
        <f>'выработка по дням'!Z73/$B41</f>
        <v>0</v>
      </c>
      <c r="BU41" s="175"/>
      <c r="BV41" s="176"/>
      <c r="BW41" s="175">
        <f>'выработка по дням'!AA73/$B41</f>
        <v>0</v>
      </c>
      <c r="BX41" s="175"/>
      <c r="BY41" s="176"/>
      <c r="BZ41" s="175">
        <f>'выработка по дням'!AB73/$B41</f>
        <v>0</v>
      </c>
      <c r="CA41" s="175"/>
      <c r="CB41" s="176"/>
      <c r="CC41" s="175">
        <f>'выработка по дням'!AC73/$B41</f>
        <v>0</v>
      </c>
      <c r="CD41" s="175"/>
      <c r="CE41" s="176"/>
      <c r="CF41" s="175">
        <f>'выработка по дням'!AD73/$B41</f>
        <v>0</v>
      </c>
      <c r="CG41" s="175"/>
      <c r="CH41" s="176"/>
      <c r="CI41" s="175">
        <f>'выработка по дням'!AE73/$B41</f>
        <v>0</v>
      </c>
      <c r="CJ41" s="175"/>
      <c r="CK41" s="176"/>
      <c r="CL41" s="175">
        <f>'выработка по дням'!AF73/$B41</f>
        <v>0</v>
      </c>
      <c r="CM41" s="175"/>
      <c r="CN41" s="176"/>
      <c r="CO41" s="175">
        <f>'выработка по дням'!AG73/$B41</f>
        <v>0</v>
      </c>
      <c r="CP41" s="175"/>
      <c r="CQ41" s="176"/>
      <c r="CR41" s="175">
        <f>'выработка по дням'!AH73/$B41</f>
        <v>0</v>
      </c>
      <c r="CS41" s="175"/>
      <c r="CT41" s="176"/>
    </row>
    <row r="42" spans="1:98">
      <c r="A42" s="199" t="s">
        <v>381</v>
      </c>
      <c r="B42" s="168">
        <v>15</v>
      </c>
      <c r="C42" s="170">
        <f>'выработка по дням'!C75/$B42</f>
        <v>2756.2666666666669</v>
      </c>
      <c r="D42" s="170"/>
      <c r="E42" s="163"/>
      <c r="F42" s="170">
        <f>'выработка по дням'!D75/$B42</f>
        <v>4088.3333333333335</v>
      </c>
      <c r="G42" s="170"/>
      <c r="H42" s="163"/>
      <c r="I42" s="170">
        <f>'выработка по дням'!E75/$B42</f>
        <v>5349.666666666667</v>
      </c>
      <c r="J42" s="170"/>
      <c r="K42" s="163"/>
      <c r="L42" s="170">
        <f>'выработка по дням'!F75/$B42</f>
        <v>5439.8666666666668</v>
      </c>
      <c r="M42" s="170"/>
      <c r="N42" s="163"/>
      <c r="O42" s="170">
        <f>'выработка по дням'!G75/$B42</f>
        <v>1679.8666666666666</v>
      </c>
      <c r="P42" s="170"/>
      <c r="Q42" s="163"/>
      <c r="R42" s="170">
        <f>'выработка по дням'!H75/$B42</f>
        <v>2833.4666666666667</v>
      </c>
      <c r="S42" s="170"/>
      <c r="T42" s="163"/>
      <c r="U42" s="170">
        <f>'выработка по дням'!I75/$B42</f>
        <v>4878.333333333333</v>
      </c>
      <c r="V42" s="170"/>
      <c r="W42" s="163"/>
      <c r="X42" s="170">
        <f>'выработка по дням'!J75/$B42</f>
        <v>5512.5333333333338</v>
      </c>
      <c r="Y42" s="170"/>
      <c r="Z42" s="163"/>
      <c r="AA42" s="170">
        <f>'выработка по дням'!K75/$B42</f>
        <v>4512.666666666667</v>
      </c>
      <c r="AB42" s="170"/>
      <c r="AC42" s="163"/>
      <c r="AD42" s="170">
        <f>'выработка по дням'!L75/$B42</f>
        <v>1227.2666666666667</v>
      </c>
      <c r="AE42" s="170"/>
      <c r="AF42" s="163"/>
      <c r="AG42" s="170">
        <f>'выработка по дням'!M75/$B42</f>
        <v>961</v>
      </c>
      <c r="AH42" s="170"/>
      <c r="AI42" s="163"/>
      <c r="AJ42" s="170">
        <f>'выработка по дням'!N75/$B42</f>
        <v>3613.3333333333335</v>
      </c>
      <c r="AK42" s="170"/>
      <c r="AL42" s="163"/>
      <c r="AM42" s="170">
        <f>'выработка по дням'!O75/$B42</f>
        <v>2695.0666666666666</v>
      </c>
      <c r="AN42" s="170"/>
      <c r="AO42" s="163"/>
      <c r="AP42" s="170">
        <f>'выработка по дням'!P75/$B42</f>
        <v>2040.4</v>
      </c>
      <c r="AQ42" s="170"/>
      <c r="AR42" s="163"/>
      <c r="AS42" s="170">
        <f>'выработка по дням'!Q75/$B42</f>
        <v>4206.2666666666664</v>
      </c>
      <c r="AT42" s="170"/>
      <c r="AU42" s="163"/>
      <c r="AV42" s="170">
        <f>'выработка по дням'!R75/$B42</f>
        <v>1727.8</v>
      </c>
      <c r="AW42" s="170"/>
      <c r="AX42" s="163"/>
      <c r="AY42" s="170">
        <f>'выработка по дням'!S75/$B42</f>
        <v>5352.333333333333</v>
      </c>
      <c r="AZ42" s="170"/>
      <c r="BA42" s="163"/>
      <c r="BB42" s="170">
        <f>'выработка по дням'!T75/$B42</f>
        <v>3634.4</v>
      </c>
      <c r="BC42" s="170"/>
      <c r="BD42" s="163"/>
      <c r="BE42" s="170">
        <f>'выработка по дням'!U75/$B42</f>
        <v>2173.7333333333331</v>
      </c>
      <c r="BF42" s="170"/>
      <c r="BG42" s="163"/>
      <c r="BH42" s="170">
        <f>'выработка по дням'!V75/$B42</f>
        <v>778.6</v>
      </c>
      <c r="BI42" s="170"/>
      <c r="BJ42" s="163"/>
      <c r="BK42" s="170">
        <f>'выработка по дням'!W75/$B42</f>
        <v>4758.8</v>
      </c>
      <c r="BL42" s="170"/>
      <c r="BM42" s="163"/>
      <c r="BN42" s="170">
        <f>'выработка по дням'!X75/$B42</f>
        <v>6090.2</v>
      </c>
      <c r="BO42" s="170"/>
      <c r="BP42" s="163"/>
      <c r="BQ42" s="170">
        <f>'выработка по дням'!Y75/$B42</f>
        <v>6204.2</v>
      </c>
      <c r="BR42" s="170"/>
      <c r="BS42" s="163"/>
      <c r="BT42" s="170">
        <f>'выработка по дням'!Z75/$B42</f>
        <v>6422.4666666666662</v>
      </c>
      <c r="BU42" s="170"/>
      <c r="BV42" s="163"/>
      <c r="BW42" s="170">
        <f>'выработка по дням'!AA75/$B42</f>
        <v>5622.8666666666668</v>
      </c>
      <c r="BX42" s="170"/>
      <c r="BY42" s="163"/>
      <c r="BZ42" s="170">
        <f>'выработка по дням'!AB75/$B42</f>
        <v>6533.9333333333334</v>
      </c>
      <c r="CA42" s="170"/>
      <c r="CB42" s="163"/>
      <c r="CC42" s="170">
        <f>'выработка по дням'!AC75/$B42</f>
        <v>6152.1333333333332</v>
      </c>
      <c r="CD42" s="170"/>
      <c r="CE42" s="163"/>
      <c r="CF42" s="170">
        <f>'выработка по дням'!AD75/$B42</f>
        <v>5294.7333333333336</v>
      </c>
      <c r="CG42" s="170"/>
      <c r="CH42" s="163"/>
      <c r="CI42" s="170">
        <f>'выработка по дням'!AE75/$B42</f>
        <v>5341.2666666666664</v>
      </c>
      <c r="CJ42" s="170"/>
      <c r="CK42" s="163"/>
      <c r="CL42" s="170">
        <f>'выработка по дням'!AF75/$B42</f>
        <v>205.8</v>
      </c>
      <c r="CM42" s="170"/>
      <c r="CN42" s="163"/>
      <c r="CO42" s="170">
        <f>'выработка по дням'!AG75/$B42</f>
        <v>1121.7333333333333</v>
      </c>
      <c r="CP42" s="170"/>
      <c r="CQ42" s="163"/>
      <c r="CR42" s="170">
        <f>'выработка по дням'!AH75/$B42</f>
        <v>3222</v>
      </c>
      <c r="CS42" s="170"/>
      <c r="CT42" s="163"/>
    </row>
    <row r="43" spans="1:98">
      <c r="A43" s="202" t="s">
        <v>382</v>
      </c>
      <c r="B43" s="168">
        <v>15</v>
      </c>
      <c r="C43" s="170">
        <f>'выработка по дням'!C77/$B43</f>
        <v>5669.8</v>
      </c>
      <c r="D43" s="170"/>
      <c r="E43" s="163"/>
      <c r="F43" s="170">
        <f>'выработка по дням'!D77/$B43</f>
        <v>4771.7333333333336</v>
      </c>
      <c r="G43" s="170"/>
      <c r="H43" s="163"/>
      <c r="I43" s="170">
        <f>'выработка по дням'!E77/$B43</f>
        <v>5456.6</v>
      </c>
      <c r="J43" s="170"/>
      <c r="K43" s="163"/>
      <c r="L43" s="170">
        <f>'выработка по дням'!F77/$B43</f>
        <v>851.8</v>
      </c>
      <c r="M43" s="170"/>
      <c r="N43" s="163"/>
      <c r="O43" s="170">
        <f>'выработка по дням'!G77/$B43</f>
        <v>1688.8</v>
      </c>
      <c r="P43" s="170"/>
      <c r="Q43" s="163"/>
      <c r="R43" s="170">
        <f>'выработка по дням'!H77/$B43</f>
        <v>3614.8</v>
      </c>
      <c r="S43" s="170"/>
      <c r="T43" s="163"/>
      <c r="U43" s="170">
        <f>'выработка по дням'!I77/$B43</f>
        <v>5743.4</v>
      </c>
      <c r="V43" s="170"/>
      <c r="W43" s="163"/>
      <c r="X43" s="170">
        <f>'выработка по дням'!J77/$B43</f>
        <v>2825.4666666666667</v>
      </c>
      <c r="Y43" s="170"/>
      <c r="Z43" s="163"/>
      <c r="AA43" s="170">
        <f>'выработка по дням'!K77/$B43</f>
        <v>1467.4</v>
      </c>
      <c r="AB43" s="170"/>
      <c r="AC43" s="163"/>
      <c r="AD43" s="170">
        <f>'выработка по дням'!L77/$B43</f>
        <v>2104.1333333333332</v>
      </c>
      <c r="AE43" s="170"/>
      <c r="AF43" s="163"/>
      <c r="AG43" s="170">
        <f>'выработка по дням'!M77/$B43</f>
        <v>5795.7333333333336</v>
      </c>
      <c r="AH43" s="170"/>
      <c r="AI43" s="163"/>
      <c r="AJ43" s="170">
        <f>'выработка по дням'!N77/$B43</f>
        <v>4424.7333333333336</v>
      </c>
      <c r="AK43" s="170"/>
      <c r="AL43" s="163"/>
      <c r="AM43" s="170">
        <f>'выработка по дням'!O77/$B43</f>
        <v>2486.6</v>
      </c>
      <c r="AN43" s="170"/>
      <c r="AO43" s="163"/>
      <c r="AP43" s="170">
        <f>'выработка по дням'!P77/$B43</f>
        <v>3486.7333333333331</v>
      </c>
      <c r="AQ43" s="170"/>
      <c r="AR43" s="163"/>
      <c r="AS43" s="170">
        <f>'выработка по дням'!Q77/$B43</f>
        <v>4687.4666666666662</v>
      </c>
      <c r="AT43" s="170"/>
      <c r="AU43" s="163"/>
      <c r="AV43" s="170">
        <f>'выработка по дням'!R77/$B43</f>
        <v>1000.5333333333333</v>
      </c>
      <c r="AW43" s="170"/>
      <c r="AX43" s="163"/>
      <c r="AY43" s="170">
        <f>'выработка по дням'!S77/$B43</f>
        <v>1056.2666666666667</v>
      </c>
      <c r="AZ43" s="170"/>
      <c r="BA43" s="163"/>
      <c r="BB43" s="170">
        <f>'выработка по дням'!T77/$B43</f>
        <v>4123.8666666666668</v>
      </c>
      <c r="BC43" s="170"/>
      <c r="BD43" s="163"/>
      <c r="BE43" s="170">
        <f>'выработка по дням'!U77/$B43</f>
        <v>1490.0666666666666</v>
      </c>
      <c r="BF43" s="170"/>
      <c r="BG43" s="163"/>
      <c r="BH43" s="170">
        <f>'выработка по дням'!V77/$B43</f>
        <v>1561.4666666666667</v>
      </c>
      <c r="BI43" s="170"/>
      <c r="BJ43" s="163"/>
      <c r="BK43" s="170">
        <f>'выработка по дням'!W77/$B43</f>
        <v>3311.8</v>
      </c>
      <c r="BL43" s="170"/>
      <c r="BM43" s="163"/>
      <c r="BN43" s="170">
        <f>'выработка по дням'!X77/$B43</f>
        <v>6529.2</v>
      </c>
      <c r="BO43" s="170"/>
      <c r="BP43" s="163"/>
      <c r="BQ43" s="170">
        <f>'выработка по дням'!Y77/$B43</f>
        <v>6569.8666666666668</v>
      </c>
      <c r="BR43" s="170"/>
      <c r="BS43" s="163"/>
      <c r="BT43" s="170">
        <f>'выработка по дням'!Z77/$B43</f>
        <v>6492.1333333333332</v>
      </c>
      <c r="BU43" s="170"/>
      <c r="BV43" s="163"/>
      <c r="BW43" s="170">
        <f>'выработка по дням'!AA77/$B43</f>
        <v>5738.2666666666664</v>
      </c>
      <c r="BX43" s="170"/>
      <c r="BY43" s="163"/>
      <c r="BZ43" s="170">
        <f>'выработка по дням'!AB77/$B43</f>
        <v>5742.2666666666664</v>
      </c>
      <c r="CA43" s="170"/>
      <c r="CB43" s="163"/>
      <c r="CC43" s="170">
        <f>'выработка по дням'!AC77/$B43</f>
        <v>6421.2</v>
      </c>
      <c r="CD43" s="170"/>
      <c r="CE43" s="163"/>
      <c r="CF43" s="170">
        <f>'выработка по дням'!AD77/$B43</f>
        <v>1440.7333333333333</v>
      </c>
      <c r="CG43" s="170"/>
      <c r="CH43" s="163"/>
      <c r="CI43" s="170">
        <f>'выработка по дням'!AE77/$B43</f>
        <v>4024.2666666666669</v>
      </c>
      <c r="CJ43" s="170"/>
      <c r="CK43" s="163"/>
      <c r="CL43" s="170">
        <f>'выработка по дням'!AF77/$B43</f>
        <v>1249.3333333333333</v>
      </c>
      <c r="CM43" s="170"/>
      <c r="CN43" s="163"/>
      <c r="CO43" s="170">
        <f>'выработка по дням'!AG77/$B43</f>
        <v>1583.6</v>
      </c>
      <c r="CP43" s="170"/>
      <c r="CQ43" s="163"/>
      <c r="CR43" s="170">
        <f>'выработка по дням'!AH77/$B43</f>
        <v>3459.3333333333335</v>
      </c>
      <c r="CS43" s="170"/>
      <c r="CT43" s="163"/>
    </row>
    <row r="44" spans="1:98">
      <c r="A44" s="202" t="s">
        <v>383</v>
      </c>
      <c r="B44" s="168">
        <v>5</v>
      </c>
      <c r="C44" s="170">
        <f>'выработка по дням'!C79/$B44</f>
        <v>787</v>
      </c>
      <c r="D44" s="170"/>
      <c r="E44" s="163"/>
      <c r="F44" s="170">
        <f>'выработка по дням'!D79/$B44</f>
        <v>1849</v>
      </c>
      <c r="G44" s="170"/>
      <c r="H44" s="163"/>
      <c r="I44" s="170">
        <f>'выработка по дням'!E79/$B44</f>
        <v>1961.6</v>
      </c>
      <c r="J44" s="170"/>
      <c r="K44" s="163"/>
      <c r="L44" s="170">
        <f>'выработка по дням'!F79/$B44</f>
        <v>824.8</v>
      </c>
      <c r="M44" s="170"/>
      <c r="N44" s="163"/>
      <c r="O44" s="170">
        <f>'выработка по дням'!G79/$B44</f>
        <v>1393.8</v>
      </c>
      <c r="P44" s="170"/>
      <c r="Q44" s="163"/>
      <c r="R44" s="170">
        <f>'выработка по дням'!H79/$B44</f>
        <v>1234.2</v>
      </c>
      <c r="S44" s="170"/>
      <c r="T44" s="163"/>
      <c r="U44" s="170">
        <f>'выработка по дням'!I79/$B44</f>
        <v>2636.6</v>
      </c>
      <c r="V44" s="170"/>
      <c r="W44" s="163"/>
      <c r="X44" s="170">
        <f>'выработка по дням'!J79/$B44</f>
        <v>1413.8</v>
      </c>
      <c r="Y44" s="170"/>
      <c r="Z44" s="163"/>
      <c r="AA44" s="170">
        <f>'выработка по дням'!K79/$B44</f>
        <v>1285.2</v>
      </c>
      <c r="AB44" s="170"/>
      <c r="AC44" s="163"/>
      <c r="AD44" s="170">
        <f>'выработка по дням'!L79/$B44</f>
        <v>1653.8</v>
      </c>
      <c r="AE44" s="170"/>
      <c r="AF44" s="163"/>
      <c r="AG44" s="170">
        <f>'выработка по дням'!M79/$B44</f>
        <v>2598.1999999999998</v>
      </c>
      <c r="AH44" s="170"/>
      <c r="AI44" s="163"/>
      <c r="AJ44" s="170">
        <f>'выработка по дням'!N79/$B44</f>
        <v>1331.8</v>
      </c>
      <c r="AK44" s="170"/>
      <c r="AL44" s="163"/>
      <c r="AM44" s="170">
        <f>'выработка по дням'!O79/$B44</f>
        <v>1240.5999999999999</v>
      </c>
      <c r="AN44" s="170"/>
      <c r="AO44" s="163"/>
      <c r="AP44" s="170">
        <f>'выработка по дням'!P79/$B44</f>
        <v>4202.3999999999996</v>
      </c>
      <c r="AQ44" s="170"/>
      <c r="AR44" s="163"/>
      <c r="AS44" s="170">
        <f>'выработка по дням'!Q79/$B44</f>
        <v>4652.3999999999996</v>
      </c>
      <c r="AT44" s="170"/>
      <c r="AU44" s="163"/>
      <c r="AV44" s="170">
        <f>'выработка по дням'!R79/$B44</f>
        <v>2588.8000000000002</v>
      </c>
      <c r="AW44" s="170"/>
      <c r="AX44" s="163"/>
      <c r="AY44" s="170">
        <f>'выработка по дням'!S79/$B44</f>
        <v>5670.4</v>
      </c>
      <c r="AZ44" s="170"/>
      <c r="BA44" s="163"/>
      <c r="BB44" s="170">
        <f>'выработка по дням'!T79/$B44</f>
        <v>1824.6</v>
      </c>
      <c r="BC44" s="170"/>
      <c r="BD44" s="163"/>
      <c r="BE44" s="170">
        <f>'выработка по дням'!U79/$B44</f>
        <v>4942.2</v>
      </c>
      <c r="BF44" s="170"/>
      <c r="BG44" s="163"/>
      <c r="BH44" s="170">
        <f>'выработка по дням'!V79/$B44</f>
        <v>5129</v>
      </c>
      <c r="BI44" s="170"/>
      <c r="BJ44" s="163"/>
      <c r="BK44" s="170">
        <f>'выработка по дням'!W79/$B44</f>
        <v>5797.8</v>
      </c>
      <c r="BL44" s="170"/>
      <c r="BM44" s="163"/>
      <c r="BN44" s="170">
        <f>'выработка по дням'!X79/$B44</f>
        <v>1174.8</v>
      </c>
      <c r="BO44" s="170"/>
      <c r="BP44" s="163"/>
      <c r="BQ44" s="170">
        <f>'выработка по дням'!Y79/$B44</f>
        <v>4859.6000000000004</v>
      </c>
      <c r="BR44" s="170"/>
      <c r="BS44" s="163"/>
      <c r="BT44" s="170">
        <f>'выработка по дням'!Z79/$B44</f>
        <v>355.4</v>
      </c>
      <c r="BU44" s="170"/>
      <c r="BV44" s="163"/>
      <c r="BW44" s="170">
        <f>'выработка по дням'!AA79/$B44</f>
        <v>228.6</v>
      </c>
      <c r="BX44" s="170"/>
      <c r="BY44" s="163"/>
      <c r="BZ44" s="170">
        <f>'выработка по дням'!AB79/$B44</f>
        <v>854.4</v>
      </c>
      <c r="CA44" s="170"/>
      <c r="CB44" s="163"/>
      <c r="CC44" s="170">
        <f>'выработка по дням'!AC79/$B44</f>
        <v>5946.6</v>
      </c>
      <c r="CD44" s="170"/>
      <c r="CE44" s="163"/>
      <c r="CF44" s="170">
        <f>'выработка по дням'!AD79/$B44</f>
        <v>6014</v>
      </c>
      <c r="CG44" s="170"/>
      <c r="CH44" s="163"/>
      <c r="CI44" s="170">
        <f>'выработка по дням'!AE79/$B44</f>
        <v>3441.8</v>
      </c>
      <c r="CJ44" s="170"/>
      <c r="CK44" s="163"/>
      <c r="CL44" s="170">
        <f>'выработка по дням'!AF79/$B44</f>
        <v>6498.4</v>
      </c>
      <c r="CM44" s="170"/>
      <c r="CN44" s="163"/>
      <c r="CO44" s="170">
        <f>'выработка по дням'!AG79/$B44</f>
        <v>6344.8</v>
      </c>
      <c r="CP44" s="170"/>
      <c r="CQ44" s="163"/>
      <c r="CR44" s="170">
        <f>'выработка по дням'!AH79/$B44</f>
        <v>2711.2</v>
      </c>
      <c r="CS44" s="170"/>
      <c r="CT44" s="163"/>
    </row>
    <row r="45" spans="1:98">
      <c r="A45" s="199" t="s">
        <v>384</v>
      </c>
      <c r="B45" s="168">
        <v>45</v>
      </c>
      <c r="C45" s="170">
        <f>'выработка по дням'!C81/$B45</f>
        <v>512.17777777777781</v>
      </c>
      <c r="D45" s="170"/>
      <c r="E45" s="163"/>
      <c r="F45" s="170">
        <f>'выработка по дням'!D81/$B45</f>
        <v>877.22222222222217</v>
      </c>
      <c r="G45" s="170"/>
      <c r="H45" s="163"/>
      <c r="I45" s="170">
        <f>'выработка по дням'!E81/$B45</f>
        <v>1489.4444444444443</v>
      </c>
      <c r="J45" s="170"/>
      <c r="K45" s="163"/>
      <c r="L45" s="170">
        <f>'выработка по дням'!F81/$B45</f>
        <v>2029.9777777777779</v>
      </c>
      <c r="M45" s="170"/>
      <c r="N45" s="163"/>
      <c r="O45" s="170">
        <f>'выработка по дням'!G81/$B45</f>
        <v>867.64444444444439</v>
      </c>
      <c r="P45" s="170"/>
      <c r="Q45" s="163"/>
      <c r="R45" s="170">
        <f>'выработка по дням'!H81/$B45</f>
        <v>962.68888888888887</v>
      </c>
      <c r="S45" s="170"/>
      <c r="T45" s="163"/>
      <c r="U45" s="170">
        <f>'выработка по дням'!I81/$B45</f>
        <v>2066.911111111111</v>
      </c>
      <c r="V45" s="170"/>
      <c r="W45" s="163"/>
      <c r="X45" s="170">
        <f>'выработка по дням'!J81/$B45</f>
        <v>3227.0666666666666</v>
      </c>
      <c r="Y45" s="170"/>
      <c r="Z45" s="163"/>
      <c r="AA45" s="170">
        <f>'выработка по дням'!K81/$B45</f>
        <v>3161.1777777777779</v>
      </c>
      <c r="AB45" s="170"/>
      <c r="AC45" s="163"/>
      <c r="AD45" s="170">
        <f>'выработка по дням'!L81/$B45</f>
        <v>825.68888888888887</v>
      </c>
      <c r="AE45" s="170"/>
      <c r="AF45" s="163"/>
      <c r="AG45" s="170">
        <f>'выработка по дням'!M81/$B45</f>
        <v>300.84444444444443</v>
      </c>
      <c r="AH45" s="170"/>
      <c r="AI45" s="163"/>
      <c r="AJ45" s="170">
        <f>'выработка по дням'!N81/$B45</f>
        <v>2644.3555555555554</v>
      </c>
      <c r="AK45" s="170"/>
      <c r="AL45" s="163"/>
      <c r="AM45" s="170">
        <f>'выработка по дням'!O81/$B45</f>
        <v>2514.8888888888887</v>
      </c>
      <c r="AN45" s="170"/>
      <c r="AO45" s="163"/>
      <c r="AP45" s="170">
        <f>'выработка по дням'!P81/$B45</f>
        <v>1957.4222222222222</v>
      </c>
      <c r="AQ45" s="170"/>
      <c r="AR45" s="163"/>
      <c r="AS45" s="170">
        <f>'выработка по дням'!Q81/$B45</f>
        <v>3896.911111111111</v>
      </c>
      <c r="AT45" s="170"/>
      <c r="AU45" s="163"/>
      <c r="AV45" s="170">
        <f>'выработка по дням'!R81/$B45</f>
        <v>1551.1555555555556</v>
      </c>
      <c r="AW45" s="170"/>
      <c r="AX45" s="163"/>
      <c r="AY45" s="170">
        <f>'выработка по дням'!S81/$B45</f>
        <v>5151.6222222222223</v>
      </c>
      <c r="AZ45" s="170"/>
      <c r="BA45" s="163"/>
      <c r="BB45" s="170">
        <f>'выработка по дням'!T81/$B45</f>
        <v>3795.3333333333335</v>
      </c>
      <c r="BC45" s="170"/>
      <c r="BD45" s="163"/>
      <c r="BE45" s="170">
        <f>'выработка по дням'!U81/$B45</f>
        <v>1985.6444444444444</v>
      </c>
      <c r="BF45" s="170"/>
      <c r="BG45" s="163"/>
      <c r="BH45" s="170">
        <f>'выработка по дням'!V81/$B45</f>
        <v>915.51111111111106</v>
      </c>
      <c r="BI45" s="170"/>
      <c r="BJ45" s="163"/>
      <c r="BK45" s="170">
        <f>'выработка по дням'!W81/$B45</f>
        <v>4864.2888888888892</v>
      </c>
      <c r="BL45" s="170"/>
      <c r="BM45" s="163"/>
      <c r="BN45" s="170">
        <f>'выработка по дням'!X81/$B45</f>
        <v>5829</v>
      </c>
      <c r="BO45" s="170"/>
      <c r="BP45" s="163"/>
      <c r="BQ45" s="170">
        <f>'выработка по дням'!Y81/$B45</f>
        <v>6241.2444444444445</v>
      </c>
      <c r="BR45" s="170"/>
      <c r="BS45" s="163"/>
      <c r="BT45" s="170">
        <f>'выработка по дням'!Z81/$B45</f>
        <v>6420.8888888888887</v>
      </c>
      <c r="BU45" s="170"/>
      <c r="BV45" s="163"/>
      <c r="BW45" s="170">
        <f>'выработка по дням'!AA81/$B45</f>
        <v>5747.6444444444442</v>
      </c>
      <c r="BX45" s="170"/>
      <c r="BY45" s="163"/>
      <c r="BZ45" s="170">
        <f>'выработка по дням'!AB81/$B45</f>
        <v>6598.333333333333</v>
      </c>
      <c r="CA45" s="170"/>
      <c r="CB45" s="163"/>
      <c r="CC45" s="170">
        <f>'выработка по дням'!AC81/$B45</f>
        <v>6293.9111111111115</v>
      </c>
      <c r="CD45" s="170"/>
      <c r="CE45" s="163"/>
      <c r="CF45" s="170">
        <f>'выработка по дням'!AD81/$B45</f>
        <v>5489.3111111111111</v>
      </c>
      <c r="CG45" s="170"/>
      <c r="CH45" s="163"/>
      <c r="CI45" s="170">
        <f>'выработка по дням'!AE81/$B45</f>
        <v>5465.6888888888889</v>
      </c>
      <c r="CJ45" s="170"/>
      <c r="CK45" s="163"/>
      <c r="CL45" s="170">
        <f>'выработка по дням'!AF81/$B45</f>
        <v>160.02222222222221</v>
      </c>
      <c r="CM45" s="170"/>
      <c r="CN45" s="163"/>
      <c r="CO45" s="170">
        <f>'выработка по дням'!AG81/$B45</f>
        <v>574</v>
      </c>
      <c r="CP45" s="170"/>
      <c r="CQ45" s="163"/>
      <c r="CR45" s="170">
        <f>'выработка по дням'!AH81/$B45</f>
        <v>3230.0666666666666</v>
      </c>
      <c r="CS45" s="170"/>
      <c r="CT45" s="163"/>
    </row>
    <row r="46" spans="1:98" ht="30">
      <c r="A46" s="203" t="s">
        <v>385</v>
      </c>
      <c r="B46" s="168">
        <v>60</v>
      </c>
      <c r="C46" s="170">
        <f>'выработка по дням'!C83/$B46</f>
        <v>2002.9666666666667</v>
      </c>
      <c r="D46" s="170"/>
      <c r="E46" s="163"/>
      <c r="F46" s="170">
        <f>'выработка по дням'!D83/$B46</f>
        <v>3308.55</v>
      </c>
      <c r="G46" s="170"/>
      <c r="H46" s="163"/>
      <c r="I46" s="170">
        <f>'выработка по дням'!E83/$B46</f>
        <v>4971.2</v>
      </c>
      <c r="J46" s="170"/>
      <c r="K46" s="163"/>
      <c r="L46" s="170">
        <f>'выработка по дням'!F83/$B46</f>
        <v>5068.9666666666662</v>
      </c>
      <c r="M46" s="170"/>
      <c r="N46" s="163"/>
      <c r="O46" s="170">
        <f>'выработка по дням'!G83/$B46</f>
        <v>1664.8333333333333</v>
      </c>
      <c r="P46" s="170"/>
      <c r="Q46" s="163"/>
      <c r="R46" s="170">
        <f>'выработка по дням'!H83/$B46</f>
        <v>2809.2</v>
      </c>
      <c r="S46" s="170"/>
      <c r="T46" s="163"/>
      <c r="U46" s="170">
        <f>'выработка по дням'!I83/$B46</f>
        <v>4657.9833333333336</v>
      </c>
      <c r="V46" s="170"/>
      <c r="W46" s="163"/>
      <c r="X46" s="170">
        <f>'выработка по дням'!J83/$B46</f>
        <v>4851.3666666666668</v>
      </c>
      <c r="Y46" s="170"/>
      <c r="Z46" s="163"/>
      <c r="AA46" s="170">
        <f>'выработка по дням'!K83/$B46</f>
        <v>5049.9333333333334</v>
      </c>
      <c r="AB46" s="170"/>
      <c r="AC46" s="163"/>
      <c r="AD46" s="170">
        <f>'выработка по дням'!L83/$B46</f>
        <v>940.56666666666672</v>
      </c>
      <c r="AE46" s="170"/>
      <c r="AF46" s="163"/>
      <c r="AG46" s="170">
        <f>'выработка по дням'!M83/$B46</f>
        <v>146.86666666666667</v>
      </c>
      <c r="AH46" s="170"/>
      <c r="AI46" s="163"/>
      <c r="AJ46" s="170">
        <f>'выработка по дням'!N83/$B46</f>
        <v>925.98333333333335</v>
      </c>
      <c r="AK46" s="170"/>
      <c r="AL46" s="163"/>
      <c r="AM46" s="170">
        <f>'выработка по дням'!O83/$B46</f>
        <v>1183.3499999999999</v>
      </c>
      <c r="AN46" s="170"/>
      <c r="AO46" s="163"/>
      <c r="AP46" s="170">
        <f>'выработка по дням'!P83/$B46</f>
        <v>1652.5</v>
      </c>
      <c r="AQ46" s="170"/>
      <c r="AR46" s="163"/>
      <c r="AS46" s="170">
        <f>'выработка по дням'!Q83/$B46</f>
        <v>2937.3166666666666</v>
      </c>
      <c r="AT46" s="170"/>
      <c r="AU46" s="163"/>
      <c r="AV46" s="170">
        <f>'выработка по дням'!R83/$B46</f>
        <v>853.91666666666663</v>
      </c>
      <c r="AW46" s="170"/>
      <c r="AX46" s="163"/>
      <c r="AY46" s="170">
        <f>'выработка по дням'!S83/$B46</f>
        <v>4364.2166666666662</v>
      </c>
      <c r="AZ46" s="170"/>
      <c r="BA46" s="163"/>
      <c r="BB46" s="170">
        <f>'выработка по дням'!T83/$B46</f>
        <v>5867.1333333333332</v>
      </c>
      <c r="BC46" s="170"/>
      <c r="BD46" s="163"/>
      <c r="BE46" s="170">
        <f>'выработка по дням'!U83/$B46</f>
        <v>1021.7166666666667</v>
      </c>
      <c r="BF46" s="170"/>
      <c r="BG46" s="163"/>
      <c r="BH46" s="170">
        <f>'выработка по дням'!V83/$B46</f>
        <v>1817.0833333333333</v>
      </c>
      <c r="BI46" s="170"/>
      <c r="BJ46" s="163"/>
      <c r="BK46" s="170">
        <f>'выработка по дням'!W83/$B46</f>
        <v>1744.0666666666666</v>
      </c>
      <c r="BL46" s="170"/>
      <c r="BM46" s="163"/>
      <c r="BN46" s="170">
        <f>'выработка по дням'!X83/$B46</f>
        <v>4830.6166666666668</v>
      </c>
      <c r="BO46" s="170"/>
      <c r="BP46" s="163"/>
      <c r="BQ46" s="170">
        <f>'выработка по дням'!Y83/$B46</f>
        <v>6180.6166666666668</v>
      </c>
      <c r="BR46" s="170"/>
      <c r="BS46" s="163"/>
      <c r="BT46" s="170">
        <f>'выработка по дням'!Z83/$B46</f>
        <v>6536.4333333333334</v>
      </c>
      <c r="BU46" s="170"/>
      <c r="BV46" s="163"/>
      <c r="BW46" s="170">
        <f>'выработка по дням'!AA83/$B46</f>
        <v>4561.7833333333338</v>
      </c>
      <c r="BX46" s="170"/>
      <c r="BY46" s="163"/>
      <c r="BZ46" s="170">
        <f>'выработка по дням'!AB83/$B46</f>
        <v>6655.7</v>
      </c>
      <c r="CA46" s="170"/>
      <c r="CB46" s="163"/>
      <c r="CC46" s="170">
        <f>'выработка по дням'!AC83/$B46</f>
        <v>6192.85</v>
      </c>
      <c r="CD46" s="170"/>
      <c r="CE46" s="163"/>
      <c r="CF46" s="170">
        <f>'выработка по дням'!AD83/$B46</f>
        <v>4988.2333333333336</v>
      </c>
      <c r="CG46" s="170"/>
      <c r="CH46" s="163"/>
      <c r="CI46" s="170">
        <f>'выработка по дням'!AE83/$B46</f>
        <v>4590.1499999999996</v>
      </c>
      <c r="CJ46" s="170"/>
      <c r="CK46" s="163"/>
      <c r="CL46" s="170">
        <f>'выработка по дням'!AF83/$B46</f>
        <v>598.98333333333335</v>
      </c>
      <c r="CM46" s="170"/>
      <c r="CN46" s="163"/>
      <c r="CO46" s="170">
        <f>'выработка по дням'!AG83/$B46</f>
        <v>1350.1666666666667</v>
      </c>
      <c r="CP46" s="170"/>
      <c r="CQ46" s="163"/>
      <c r="CR46" s="170">
        <f>'выработка по дням'!AH83/$B46</f>
        <v>4319.5166666666664</v>
      </c>
      <c r="CS46" s="170"/>
      <c r="CT46" s="163"/>
    </row>
    <row r="47" spans="1:98" ht="15.75" thickBot="1">
      <c r="A47" s="201" t="s">
        <v>386</v>
      </c>
      <c r="B47" s="188">
        <v>10</v>
      </c>
      <c r="C47" s="172">
        <f>'выработка по дням'!C85/$B47</f>
        <v>2329.1999999999998</v>
      </c>
      <c r="D47" s="172"/>
      <c r="E47" s="173"/>
      <c r="F47" s="172">
        <f>'выработка по дням'!D85/$B47</f>
        <v>3606.3</v>
      </c>
      <c r="G47" s="172"/>
      <c r="H47" s="173"/>
      <c r="I47" s="172">
        <f>'выработка по дням'!E85/$B47</f>
        <v>3943.5</v>
      </c>
      <c r="J47" s="172"/>
      <c r="K47" s="173"/>
      <c r="L47" s="172">
        <f>'выработка по дням'!F85/$B47</f>
        <v>5371.2</v>
      </c>
      <c r="M47" s="172"/>
      <c r="N47" s="173"/>
      <c r="O47" s="172">
        <f>'выработка по дням'!G85/$B47</f>
        <v>1620.8</v>
      </c>
      <c r="P47" s="172"/>
      <c r="Q47" s="173"/>
      <c r="R47" s="172">
        <f>'выработка по дням'!H85/$B47</f>
        <v>2150.6999999999998</v>
      </c>
      <c r="S47" s="172"/>
      <c r="T47" s="173"/>
      <c r="U47" s="172">
        <f>'выработка по дням'!I85/$B47</f>
        <v>1893.2</v>
      </c>
      <c r="V47" s="172"/>
      <c r="W47" s="173"/>
      <c r="X47" s="172">
        <f>'выработка по дням'!J85/$B47</f>
        <v>3909.6</v>
      </c>
      <c r="Y47" s="172"/>
      <c r="Z47" s="173"/>
      <c r="AA47" s="172">
        <f>'выработка по дням'!K85/$B47</f>
        <v>4362.8</v>
      </c>
      <c r="AB47" s="172"/>
      <c r="AC47" s="173"/>
      <c r="AD47" s="172">
        <f>'выработка по дням'!L85/$B47</f>
        <v>1051.5</v>
      </c>
      <c r="AE47" s="172"/>
      <c r="AF47" s="173"/>
      <c r="AG47" s="172">
        <f>'выработка по дням'!M85/$B47</f>
        <v>102.3</v>
      </c>
      <c r="AH47" s="172"/>
      <c r="AI47" s="173"/>
      <c r="AJ47" s="172">
        <f>'выработка по дням'!N85/$B47</f>
        <v>729.7</v>
      </c>
      <c r="AK47" s="172"/>
      <c r="AL47" s="173"/>
      <c r="AM47" s="172">
        <f>'выработка по дням'!O85/$B47</f>
        <v>4188.3999999999996</v>
      </c>
      <c r="AN47" s="172"/>
      <c r="AO47" s="173"/>
      <c r="AP47" s="172">
        <f>'выработка по дням'!P85/$B47</f>
        <v>1997.8</v>
      </c>
      <c r="AQ47" s="172"/>
      <c r="AR47" s="173"/>
      <c r="AS47" s="172">
        <f>'выработка по дням'!Q85/$B47</f>
        <v>5221.1000000000004</v>
      </c>
      <c r="AT47" s="172"/>
      <c r="AU47" s="173"/>
      <c r="AV47" s="172">
        <f>'выработка по дням'!R85/$B47</f>
        <v>2233.1999999999998</v>
      </c>
      <c r="AW47" s="172"/>
      <c r="AX47" s="173"/>
      <c r="AY47" s="172">
        <f>'выработка по дням'!S85/$B47</f>
        <v>2057.6999999999998</v>
      </c>
      <c r="AZ47" s="172"/>
      <c r="BA47" s="173"/>
      <c r="BB47" s="172">
        <f>'выработка по дням'!T85/$B47</f>
        <v>27.4</v>
      </c>
      <c r="BC47" s="172"/>
      <c r="BD47" s="173"/>
      <c r="BE47" s="172">
        <f>'выработка по дням'!U85/$B47</f>
        <v>1412.3</v>
      </c>
      <c r="BF47" s="172"/>
      <c r="BG47" s="173"/>
      <c r="BH47" s="172">
        <f>'выработка по дням'!V85/$B47</f>
        <v>3377.1</v>
      </c>
      <c r="BI47" s="172"/>
      <c r="BJ47" s="173"/>
      <c r="BK47" s="172">
        <f>'выработка по дням'!W85/$B47</f>
        <v>4982.8999999999996</v>
      </c>
      <c r="BL47" s="172"/>
      <c r="BM47" s="173"/>
      <c r="BN47" s="172">
        <f>'выработка по дням'!X85/$B47</f>
        <v>6372.2</v>
      </c>
      <c r="BO47" s="172"/>
      <c r="BP47" s="173"/>
      <c r="BQ47" s="172">
        <f>'выработка по дням'!Y85/$B47</f>
        <v>5996.1</v>
      </c>
      <c r="BR47" s="172"/>
      <c r="BS47" s="173"/>
      <c r="BT47" s="172">
        <f>'выработка по дням'!Z85/$B47</f>
        <v>6435.9</v>
      </c>
      <c r="BU47" s="172"/>
      <c r="BV47" s="173"/>
      <c r="BW47" s="172">
        <f>'выработка по дням'!AA85/$B47</f>
        <v>6187.9</v>
      </c>
      <c r="BX47" s="172"/>
      <c r="BY47" s="173"/>
      <c r="BZ47" s="172">
        <f>'выработка по дням'!AB85/$B47</f>
        <v>5878.3</v>
      </c>
      <c r="CA47" s="172"/>
      <c r="CB47" s="173"/>
      <c r="CC47" s="172">
        <f>'выработка по дням'!AC85/$B47</f>
        <v>6291</v>
      </c>
      <c r="CD47" s="172"/>
      <c r="CE47" s="173"/>
      <c r="CF47" s="172">
        <f>'выработка по дням'!AD85/$B47</f>
        <v>6020.8</v>
      </c>
      <c r="CG47" s="172"/>
      <c r="CH47" s="173"/>
      <c r="CI47" s="172">
        <f>'выработка по дням'!AE85/$B47</f>
        <v>1984.2</v>
      </c>
      <c r="CJ47" s="172"/>
      <c r="CK47" s="173"/>
      <c r="CL47" s="172">
        <f>'выработка по дням'!AF85/$B47</f>
        <v>607.6</v>
      </c>
      <c r="CM47" s="172"/>
      <c r="CN47" s="173"/>
      <c r="CO47" s="172">
        <f>'выработка по дням'!AG85/$B47</f>
        <v>2219.6999999999998</v>
      </c>
      <c r="CP47" s="172"/>
      <c r="CQ47" s="173"/>
      <c r="CR47" s="172">
        <f>'выработка по дням'!AH85/$B47</f>
        <v>4536.8999999999996</v>
      </c>
      <c r="CS47" s="172"/>
      <c r="CT47" s="173"/>
    </row>
    <row r="48" spans="1:98">
      <c r="A48" s="191" t="s">
        <v>387</v>
      </c>
      <c r="B48" s="177">
        <v>5</v>
      </c>
      <c r="C48" s="178">
        <f>'выработка по дням'!C87/$B48</f>
        <v>5703</v>
      </c>
      <c r="D48" s="179">
        <f>MAX(C48:C49)</f>
        <v>5704.1</v>
      </c>
      <c r="E48" s="180">
        <f>(C48-D$48)/D$48</f>
        <v>-1.9284374397369677E-4</v>
      </c>
      <c r="F48" s="178">
        <f>'выработка по дням'!D87/$B48</f>
        <v>4487.6000000000004</v>
      </c>
      <c r="G48" s="179">
        <f>MAX(F48:F49)</f>
        <v>4495.3</v>
      </c>
      <c r="H48" s="180">
        <f>(F48-G$48)/G$48</f>
        <v>-1.7129001401463345E-3</v>
      </c>
      <c r="I48" s="178">
        <f>'выработка по дням'!E87/$B48</f>
        <v>5514</v>
      </c>
      <c r="J48" s="179">
        <f>MAX(I48:I49)</f>
        <v>5519.2</v>
      </c>
      <c r="K48" s="180">
        <f>(I48-J$48)/J$48</f>
        <v>-9.4216553123637815E-4</v>
      </c>
      <c r="L48" s="178">
        <f>'выработка по дням'!F87/$B48</f>
        <v>3137.2</v>
      </c>
      <c r="M48" s="179">
        <f>MAX(L48:L49)</f>
        <v>3171.1</v>
      </c>
      <c r="N48" s="180">
        <f>(L48-M$48)/M$48</f>
        <v>-1.0690296742455328E-2</v>
      </c>
      <c r="O48" s="178">
        <f>'выработка по дням'!G87/$B48</f>
        <v>1348.2</v>
      </c>
      <c r="P48" s="179">
        <f>MAX(O48:O49)</f>
        <v>1570.1</v>
      </c>
      <c r="Q48" s="180">
        <f>(O48-P$48)/P$48</f>
        <v>-0.14132857779759242</v>
      </c>
      <c r="R48" s="178">
        <f>'выработка по дням'!H87/$B48</f>
        <v>4243.8</v>
      </c>
      <c r="S48" s="179">
        <f>MAX(R48:R49)</f>
        <v>4542.2</v>
      </c>
      <c r="T48" s="180">
        <f>(R48-S$48)/S$48</f>
        <v>-6.569503764695514E-2</v>
      </c>
      <c r="U48" s="178">
        <f>'выработка по дням'!I87/$B48</f>
        <v>5974.6</v>
      </c>
      <c r="V48" s="179">
        <f>MAX(U48:U49)</f>
        <v>5974.6</v>
      </c>
      <c r="W48" s="180">
        <f>(U48-V$48)/V$48</f>
        <v>0</v>
      </c>
      <c r="X48" s="178">
        <f>'выработка по дням'!J87/$B48</f>
        <v>2627</v>
      </c>
      <c r="Y48" s="179">
        <f>MAX(X48:X49)</f>
        <v>2627</v>
      </c>
      <c r="Z48" s="180">
        <f>(X48-Y$48)/Y$48</f>
        <v>0</v>
      </c>
      <c r="AA48" s="178">
        <f>'выработка по дням'!K87/$B48</f>
        <v>1458.2</v>
      </c>
      <c r="AB48" s="179">
        <f>MAX(AA48:AA49)</f>
        <v>1458.2</v>
      </c>
      <c r="AC48" s="180">
        <f>(AA48-AB$48)/AB$48</f>
        <v>0</v>
      </c>
      <c r="AD48" s="178">
        <f>'выработка по дням'!L87/$B48</f>
        <v>2563.8000000000002</v>
      </c>
      <c r="AE48" s="179">
        <f>MAX(AD48:AD49)</f>
        <v>2563.8000000000002</v>
      </c>
      <c r="AF48" s="180">
        <f>(AD48-AE$48)/AE$48</f>
        <v>0</v>
      </c>
      <c r="AG48" s="178">
        <f>'выработка по дням'!M87/$B48</f>
        <v>6056</v>
      </c>
      <c r="AH48" s="179">
        <f>MAX(AG48:AG49)</f>
        <v>6065.4</v>
      </c>
      <c r="AI48" s="180">
        <f>(AG48-AH$48)/AH$48</f>
        <v>-1.5497741286641666E-3</v>
      </c>
      <c r="AJ48" s="178">
        <f>'выработка по дням'!N87/$B48</f>
        <v>5760</v>
      </c>
      <c r="AK48" s="179">
        <f>MAX(AJ48:AJ49)</f>
        <v>5760</v>
      </c>
      <c r="AL48" s="180">
        <f>(AJ48-AK$48)/AK$48</f>
        <v>0</v>
      </c>
      <c r="AM48" s="178">
        <f>'выработка по дням'!O87/$B48</f>
        <v>2492.1999999999998</v>
      </c>
      <c r="AN48" s="179">
        <f>MAX(AM48:AM49)</f>
        <v>2492.1999999999998</v>
      </c>
      <c r="AO48" s="180">
        <f>(AM48-AN$48)/AN$48</f>
        <v>0</v>
      </c>
      <c r="AP48" s="178">
        <f>'выработка по дням'!P87/$B48</f>
        <v>4402.2</v>
      </c>
      <c r="AQ48" s="179">
        <f>MAX(AP48:AP49)</f>
        <v>4411.5</v>
      </c>
      <c r="AR48" s="180">
        <f>(AP48-AQ$48)/AQ$48</f>
        <v>-2.1081264875892967E-3</v>
      </c>
      <c r="AS48" s="178">
        <f>'выработка по дням'!Q87/$B48</f>
        <v>3316.4</v>
      </c>
      <c r="AT48" s="179">
        <f>MAX(AS48:AS49)</f>
        <v>3316.4</v>
      </c>
      <c r="AU48" s="180">
        <f>(AS48-AT$48)/AT$48</f>
        <v>0</v>
      </c>
      <c r="AV48" s="178">
        <f>'выработка по дням'!R87/$B48</f>
        <v>1570.4</v>
      </c>
      <c r="AW48" s="179">
        <f>MAX(AV48:AV49)</f>
        <v>1572</v>
      </c>
      <c r="AX48" s="180">
        <f>(AV48-AW$48)/AW$48</f>
        <v>-1.0178117048345477E-3</v>
      </c>
      <c r="AY48" s="178">
        <f>'выработка по дням'!S87/$B48</f>
        <v>1789.8</v>
      </c>
      <c r="AZ48" s="179">
        <f>MAX(AY48:AY49)</f>
        <v>1807.4</v>
      </c>
      <c r="BA48" s="180">
        <f>(AY48-AZ$48)/AZ$48</f>
        <v>-9.7377448268231356E-3</v>
      </c>
      <c r="BB48" s="178">
        <f>'выработка по дням'!T87/$B48</f>
        <v>4847.8</v>
      </c>
      <c r="BC48" s="179">
        <f>MAX(BB48:BB49)</f>
        <v>4847.8</v>
      </c>
      <c r="BD48" s="180">
        <f>(BB48-BC$48)/BC$48</f>
        <v>0</v>
      </c>
      <c r="BE48" s="178">
        <f>'выработка по дням'!U87/$B48</f>
        <v>2391.6</v>
      </c>
      <c r="BF48" s="179">
        <f>MAX(BE48:BE49)</f>
        <v>2391.6</v>
      </c>
      <c r="BG48" s="180">
        <f>(BE48-BF$48)/BF$48</f>
        <v>0</v>
      </c>
      <c r="BH48" s="178">
        <f>'выработка по дням'!V87/$B48</f>
        <v>2343.6</v>
      </c>
      <c r="BI48" s="179">
        <f>MAX(BH48:BH49)</f>
        <v>2483.9</v>
      </c>
      <c r="BJ48" s="180">
        <f>(BH48-BI$48)/BI$48</f>
        <v>-5.6483755384677391E-2</v>
      </c>
      <c r="BK48" s="178">
        <f>'выработка по дням'!W87/$B48</f>
        <v>5833.4</v>
      </c>
      <c r="BL48" s="179">
        <f>MAX(BK48:BK49)</f>
        <v>5855.9</v>
      </c>
      <c r="BM48" s="180">
        <f>(BK48-BL$48)/BL$48</f>
        <v>-3.8422787274372855E-3</v>
      </c>
      <c r="BN48" s="178">
        <f>'выработка по дням'!X87/$B48</f>
        <v>6844.8</v>
      </c>
      <c r="BO48" s="179">
        <f>MAX(BN48:BN49)</f>
        <v>6844.8</v>
      </c>
      <c r="BP48" s="180">
        <f>(BN48-BO$48)/BO$48</f>
        <v>0</v>
      </c>
      <c r="BQ48" s="178">
        <f>'выработка по дням'!Y87/$B48</f>
        <v>6521.8</v>
      </c>
      <c r="BR48" s="179">
        <f>MAX(BQ48:BQ49)</f>
        <v>6564.2</v>
      </c>
      <c r="BS48" s="180">
        <f>(BQ48-BR$48)/BR$48</f>
        <v>-6.459279120075506E-3</v>
      </c>
      <c r="BT48" s="178">
        <f>'выработка по дням'!Z87/$B48</f>
        <v>6485.6</v>
      </c>
      <c r="BU48" s="179">
        <f>MAX(BT48:BT49)</f>
        <v>6485.6</v>
      </c>
      <c r="BV48" s="180">
        <f>(BT48-BU$48)/BU$48</f>
        <v>0</v>
      </c>
      <c r="BW48" s="178">
        <f>'выработка по дням'!AA87/$B48</f>
        <v>5490.8</v>
      </c>
      <c r="BX48" s="179">
        <f>MAX(BW48:BW49)</f>
        <v>5491.2</v>
      </c>
      <c r="BY48" s="180">
        <f>(BW48-BX$48)/BX$48</f>
        <v>-7.2843822843756599E-5</v>
      </c>
      <c r="BZ48" s="178">
        <f>'выработка по дням'!AB87/$B48</f>
        <v>4959</v>
      </c>
      <c r="CA48" s="179">
        <f>MAX(BZ48:BZ49)</f>
        <v>4990.3</v>
      </c>
      <c r="CB48" s="180">
        <f>(BZ48-CA$48)/CA$48</f>
        <v>-6.2721680059315433E-3</v>
      </c>
      <c r="CC48" s="178">
        <f>'выработка по дням'!AC87/$B48</f>
        <v>6204.4</v>
      </c>
      <c r="CD48" s="179">
        <f>MAX(CC48:CC49)</f>
        <v>6204.4</v>
      </c>
      <c r="CE48" s="180">
        <f>(CC48-CD$48)/CD$48</f>
        <v>0</v>
      </c>
      <c r="CF48" s="178">
        <f>'выработка по дням'!AD87/$B48</f>
        <v>2095</v>
      </c>
      <c r="CG48" s="179">
        <f>MAX(CF48:CF49)</f>
        <v>2112.3000000000002</v>
      </c>
      <c r="CH48" s="180">
        <f>(CF48-CG$48)/CG$48</f>
        <v>-8.1901245088293242E-3</v>
      </c>
      <c r="CI48" s="178">
        <f>'выработка по дням'!AE87/$B48</f>
        <v>3593.6</v>
      </c>
      <c r="CJ48" s="179">
        <f>MAX(CI48:CI49)</f>
        <v>3613.6</v>
      </c>
      <c r="CK48" s="180">
        <f>(CI48-CJ$48)/CJ$48</f>
        <v>-5.5346468895284481E-3</v>
      </c>
      <c r="CL48" s="178">
        <f>'выработка по дням'!AF87/$B48</f>
        <v>1366.8</v>
      </c>
      <c r="CM48" s="179">
        <f>MAX(CL48:CL49)</f>
        <v>1382.1</v>
      </c>
      <c r="CN48" s="180">
        <f>(CL48-CM$48)/CM$48</f>
        <v>-1.1070110701106979E-2</v>
      </c>
      <c r="CO48" s="178">
        <f>'выработка по дням'!AG87/$B48</f>
        <v>1936.2</v>
      </c>
      <c r="CP48" s="179">
        <f>MAX(CO48:CO49)</f>
        <v>1981.1</v>
      </c>
      <c r="CQ48" s="180">
        <f>(CO48-CP$48)/CP$48</f>
        <v>-2.2664176467618931E-2</v>
      </c>
      <c r="CR48" s="178">
        <f>'выработка по дням'!AH87/$B48</f>
        <v>4040.8</v>
      </c>
      <c r="CS48" s="179">
        <f>MAX(CR48:CR49)</f>
        <v>4040.8</v>
      </c>
      <c r="CT48" s="180">
        <f>(CR48-CS$48)/CS$48</f>
        <v>0</v>
      </c>
    </row>
    <row r="49" spans="1:98" ht="15.75" thickBot="1">
      <c r="A49" s="193" t="s">
        <v>388</v>
      </c>
      <c r="B49" s="182">
        <v>10</v>
      </c>
      <c r="C49" s="183">
        <f>'выработка по дням'!C89/$B49</f>
        <v>5704.1</v>
      </c>
      <c r="D49" s="183">
        <f>D48</f>
        <v>5704.1</v>
      </c>
      <c r="E49" s="184">
        <f>(C49-D$48)/D$48</f>
        <v>0</v>
      </c>
      <c r="F49" s="183">
        <f>'выработка по дням'!D89/$B49</f>
        <v>4495.3</v>
      </c>
      <c r="G49" s="183">
        <f>G48</f>
        <v>4495.3</v>
      </c>
      <c r="H49" s="184">
        <f>(F49-G$48)/G$48</f>
        <v>0</v>
      </c>
      <c r="I49" s="183">
        <f>'выработка по дням'!E89/$B49</f>
        <v>5519.2</v>
      </c>
      <c r="J49" s="183">
        <f>J48</f>
        <v>5519.2</v>
      </c>
      <c r="K49" s="184">
        <f>(I49-J$48)/J$48</f>
        <v>0</v>
      </c>
      <c r="L49" s="183">
        <f>'выработка по дням'!F89/$B49</f>
        <v>3171.1</v>
      </c>
      <c r="M49" s="183">
        <f>M48</f>
        <v>3171.1</v>
      </c>
      <c r="N49" s="184">
        <f>(L49-M$48)/M$48</f>
        <v>0</v>
      </c>
      <c r="O49" s="183">
        <f>'выработка по дням'!G89/$B49</f>
        <v>1570.1</v>
      </c>
      <c r="P49" s="183">
        <f>P48</f>
        <v>1570.1</v>
      </c>
      <c r="Q49" s="184">
        <f>(O49-P$48)/P$48</f>
        <v>0</v>
      </c>
      <c r="R49" s="183">
        <f>'выработка по дням'!H89/$B49</f>
        <v>4542.2</v>
      </c>
      <c r="S49" s="183">
        <f>S48</f>
        <v>4542.2</v>
      </c>
      <c r="T49" s="184">
        <f>(R49-S$48)/S$48</f>
        <v>0</v>
      </c>
      <c r="U49" s="183">
        <f>'выработка по дням'!I89/$B49</f>
        <v>5948</v>
      </c>
      <c r="V49" s="183">
        <f>V48</f>
        <v>5974.6</v>
      </c>
      <c r="W49" s="184">
        <f>(U49-V$48)/V$48</f>
        <v>-4.4521808991397523E-3</v>
      </c>
      <c r="X49" s="183">
        <f>'выработка по дням'!J89/$B49</f>
        <v>2583.8000000000002</v>
      </c>
      <c r="Y49" s="183">
        <f>Y48</f>
        <v>2627</v>
      </c>
      <c r="Z49" s="184">
        <f>(X49-Y$48)/Y$48</f>
        <v>-1.644461362771215E-2</v>
      </c>
      <c r="AA49" s="183">
        <f>'выработка по дням'!K89/$B49</f>
        <v>1449.2</v>
      </c>
      <c r="AB49" s="183">
        <f>AB48</f>
        <v>1458.2</v>
      </c>
      <c r="AC49" s="184">
        <f>(AA49-AB$48)/AB$48</f>
        <v>-6.1719928679193521E-3</v>
      </c>
      <c r="AD49" s="183">
        <f>'выработка по дням'!L89/$B49</f>
        <v>2556.6</v>
      </c>
      <c r="AE49" s="183">
        <f>AE48</f>
        <v>2563.8000000000002</v>
      </c>
      <c r="AF49" s="184">
        <f>(AD49-AE$48)/AE$48</f>
        <v>-2.8083313831033124E-3</v>
      </c>
      <c r="AG49" s="183">
        <f>'выработка по дням'!M89/$B49</f>
        <v>6065.4</v>
      </c>
      <c r="AH49" s="183">
        <f>AH48</f>
        <v>6065.4</v>
      </c>
      <c r="AI49" s="184">
        <f>(AG49-AH$48)/AH$48</f>
        <v>0</v>
      </c>
      <c r="AJ49" s="183">
        <f>'выработка по дням'!N89/$B49</f>
        <v>5748.5</v>
      </c>
      <c r="AK49" s="183">
        <f>AK48</f>
        <v>5760</v>
      </c>
      <c r="AL49" s="184">
        <f>(AJ49-AK$48)/AK$48</f>
        <v>-1.9965277777777776E-3</v>
      </c>
      <c r="AM49" s="183">
        <f>'выработка по дням'!O89/$B49</f>
        <v>2472.9</v>
      </c>
      <c r="AN49" s="183">
        <f>AN48</f>
        <v>2492.1999999999998</v>
      </c>
      <c r="AO49" s="184">
        <f>(AM49-AN$48)/AN$48</f>
        <v>-7.7441617847683686E-3</v>
      </c>
      <c r="AP49" s="183">
        <f>'выработка по дням'!P89/$B49</f>
        <v>4411.5</v>
      </c>
      <c r="AQ49" s="183">
        <f>AQ48</f>
        <v>4411.5</v>
      </c>
      <c r="AR49" s="184">
        <f>(AP49-AQ$48)/AQ$48</f>
        <v>0</v>
      </c>
      <c r="AS49" s="183">
        <f>'выработка по дням'!Q89/$B49</f>
        <v>3293.8</v>
      </c>
      <c r="AT49" s="183">
        <f>AT48</f>
        <v>3316.4</v>
      </c>
      <c r="AU49" s="184">
        <f>(AS49-AT$48)/AT$48</f>
        <v>-6.814618260764657E-3</v>
      </c>
      <c r="AV49" s="183">
        <f>'выработка по дням'!R89/$B49</f>
        <v>1572</v>
      </c>
      <c r="AW49" s="183">
        <f>AW48</f>
        <v>1572</v>
      </c>
      <c r="AX49" s="184">
        <f>(AV49-AW$48)/AW$48</f>
        <v>0</v>
      </c>
      <c r="AY49" s="183">
        <f>'выработка по дням'!S89/$B49</f>
        <v>1807.4</v>
      </c>
      <c r="AZ49" s="183">
        <f>AZ48</f>
        <v>1807.4</v>
      </c>
      <c r="BA49" s="184">
        <f>(AY49-AZ$48)/AZ$48</f>
        <v>0</v>
      </c>
      <c r="BB49" s="183">
        <f>'выработка по дням'!T89/$B49</f>
        <v>4798.8</v>
      </c>
      <c r="BC49" s="183">
        <f>BC48</f>
        <v>4847.8</v>
      </c>
      <c r="BD49" s="184">
        <f>(BB49-BC$48)/BC$48</f>
        <v>-1.0107677709476463E-2</v>
      </c>
      <c r="BE49" s="183">
        <f>'выработка по дням'!U89/$B49</f>
        <v>2346.1999999999998</v>
      </c>
      <c r="BF49" s="183">
        <f>BF48</f>
        <v>2391.6</v>
      </c>
      <c r="BG49" s="184">
        <f>(BE49-BF$48)/BF$48</f>
        <v>-1.8983107543067441E-2</v>
      </c>
      <c r="BH49" s="183">
        <f>'выработка по дням'!V89/$B49</f>
        <v>2483.9</v>
      </c>
      <c r="BI49" s="183">
        <f>BI48</f>
        <v>2483.9</v>
      </c>
      <c r="BJ49" s="184">
        <f>(BH49-BI$48)/BI$48</f>
        <v>0</v>
      </c>
      <c r="BK49" s="183">
        <f>'выработка по дням'!W89/$B49</f>
        <v>5855.9</v>
      </c>
      <c r="BL49" s="183">
        <f>BL48</f>
        <v>5855.9</v>
      </c>
      <c r="BM49" s="184">
        <f>(BK49-BL$48)/BL$48</f>
        <v>0</v>
      </c>
      <c r="BN49" s="183">
        <f>'выработка по дням'!X89/$B49</f>
        <v>6788.3</v>
      </c>
      <c r="BO49" s="183">
        <f>BO48</f>
        <v>6844.8</v>
      </c>
      <c r="BP49" s="184">
        <f>(BN49-BO$48)/BO$48</f>
        <v>-8.2544413277232352E-3</v>
      </c>
      <c r="BQ49" s="183">
        <f>'выработка по дням'!Y89/$B49</f>
        <v>6564.2</v>
      </c>
      <c r="BR49" s="183">
        <f>BR48</f>
        <v>6564.2</v>
      </c>
      <c r="BS49" s="184">
        <f>(BQ49-BR$48)/BR$48</f>
        <v>0</v>
      </c>
      <c r="BT49" s="183">
        <f>'выработка по дням'!Z89/$B49</f>
        <v>6485.2</v>
      </c>
      <c r="BU49" s="183">
        <f>BU48</f>
        <v>6485.6</v>
      </c>
      <c r="BV49" s="184">
        <f>(BT49-BU$48)/BU$48</f>
        <v>-6.1675095596482317E-5</v>
      </c>
      <c r="BW49" s="183">
        <f>'выработка по дням'!AA89/$B49</f>
        <v>5491.2</v>
      </c>
      <c r="BX49" s="183">
        <f>BX48</f>
        <v>5491.2</v>
      </c>
      <c r="BY49" s="184">
        <f>(BW49-BX$48)/BX$48</f>
        <v>0</v>
      </c>
      <c r="BZ49" s="183">
        <f>'выработка по дням'!AB89/$B49</f>
        <v>4990.3</v>
      </c>
      <c r="CA49" s="183">
        <f>CA48</f>
        <v>4990.3</v>
      </c>
      <c r="CB49" s="184">
        <f>(BZ49-CA$48)/CA$48</f>
        <v>0</v>
      </c>
      <c r="CC49" s="183">
        <f>'выработка по дням'!AC89/$B49</f>
        <v>4244.5</v>
      </c>
      <c r="CD49" s="183">
        <f>CD48</f>
        <v>6204.4</v>
      </c>
      <c r="CE49" s="184">
        <f>(CC49-CD$48)/CD$48</f>
        <v>-0.31588872413126162</v>
      </c>
      <c r="CF49" s="183">
        <f>'выработка по дням'!AD89/$B49</f>
        <v>2112.3000000000002</v>
      </c>
      <c r="CG49" s="183">
        <f>CG48</f>
        <v>2112.3000000000002</v>
      </c>
      <c r="CH49" s="184">
        <f>(CF49-CG$48)/CG$48</f>
        <v>0</v>
      </c>
      <c r="CI49" s="183">
        <f>'выработка по дням'!AE89/$B49</f>
        <v>3613.6</v>
      </c>
      <c r="CJ49" s="183">
        <f>CJ48</f>
        <v>3613.6</v>
      </c>
      <c r="CK49" s="184">
        <f>(CI49-CJ$48)/CJ$48</f>
        <v>0</v>
      </c>
      <c r="CL49" s="183">
        <f>'выработка по дням'!AF89/$B49</f>
        <v>1382.1</v>
      </c>
      <c r="CM49" s="183">
        <f>CM48</f>
        <v>1382.1</v>
      </c>
      <c r="CN49" s="184">
        <f>(CL49-CM$48)/CM$48</f>
        <v>0</v>
      </c>
      <c r="CO49" s="183">
        <f>'выработка по дням'!AG89/$B49</f>
        <v>1981.1</v>
      </c>
      <c r="CP49" s="183">
        <f>CP48</f>
        <v>1981.1</v>
      </c>
      <c r="CQ49" s="184">
        <f>(CO49-CP$48)/CP$48</f>
        <v>0</v>
      </c>
      <c r="CR49" s="183">
        <f>'выработка по дням'!AH89/$B49</f>
        <v>3659.7</v>
      </c>
      <c r="CS49" s="183">
        <f>CS48</f>
        <v>4040.8</v>
      </c>
      <c r="CT49" s="184">
        <f>(CR49-CS$48)/CS$48</f>
        <v>-9.4313007325282208E-2</v>
      </c>
    </row>
    <row r="50" spans="1:98">
      <c r="A50" s="204" t="s">
        <v>389</v>
      </c>
      <c r="B50" s="174">
        <v>5</v>
      </c>
      <c r="C50" s="175">
        <f>'выработка по дням'!C91/$B50</f>
        <v>799.4</v>
      </c>
      <c r="D50" s="175"/>
      <c r="E50" s="176"/>
      <c r="F50" s="175">
        <f>'выработка по дням'!D91/$B50</f>
        <v>3481.8</v>
      </c>
      <c r="G50" s="175"/>
      <c r="H50" s="176"/>
      <c r="I50" s="175">
        <f>'выработка по дням'!E91/$B50</f>
        <v>3910</v>
      </c>
      <c r="J50" s="175"/>
      <c r="K50" s="176"/>
      <c r="L50" s="175">
        <f>'выработка по дням'!F91/$B50</f>
        <v>4852.6000000000004</v>
      </c>
      <c r="M50" s="175"/>
      <c r="N50" s="176"/>
      <c r="O50" s="175">
        <f>'выработка по дням'!G91/$B50</f>
        <v>2080.8000000000002</v>
      </c>
      <c r="P50" s="175"/>
      <c r="Q50" s="176"/>
      <c r="R50" s="175">
        <f>'выработка по дням'!H91/$B50</f>
        <v>1989.8</v>
      </c>
      <c r="S50" s="175"/>
      <c r="T50" s="176"/>
      <c r="U50" s="175">
        <f>'выработка по дням'!I91/$B50</f>
        <v>3383.2</v>
      </c>
      <c r="V50" s="175"/>
      <c r="W50" s="176"/>
      <c r="X50" s="175">
        <f>'выработка по дням'!J91/$B50</f>
        <v>5174.6000000000004</v>
      </c>
      <c r="Y50" s="175"/>
      <c r="Z50" s="176"/>
      <c r="AA50" s="175">
        <f>'выработка по дням'!K91/$B50</f>
        <v>3620.6</v>
      </c>
      <c r="AB50" s="175"/>
      <c r="AC50" s="176"/>
      <c r="AD50" s="175">
        <f>'выработка по дням'!L91/$B50</f>
        <v>1027.8</v>
      </c>
      <c r="AE50" s="175"/>
      <c r="AF50" s="176"/>
      <c r="AG50" s="175">
        <f>'выработка по дням'!M91/$B50</f>
        <v>234.4</v>
      </c>
      <c r="AH50" s="175"/>
      <c r="AI50" s="176"/>
      <c r="AJ50" s="175">
        <f>'выработка по дням'!N91/$B50</f>
        <v>585.79999999999995</v>
      </c>
      <c r="AK50" s="175"/>
      <c r="AL50" s="176"/>
      <c r="AM50" s="175">
        <f>'выработка по дням'!O91/$B50</f>
        <v>684</v>
      </c>
      <c r="AN50" s="175"/>
      <c r="AO50" s="176"/>
      <c r="AP50" s="175">
        <f>'выработка по дням'!P91/$B50</f>
        <v>1245.8</v>
      </c>
      <c r="AQ50" s="175"/>
      <c r="AR50" s="176"/>
      <c r="AS50" s="175">
        <f>'выработка по дням'!Q91/$B50</f>
        <v>3877.8</v>
      </c>
      <c r="AT50" s="175"/>
      <c r="AU50" s="176"/>
      <c r="AV50" s="175">
        <f>'выработка по дням'!R91/$B50</f>
        <v>1062</v>
      </c>
      <c r="AW50" s="175"/>
      <c r="AX50" s="176"/>
      <c r="AY50" s="175">
        <f>'выработка по дням'!S91/$B50</f>
        <v>4438</v>
      </c>
      <c r="AZ50" s="175"/>
      <c r="BA50" s="176"/>
      <c r="BB50" s="175">
        <f>'выработка по дням'!T91/$B50</f>
        <v>2573.8000000000002</v>
      </c>
      <c r="BC50" s="175"/>
      <c r="BD50" s="176"/>
      <c r="BE50" s="175">
        <f>'выработка по дням'!U91/$B50</f>
        <v>1285.8</v>
      </c>
      <c r="BF50" s="175"/>
      <c r="BG50" s="176"/>
      <c r="BH50" s="175">
        <f>'выработка по дням'!V91/$B50</f>
        <v>1375.4</v>
      </c>
      <c r="BI50" s="175"/>
      <c r="BJ50" s="176"/>
      <c r="BK50" s="175">
        <f>'выработка по дням'!W91/$B50</f>
        <v>4487</v>
      </c>
      <c r="BL50" s="175"/>
      <c r="BM50" s="176"/>
      <c r="BN50" s="175">
        <f>'выработка по дням'!X91/$B50</f>
        <v>3216.6</v>
      </c>
      <c r="BO50" s="175"/>
      <c r="BP50" s="176"/>
      <c r="BQ50" s="175">
        <f>'выработка по дням'!Y91/$B50</f>
        <v>5791.2</v>
      </c>
      <c r="BR50" s="175"/>
      <c r="BS50" s="176"/>
      <c r="BT50" s="175">
        <f>'выработка по дням'!Z91/$B50</f>
        <v>6337.8</v>
      </c>
      <c r="BU50" s="175"/>
      <c r="BV50" s="176"/>
      <c r="BW50" s="175">
        <f>'выработка по дням'!AA91/$B50</f>
        <v>5911</v>
      </c>
      <c r="BX50" s="175"/>
      <c r="BY50" s="176"/>
      <c r="BZ50" s="175">
        <f>'выработка по дням'!AB91/$B50</f>
        <v>6542</v>
      </c>
      <c r="CA50" s="175"/>
      <c r="CB50" s="176"/>
      <c r="CC50" s="175">
        <f>'выработка по дням'!AC91/$B50</f>
        <v>6363.2</v>
      </c>
      <c r="CD50" s="175"/>
      <c r="CE50" s="176"/>
      <c r="CF50" s="175">
        <f>'выработка по дням'!AD91/$B50</f>
        <v>5800.4</v>
      </c>
      <c r="CG50" s="175"/>
      <c r="CH50" s="176"/>
      <c r="CI50" s="175">
        <f>'выработка по дням'!AE91/$B50</f>
        <v>5595.4</v>
      </c>
      <c r="CJ50" s="175"/>
      <c r="CK50" s="176"/>
      <c r="CL50" s="175">
        <f>'выработка по дням'!AF91/$B50</f>
        <v>582.79999999999995</v>
      </c>
      <c r="CM50" s="175"/>
      <c r="CN50" s="176"/>
      <c r="CO50" s="175">
        <f>'выработка по дням'!AG91/$B50</f>
        <v>1497.4</v>
      </c>
      <c r="CP50" s="175"/>
      <c r="CQ50" s="176"/>
      <c r="CR50" s="175">
        <f>'выработка по дням'!AH91/$B50</f>
        <v>4326.3999999999996</v>
      </c>
      <c r="CS50" s="175"/>
      <c r="CT50" s="176"/>
    </row>
    <row r="51" spans="1:98">
      <c r="A51" s="199" t="s">
        <v>540</v>
      </c>
      <c r="B51" s="168">
        <v>15</v>
      </c>
      <c r="C51" s="170" t="e">
        <f>'выработка по дням'!C93/$B51</f>
        <v>#VALUE!</v>
      </c>
      <c r="D51" s="170"/>
      <c r="E51" s="163"/>
      <c r="F51" s="170">
        <f>'выработка по дням'!D93/$B51</f>
        <v>0</v>
      </c>
      <c r="G51" s="170"/>
      <c r="H51" s="163"/>
      <c r="I51" s="170">
        <f>'выработка по дням'!E93/$B51</f>
        <v>0</v>
      </c>
      <c r="J51" s="170"/>
      <c r="K51" s="163"/>
      <c r="L51" s="170">
        <f>'выработка по дням'!F93/$B51</f>
        <v>0</v>
      </c>
      <c r="M51" s="170"/>
      <c r="N51" s="163"/>
      <c r="O51" s="170">
        <f>'выработка по дням'!G93/$B51</f>
        <v>0</v>
      </c>
      <c r="P51" s="170"/>
      <c r="Q51" s="163"/>
      <c r="R51" s="170">
        <f>'выработка по дням'!H93/$B51</f>
        <v>0</v>
      </c>
      <c r="S51" s="170"/>
      <c r="T51" s="163"/>
      <c r="U51" s="170">
        <f>'выработка по дням'!I93/$B51</f>
        <v>0</v>
      </c>
      <c r="V51" s="170"/>
      <c r="W51" s="163"/>
      <c r="X51" s="170">
        <f>'выработка по дням'!J93/$B51</f>
        <v>0</v>
      </c>
      <c r="Y51" s="170"/>
      <c r="Z51" s="163"/>
      <c r="AA51" s="170">
        <f>'выработка по дням'!K93/$B51</f>
        <v>0</v>
      </c>
      <c r="AB51" s="170"/>
      <c r="AC51" s="163"/>
      <c r="AD51" s="170">
        <f>'выработка по дням'!L93/$B51</f>
        <v>0</v>
      </c>
      <c r="AE51" s="170"/>
      <c r="AF51" s="163"/>
      <c r="AG51" s="170">
        <f>'выработка по дням'!M93/$B51</f>
        <v>0</v>
      </c>
      <c r="AH51" s="170"/>
      <c r="AI51" s="163"/>
      <c r="AJ51" s="170">
        <f>'выработка по дням'!N93/$B51</f>
        <v>0</v>
      </c>
      <c r="AK51" s="170"/>
      <c r="AL51" s="163"/>
      <c r="AM51" s="170">
        <f>'выработка по дням'!O93/$B51</f>
        <v>0</v>
      </c>
      <c r="AN51" s="170"/>
      <c r="AO51" s="163"/>
      <c r="AP51" s="170">
        <f>'выработка по дням'!P93/$B51</f>
        <v>0</v>
      </c>
      <c r="AQ51" s="170"/>
      <c r="AR51" s="163"/>
      <c r="AS51" s="170">
        <f>'выработка по дням'!Q93/$B51</f>
        <v>0</v>
      </c>
      <c r="AT51" s="170"/>
      <c r="AU51" s="163"/>
      <c r="AV51" s="170">
        <f>'выработка по дням'!R93/$B51</f>
        <v>0</v>
      </c>
      <c r="AW51" s="170"/>
      <c r="AX51" s="163"/>
      <c r="AY51" s="170">
        <f>'выработка по дням'!S93/$B51</f>
        <v>0</v>
      </c>
      <c r="AZ51" s="170"/>
      <c r="BA51" s="163"/>
      <c r="BB51" s="170">
        <f>'выработка по дням'!T93/$B51</f>
        <v>0</v>
      </c>
      <c r="BC51" s="170"/>
      <c r="BD51" s="163"/>
      <c r="BE51" s="170">
        <f>'выработка по дням'!U93/$B51</f>
        <v>0</v>
      </c>
      <c r="BF51" s="170"/>
      <c r="BG51" s="163"/>
      <c r="BH51" s="170">
        <f>'выработка по дням'!V93/$B51</f>
        <v>0</v>
      </c>
      <c r="BI51" s="170"/>
      <c r="BJ51" s="163"/>
      <c r="BK51" s="170">
        <f>'выработка по дням'!W93/$B51</f>
        <v>0</v>
      </c>
      <c r="BL51" s="170"/>
      <c r="BM51" s="163"/>
      <c r="BN51" s="170">
        <f>'выработка по дням'!X93/$B51</f>
        <v>0</v>
      </c>
      <c r="BO51" s="170"/>
      <c r="BP51" s="163"/>
      <c r="BQ51" s="170">
        <f>'выработка по дням'!Y93/$B51</f>
        <v>0</v>
      </c>
      <c r="BR51" s="170"/>
      <c r="BS51" s="163"/>
      <c r="BT51" s="170">
        <f>'выработка по дням'!Z93/$B51</f>
        <v>0</v>
      </c>
      <c r="BU51" s="170"/>
      <c r="BV51" s="163"/>
      <c r="BW51" s="170">
        <f>'выработка по дням'!AA93/$B51</f>
        <v>0</v>
      </c>
      <c r="BX51" s="170"/>
      <c r="BY51" s="163"/>
      <c r="BZ51" s="170">
        <f>'выработка по дням'!AB93/$B51</f>
        <v>0</v>
      </c>
      <c r="CA51" s="170"/>
      <c r="CB51" s="163"/>
      <c r="CC51" s="170">
        <f>'выработка по дням'!AC93/$B51</f>
        <v>0</v>
      </c>
      <c r="CD51" s="170"/>
      <c r="CE51" s="163"/>
      <c r="CF51" s="170">
        <f>'выработка по дням'!AD93/$B51</f>
        <v>0</v>
      </c>
      <c r="CG51" s="170"/>
      <c r="CH51" s="163"/>
      <c r="CI51" s="170">
        <f>'выработка по дням'!AE93/$B51</f>
        <v>0</v>
      </c>
      <c r="CJ51" s="170"/>
      <c r="CK51" s="163"/>
      <c r="CL51" s="170">
        <f>'выработка по дням'!AF93/$B51</f>
        <v>0</v>
      </c>
      <c r="CM51" s="170"/>
      <c r="CN51" s="163"/>
      <c r="CO51" s="170">
        <f>'выработка по дням'!AG93/$B51</f>
        <v>0</v>
      </c>
      <c r="CP51" s="170"/>
      <c r="CQ51" s="163"/>
      <c r="CR51" s="170">
        <f>'выработка по дням'!AH93/$B51</f>
        <v>0</v>
      </c>
      <c r="CS51" s="170"/>
      <c r="CT51" s="163"/>
    </row>
    <row r="52" spans="1:98">
      <c r="A52" s="199" t="s">
        <v>390</v>
      </c>
      <c r="B52" s="168">
        <v>10</v>
      </c>
      <c r="C52" s="170">
        <f>'выработка по дням'!C95/$B52</f>
        <v>705.1</v>
      </c>
      <c r="D52" s="170"/>
      <c r="E52" s="163"/>
      <c r="F52" s="170">
        <f>'выработка по дням'!D95/$B52</f>
        <v>936.9</v>
      </c>
      <c r="G52" s="170"/>
      <c r="H52" s="163"/>
      <c r="I52" s="170">
        <f>'выработка по дням'!E95/$B52</f>
        <v>1554</v>
      </c>
      <c r="J52" s="170"/>
      <c r="K52" s="163"/>
      <c r="L52" s="170">
        <f>'выработка по дням'!F95/$B52</f>
        <v>1848.3</v>
      </c>
      <c r="M52" s="170"/>
      <c r="N52" s="163"/>
      <c r="O52" s="170">
        <f>'выработка по дням'!G95/$B52</f>
        <v>1717</v>
      </c>
      <c r="P52" s="170"/>
      <c r="Q52" s="163"/>
      <c r="R52" s="170">
        <f>'выработка по дням'!H95/$B52</f>
        <v>1553.8</v>
      </c>
      <c r="S52" s="170"/>
      <c r="T52" s="163"/>
      <c r="U52" s="170">
        <f>'выработка по дням'!I95/$B52</f>
        <v>2162.1</v>
      </c>
      <c r="V52" s="170"/>
      <c r="W52" s="163"/>
      <c r="X52" s="170">
        <f>'выработка по дням'!J95/$B52</f>
        <v>3845.5</v>
      </c>
      <c r="Y52" s="170"/>
      <c r="Z52" s="163"/>
      <c r="AA52" s="170">
        <f>'выработка по дням'!K95/$B52</f>
        <v>5210.3</v>
      </c>
      <c r="AB52" s="170"/>
      <c r="AC52" s="163"/>
      <c r="AD52" s="170">
        <f>'выработка по дням'!L95/$B52</f>
        <v>1137.8</v>
      </c>
      <c r="AE52" s="170"/>
      <c r="AF52" s="163"/>
      <c r="AG52" s="170">
        <f>'выработка по дням'!M95/$B52</f>
        <v>1837.4</v>
      </c>
      <c r="AH52" s="170"/>
      <c r="AI52" s="163"/>
      <c r="AJ52" s="170">
        <f>'выработка по дням'!N95/$B52</f>
        <v>5035.7</v>
      </c>
      <c r="AK52" s="170"/>
      <c r="AL52" s="163"/>
      <c r="AM52" s="170">
        <f>'выработка по дням'!O95/$B52</f>
        <v>2478.9</v>
      </c>
      <c r="AN52" s="170"/>
      <c r="AO52" s="163"/>
      <c r="AP52" s="170">
        <f>'выработка по дням'!P95/$B52</f>
        <v>2500.6999999999998</v>
      </c>
      <c r="AQ52" s="170"/>
      <c r="AR52" s="163"/>
      <c r="AS52" s="170">
        <f>'выработка по дням'!Q95/$B52</f>
        <v>4037.5</v>
      </c>
      <c r="AT52" s="170"/>
      <c r="AU52" s="163"/>
      <c r="AV52" s="170">
        <f>'выработка по дням'!R95/$B52</f>
        <v>1827.2</v>
      </c>
      <c r="AW52" s="170"/>
      <c r="AX52" s="163"/>
      <c r="AY52" s="170">
        <f>'выработка по дням'!S95/$B52</f>
        <v>3954.2</v>
      </c>
      <c r="AZ52" s="170"/>
      <c r="BA52" s="163"/>
      <c r="BB52" s="170">
        <f>'выработка по дням'!T95/$B52</f>
        <v>5625.4</v>
      </c>
      <c r="BC52" s="170"/>
      <c r="BD52" s="163"/>
      <c r="BE52" s="170">
        <f>'выработка по дням'!U95/$B52</f>
        <v>2097.9</v>
      </c>
      <c r="BF52" s="170"/>
      <c r="BG52" s="163"/>
      <c r="BH52" s="170">
        <f>'выработка по дням'!V95/$B52</f>
        <v>3213.3</v>
      </c>
      <c r="BI52" s="170"/>
      <c r="BJ52" s="163"/>
      <c r="BK52" s="170">
        <f>'выработка по дням'!W95/$B52</f>
        <v>2157</v>
      </c>
      <c r="BL52" s="170"/>
      <c r="BM52" s="163"/>
      <c r="BN52" s="170">
        <f>'выработка по дням'!X95/$B52</f>
        <v>4693.8999999999996</v>
      </c>
      <c r="BO52" s="170"/>
      <c r="BP52" s="163"/>
      <c r="BQ52" s="170">
        <f>'выработка по дням'!Y95/$B52</f>
        <v>5737.4</v>
      </c>
      <c r="BR52" s="170"/>
      <c r="BS52" s="163"/>
      <c r="BT52" s="170">
        <f>'выработка по дням'!Z95/$B52</f>
        <v>6352.3</v>
      </c>
      <c r="BU52" s="170"/>
      <c r="BV52" s="163"/>
      <c r="BW52" s="170">
        <f>'выработка по дням'!AA95/$B52</f>
        <v>4649.1000000000004</v>
      </c>
      <c r="BX52" s="170"/>
      <c r="BY52" s="163"/>
      <c r="BZ52" s="170">
        <f>'выработка по дням'!AB95/$B52</f>
        <v>5606.7</v>
      </c>
      <c r="CA52" s="170"/>
      <c r="CB52" s="163"/>
      <c r="CC52" s="170">
        <f>'выработка по дням'!AC95/$B52</f>
        <v>5649.7</v>
      </c>
      <c r="CD52" s="170"/>
      <c r="CE52" s="163"/>
      <c r="CF52" s="170">
        <f>'выработка по дням'!AD95/$B52</f>
        <v>5468.4</v>
      </c>
      <c r="CG52" s="170"/>
      <c r="CH52" s="163"/>
      <c r="CI52" s="170">
        <f>'выработка по дням'!AE95/$B52</f>
        <v>4432.3</v>
      </c>
      <c r="CJ52" s="170"/>
      <c r="CK52" s="163"/>
      <c r="CL52" s="170">
        <f>'выработка по дням'!AF95/$B52</f>
        <v>763.1</v>
      </c>
      <c r="CM52" s="170"/>
      <c r="CN52" s="163"/>
      <c r="CO52" s="170">
        <f>'выработка по дням'!AG95/$B52</f>
        <v>2037.2</v>
      </c>
      <c r="CP52" s="170"/>
      <c r="CQ52" s="163"/>
      <c r="CR52" s="170">
        <f>'выработка по дням'!AH95/$B52</f>
        <v>4559.3</v>
      </c>
      <c r="CS52" s="170"/>
      <c r="CT52" s="163"/>
    </row>
    <row r="53" spans="1:98" ht="15.75" thickBot="1">
      <c r="A53" s="200" t="s">
        <v>391</v>
      </c>
      <c r="B53" s="188">
        <v>15</v>
      </c>
      <c r="C53" s="172">
        <f>'выработка по дням'!C97/$B53</f>
        <v>3508.4666666666667</v>
      </c>
      <c r="D53" s="172"/>
      <c r="E53" s="173"/>
      <c r="F53" s="172">
        <f>'выработка по дням'!D97/$B53</f>
        <v>3335.4666666666667</v>
      </c>
      <c r="G53" s="172"/>
      <c r="H53" s="173"/>
      <c r="I53" s="172">
        <f>'выработка по дням'!E97/$B53</f>
        <v>3975.2666666666669</v>
      </c>
      <c r="J53" s="172"/>
      <c r="K53" s="173"/>
      <c r="L53" s="172">
        <f>'выработка по дням'!F97/$B53</f>
        <v>3299.9333333333334</v>
      </c>
      <c r="M53" s="172"/>
      <c r="N53" s="173"/>
      <c r="O53" s="172">
        <f>'выработка по дням'!G97/$B53</f>
        <v>536.4</v>
      </c>
      <c r="P53" s="172"/>
      <c r="Q53" s="173"/>
      <c r="R53" s="172">
        <f>'выработка по дням'!H97/$B53</f>
        <v>2487.5333333333333</v>
      </c>
      <c r="S53" s="172"/>
      <c r="T53" s="173"/>
      <c r="U53" s="172">
        <f>'выработка по дням'!I97/$B53</f>
        <v>3863.6</v>
      </c>
      <c r="V53" s="172"/>
      <c r="W53" s="173"/>
      <c r="X53" s="172">
        <f>'выработка по дням'!J97/$B53</f>
        <v>1438.1333333333334</v>
      </c>
      <c r="Y53" s="172"/>
      <c r="Z53" s="173"/>
      <c r="AA53" s="172">
        <f>'выработка по дням'!K97/$B53</f>
        <v>1235.5333333333333</v>
      </c>
      <c r="AB53" s="172"/>
      <c r="AC53" s="173"/>
      <c r="AD53" s="172">
        <f>'выработка по дням'!L97/$B53</f>
        <v>1728.6</v>
      </c>
      <c r="AE53" s="172"/>
      <c r="AF53" s="173"/>
      <c r="AG53" s="172">
        <f>'выработка по дням'!M97/$B53</f>
        <v>5114.4666666666662</v>
      </c>
      <c r="AH53" s="172"/>
      <c r="AI53" s="173"/>
      <c r="AJ53" s="172">
        <f>'выработка по дням'!N97/$B53</f>
        <v>5826.6</v>
      </c>
      <c r="AK53" s="172"/>
      <c r="AL53" s="173"/>
      <c r="AM53" s="172">
        <f>'выработка по дням'!O97/$B53</f>
        <v>1500.8666666666666</v>
      </c>
      <c r="AN53" s="172"/>
      <c r="AO53" s="173"/>
      <c r="AP53" s="172">
        <f>'выработка по дням'!P97/$B53</f>
        <v>3651.5333333333333</v>
      </c>
      <c r="AQ53" s="172"/>
      <c r="AR53" s="173"/>
      <c r="AS53" s="172">
        <f>'выработка по дням'!Q97/$B53</f>
        <v>2823.2</v>
      </c>
      <c r="AT53" s="172"/>
      <c r="AU53" s="173"/>
      <c r="AV53" s="172">
        <f>'выработка по дням'!R97/$B53</f>
        <v>3655.6</v>
      </c>
      <c r="AW53" s="172"/>
      <c r="AX53" s="173"/>
      <c r="AY53" s="172">
        <f>'выработка по дням'!S97/$B53</f>
        <v>3214.2666666666669</v>
      </c>
      <c r="AZ53" s="172"/>
      <c r="BA53" s="173"/>
      <c r="BB53" s="172">
        <f>'выработка по дням'!T97/$B53</f>
        <v>5043.3999999999996</v>
      </c>
      <c r="BC53" s="172"/>
      <c r="BD53" s="173"/>
      <c r="BE53" s="172">
        <f>'выработка по дням'!U97/$B53</f>
        <v>1085.9333333333334</v>
      </c>
      <c r="BF53" s="172"/>
      <c r="BG53" s="173"/>
      <c r="BH53" s="172">
        <f>'выработка по дням'!V97/$B53</f>
        <v>4912.8</v>
      </c>
      <c r="BI53" s="172"/>
      <c r="BJ53" s="173"/>
      <c r="BK53" s="172">
        <f>'выработка по дням'!W97/$B53</f>
        <v>4771.1333333333332</v>
      </c>
      <c r="BL53" s="172"/>
      <c r="BM53" s="173"/>
      <c r="BN53" s="172">
        <f>'выработка по дням'!X97/$B53</f>
        <v>6384.666666666667</v>
      </c>
      <c r="BO53" s="172"/>
      <c r="BP53" s="173"/>
      <c r="BQ53" s="172">
        <f>'выработка по дням'!Y97/$B53</f>
        <v>6304.8</v>
      </c>
      <c r="BR53" s="172"/>
      <c r="BS53" s="173"/>
      <c r="BT53" s="172">
        <f>'выработка по дням'!Z97/$B53</f>
        <v>6209.1333333333332</v>
      </c>
      <c r="BU53" s="172"/>
      <c r="BV53" s="173"/>
      <c r="BW53" s="172">
        <f>'выработка по дням'!AA97/$B53</f>
        <v>4547.5333333333338</v>
      </c>
      <c r="BX53" s="172"/>
      <c r="BY53" s="173"/>
      <c r="BZ53" s="172">
        <f>'выработка по дням'!AB97/$B53</f>
        <v>5322.7333333333336</v>
      </c>
      <c r="CA53" s="172"/>
      <c r="CB53" s="173"/>
      <c r="CC53" s="172">
        <f>'выработка по дням'!AC97/$B53</f>
        <v>5472.8666666666668</v>
      </c>
      <c r="CD53" s="172"/>
      <c r="CE53" s="173"/>
      <c r="CF53" s="172">
        <f>'выработка по дням'!AD97/$B53</f>
        <v>2906.4666666666667</v>
      </c>
      <c r="CG53" s="172"/>
      <c r="CH53" s="173"/>
      <c r="CI53" s="172">
        <f>'выработка по дням'!AE97/$B53</f>
        <v>1613.7333333333333</v>
      </c>
      <c r="CJ53" s="172"/>
      <c r="CK53" s="173"/>
      <c r="CL53" s="172">
        <f>'выработка по дням'!AF97/$B53</f>
        <v>1629.8</v>
      </c>
      <c r="CM53" s="172"/>
      <c r="CN53" s="173"/>
      <c r="CO53" s="172">
        <f>'выработка по дням'!AG97/$B53</f>
        <v>3802.5333333333333</v>
      </c>
      <c r="CP53" s="172"/>
      <c r="CQ53" s="173"/>
      <c r="CR53" s="172">
        <f>'выработка по дням'!AH97/$B53</f>
        <v>5186.8</v>
      </c>
      <c r="CS53" s="172"/>
      <c r="CT53" s="173"/>
    </row>
    <row r="54" spans="1:98">
      <c r="A54" s="195" t="s">
        <v>534</v>
      </c>
      <c r="B54" s="177">
        <v>15</v>
      </c>
      <c r="C54" s="178" t="e">
        <f>'выработка по дням'!C99/$B54</f>
        <v>#VALUE!</v>
      </c>
      <c r="D54" s="179" t="e">
        <f>MAX(C54:C55)</f>
        <v>#VALUE!</v>
      </c>
      <c r="E54" s="180" t="e">
        <f>(C54-D$54)/D$54</f>
        <v>#VALUE!</v>
      </c>
      <c r="F54" s="178">
        <f>'выработка по дням'!D99/$B54</f>
        <v>0</v>
      </c>
      <c r="G54" s="179">
        <f>MAX(F54:F55)</f>
        <v>0</v>
      </c>
      <c r="H54" s="180" t="e">
        <f>(F54-G$54)/G$54</f>
        <v>#DIV/0!</v>
      </c>
      <c r="I54" s="178">
        <f>'выработка по дням'!E99/$B54</f>
        <v>0</v>
      </c>
      <c r="J54" s="179">
        <f>MAX(I54:I55)</f>
        <v>0</v>
      </c>
      <c r="K54" s="180" t="e">
        <f>(I54-J$54)/J$54</f>
        <v>#DIV/0!</v>
      </c>
      <c r="L54" s="178">
        <f>'выработка по дням'!F99/$B54</f>
        <v>0</v>
      </c>
      <c r="M54" s="179">
        <f>MAX(L54:L55)</f>
        <v>0</v>
      </c>
      <c r="N54" s="180" t="e">
        <f>(L54-M$54)/M$54</f>
        <v>#DIV/0!</v>
      </c>
      <c r="O54" s="178">
        <f>'выработка по дням'!G99/$B54</f>
        <v>0</v>
      </c>
      <c r="P54" s="179">
        <f>MAX(O54:O55)</f>
        <v>0</v>
      </c>
      <c r="Q54" s="180" t="e">
        <f>(O54-P$54)/P$54</f>
        <v>#DIV/0!</v>
      </c>
      <c r="R54" s="178">
        <f>'выработка по дням'!H99/$B54</f>
        <v>0</v>
      </c>
      <c r="S54" s="179">
        <f>MAX(R54:R55)</f>
        <v>0</v>
      </c>
      <c r="T54" s="180" t="e">
        <f>(R54-S$54)/S$54</f>
        <v>#DIV/0!</v>
      </c>
      <c r="U54" s="178">
        <f>'выработка по дням'!I99/$B54</f>
        <v>0</v>
      </c>
      <c r="V54" s="179">
        <f>MAX(U54:U55)</f>
        <v>0</v>
      </c>
      <c r="W54" s="180" t="e">
        <f>(U54-V$54)/V$54</f>
        <v>#DIV/0!</v>
      </c>
      <c r="X54" s="178">
        <f>'выработка по дням'!J99/$B54</f>
        <v>0</v>
      </c>
      <c r="Y54" s="179">
        <f>MAX(X54:X55)</f>
        <v>0</v>
      </c>
      <c r="Z54" s="180" t="e">
        <f>(X54-Y$54)/Y$54</f>
        <v>#DIV/0!</v>
      </c>
      <c r="AA54" s="178">
        <f>'выработка по дням'!K99/$B54</f>
        <v>0</v>
      </c>
      <c r="AB54" s="179">
        <f>MAX(AA54:AA55)</f>
        <v>0</v>
      </c>
      <c r="AC54" s="180" t="e">
        <f>(AA54-AB$54)/AB$54</f>
        <v>#DIV/0!</v>
      </c>
      <c r="AD54" s="178">
        <f>'выработка по дням'!L99/$B54</f>
        <v>0</v>
      </c>
      <c r="AE54" s="179">
        <f>MAX(AD54:AD55)</f>
        <v>0</v>
      </c>
      <c r="AF54" s="180" t="e">
        <f>(AD54-AE$54)/AE$54</f>
        <v>#DIV/0!</v>
      </c>
      <c r="AG54" s="178">
        <f>'выработка по дням'!M99/$B54</f>
        <v>0</v>
      </c>
      <c r="AH54" s="179">
        <f>MAX(AG54:AG55)</f>
        <v>0</v>
      </c>
      <c r="AI54" s="180" t="e">
        <f>(AG54-AH$54)/AH$54</f>
        <v>#DIV/0!</v>
      </c>
      <c r="AJ54" s="178">
        <f>'выработка по дням'!N99/$B54</f>
        <v>0</v>
      </c>
      <c r="AK54" s="179">
        <f>MAX(AJ54:AJ55)</f>
        <v>0</v>
      </c>
      <c r="AL54" s="180" t="e">
        <f>(AJ54-AK$54)/AK$54</f>
        <v>#DIV/0!</v>
      </c>
      <c r="AM54" s="178">
        <f>'выработка по дням'!O99/$B54</f>
        <v>0</v>
      </c>
      <c r="AN54" s="179">
        <f>MAX(AM54:AM55)</f>
        <v>0</v>
      </c>
      <c r="AO54" s="180" t="e">
        <f>(AM54-AN$54)/AN$54</f>
        <v>#DIV/0!</v>
      </c>
      <c r="AP54" s="178">
        <f>'выработка по дням'!P99/$B54</f>
        <v>0</v>
      </c>
      <c r="AQ54" s="179">
        <f>MAX(AP54:AP55)</f>
        <v>0</v>
      </c>
      <c r="AR54" s="180" t="e">
        <f>(AP54-AQ$54)/AQ$54</f>
        <v>#DIV/0!</v>
      </c>
      <c r="AS54" s="178">
        <f>'выработка по дням'!Q99/$B54</f>
        <v>0</v>
      </c>
      <c r="AT54" s="179">
        <f>MAX(AS54:AS55)</f>
        <v>0</v>
      </c>
      <c r="AU54" s="180" t="e">
        <f>(AS54-AT$54)/AT$54</f>
        <v>#DIV/0!</v>
      </c>
      <c r="AV54" s="178">
        <f>'выработка по дням'!R99/$B54</f>
        <v>0</v>
      </c>
      <c r="AW54" s="179">
        <f>MAX(AV54:AV55)</f>
        <v>0</v>
      </c>
      <c r="AX54" s="180" t="e">
        <f>(AV54-AW$54)/AW$54</f>
        <v>#DIV/0!</v>
      </c>
      <c r="AY54" s="178">
        <f>'выработка по дням'!S99/$B54</f>
        <v>0</v>
      </c>
      <c r="AZ54" s="179">
        <f>MAX(AY54:AY55)</f>
        <v>0</v>
      </c>
      <c r="BA54" s="180" t="e">
        <f>(AY54-AZ$54)/AZ$54</f>
        <v>#DIV/0!</v>
      </c>
      <c r="BB54" s="178">
        <f>'выработка по дням'!T99/$B54</f>
        <v>0</v>
      </c>
      <c r="BC54" s="179">
        <f>MAX(BB54:BB55)</f>
        <v>0</v>
      </c>
      <c r="BD54" s="180" t="e">
        <f>(BB54-BC$54)/BC$54</f>
        <v>#DIV/0!</v>
      </c>
      <c r="BE54" s="178">
        <f>'выработка по дням'!U99/$B54</f>
        <v>0</v>
      </c>
      <c r="BF54" s="179">
        <f>MAX(BE54:BE55)</f>
        <v>0</v>
      </c>
      <c r="BG54" s="180" t="e">
        <f>(BE54-BF$54)/BF$54</f>
        <v>#DIV/0!</v>
      </c>
      <c r="BH54" s="178">
        <f>'выработка по дням'!V99/$B54</f>
        <v>0</v>
      </c>
      <c r="BI54" s="179">
        <f>MAX(BH54:BH55)</f>
        <v>0</v>
      </c>
      <c r="BJ54" s="180" t="e">
        <f>(BH54-BI$54)/BI$54</f>
        <v>#DIV/0!</v>
      </c>
      <c r="BK54" s="178">
        <f>'выработка по дням'!W99/$B54</f>
        <v>0</v>
      </c>
      <c r="BL54" s="179">
        <f>MAX(BK54:BK55)</f>
        <v>0</v>
      </c>
      <c r="BM54" s="180" t="e">
        <f>(BK54-BL$54)/BL$54</f>
        <v>#DIV/0!</v>
      </c>
      <c r="BN54" s="178">
        <f>'выработка по дням'!X99/$B54</f>
        <v>0</v>
      </c>
      <c r="BO54" s="179">
        <f>MAX(BN54:BN55)</f>
        <v>0</v>
      </c>
      <c r="BP54" s="180" t="e">
        <f>(BN54-BO$54)/BO$54</f>
        <v>#DIV/0!</v>
      </c>
      <c r="BQ54" s="178">
        <f>'выработка по дням'!Y99/$B54</f>
        <v>0</v>
      </c>
      <c r="BR54" s="179">
        <f>MAX(BQ54:BQ55)</f>
        <v>0</v>
      </c>
      <c r="BS54" s="180" t="e">
        <f>(BQ54-BR$54)/BR$54</f>
        <v>#DIV/0!</v>
      </c>
      <c r="BT54" s="178">
        <f>'выработка по дням'!Z99/$B54</f>
        <v>0</v>
      </c>
      <c r="BU54" s="179">
        <f>MAX(BT54:BT55)</f>
        <v>0</v>
      </c>
      <c r="BV54" s="180" t="e">
        <f>(BT54-BU$54)/BU$54</f>
        <v>#DIV/0!</v>
      </c>
      <c r="BW54" s="178">
        <f>'выработка по дням'!AA99/$B54</f>
        <v>0</v>
      </c>
      <c r="BX54" s="179">
        <f>MAX(BW54:BW55)</f>
        <v>0</v>
      </c>
      <c r="BY54" s="180" t="e">
        <f>(BW54-BX$54)/BX$54</f>
        <v>#DIV/0!</v>
      </c>
      <c r="BZ54" s="178">
        <f>'выработка по дням'!AB99/$B54</f>
        <v>0</v>
      </c>
      <c r="CA54" s="179">
        <f>MAX(BZ54:BZ55)</f>
        <v>0</v>
      </c>
      <c r="CB54" s="180" t="e">
        <f>(BZ54-CA$54)/CA$54</f>
        <v>#DIV/0!</v>
      </c>
      <c r="CC54" s="178">
        <f>'выработка по дням'!AC99/$B54</f>
        <v>0</v>
      </c>
      <c r="CD54" s="179">
        <f>MAX(CC54:CC55)</f>
        <v>0</v>
      </c>
      <c r="CE54" s="180" t="e">
        <f>(CC54-CD$54)/CD$54</f>
        <v>#DIV/0!</v>
      </c>
      <c r="CF54" s="178">
        <f>'выработка по дням'!AD99/$B54</f>
        <v>0</v>
      </c>
      <c r="CG54" s="179">
        <f>MAX(CF54:CF55)</f>
        <v>0</v>
      </c>
      <c r="CH54" s="180" t="e">
        <f>(CF54-CG$54)/CG$54</f>
        <v>#DIV/0!</v>
      </c>
      <c r="CI54" s="178">
        <f>'выработка по дням'!AE99/$B54</f>
        <v>0</v>
      </c>
      <c r="CJ54" s="179">
        <f>MAX(CI54:CI55)</f>
        <v>0</v>
      </c>
      <c r="CK54" s="180" t="e">
        <f>(CI54-CJ$54)/CJ$54</f>
        <v>#DIV/0!</v>
      </c>
      <c r="CL54" s="178">
        <f>'выработка по дням'!AF99/$B54</f>
        <v>0</v>
      </c>
      <c r="CM54" s="179">
        <f>MAX(CL54:CL55)</f>
        <v>0</v>
      </c>
      <c r="CN54" s="180" t="e">
        <f>(CL54-CM$54)/CM$54</f>
        <v>#DIV/0!</v>
      </c>
      <c r="CO54" s="178">
        <f>'выработка по дням'!AG99/$B54</f>
        <v>0</v>
      </c>
      <c r="CP54" s="179">
        <f>MAX(CO54:CO55)</f>
        <v>0</v>
      </c>
      <c r="CQ54" s="180" t="e">
        <f>(CO54-CP$54)/CP$54</f>
        <v>#DIV/0!</v>
      </c>
      <c r="CR54" s="178">
        <f>'выработка по дням'!AH99/$B54</f>
        <v>0</v>
      </c>
      <c r="CS54" s="179">
        <f>MAX(CR54:CR55)</f>
        <v>0</v>
      </c>
      <c r="CT54" s="180" t="e">
        <f>(CR54-CS$54)/CS$54</f>
        <v>#DIV/0!</v>
      </c>
    </row>
    <row r="55" spans="1:98" ht="15.75" thickBot="1">
      <c r="A55" s="197" t="s">
        <v>535</v>
      </c>
      <c r="B55" s="182">
        <v>15</v>
      </c>
      <c r="C55" s="183" t="e">
        <f>'выработка по дням'!C101/$B55</f>
        <v>#VALUE!</v>
      </c>
      <c r="D55" s="183" t="e">
        <f>D54</f>
        <v>#VALUE!</v>
      </c>
      <c r="E55" s="184" t="e">
        <f>(C55-D$54)/D$54</f>
        <v>#VALUE!</v>
      </c>
      <c r="F55" s="183">
        <f>'выработка по дням'!D101/$B55</f>
        <v>0</v>
      </c>
      <c r="G55" s="183">
        <f>G54</f>
        <v>0</v>
      </c>
      <c r="H55" s="184" t="e">
        <f>(F55-G$54)/G$54</f>
        <v>#DIV/0!</v>
      </c>
      <c r="I55" s="183">
        <f>'выработка по дням'!E101/$B55</f>
        <v>0</v>
      </c>
      <c r="J55" s="183">
        <f>J54</f>
        <v>0</v>
      </c>
      <c r="K55" s="184" t="e">
        <f>(I55-J$54)/J$54</f>
        <v>#DIV/0!</v>
      </c>
      <c r="L55" s="183">
        <f>'выработка по дням'!F101/$B55</f>
        <v>0</v>
      </c>
      <c r="M55" s="183">
        <f>M54</f>
        <v>0</v>
      </c>
      <c r="N55" s="184" t="e">
        <f>(L55-M$54)/M$54</f>
        <v>#DIV/0!</v>
      </c>
      <c r="O55" s="183">
        <f>'выработка по дням'!G101/$B55</f>
        <v>0</v>
      </c>
      <c r="P55" s="183">
        <f>P54</f>
        <v>0</v>
      </c>
      <c r="Q55" s="184" t="e">
        <f>(O55-P$54)/P$54</f>
        <v>#DIV/0!</v>
      </c>
      <c r="R55" s="183">
        <f>'выработка по дням'!H101/$B55</f>
        <v>0</v>
      </c>
      <c r="S55" s="183">
        <f>S54</f>
        <v>0</v>
      </c>
      <c r="T55" s="184" t="e">
        <f>(R55-S$54)/S$54</f>
        <v>#DIV/0!</v>
      </c>
      <c r="U55" s="183">
        <f>'выработка по дням'!I101/$B55</f>
        <v>0</v>
      </c>
      <c r="V55" s="183">
        <f>V54</f>
        <v>0</v>
      </c>
      <c r="W55" s="184" t="e">
        <f>(U55-V$54)/V$54</f>
        <v>#DIV/0!</v>
      </c>
      <c r="X55" s="183">
        <f>'выработка по дням'!J101/$B55</f>
        <v>0</v>
      </c>
      <c r="Y55" s="183">
        <f>Y54</f>
        <v>0</v>
      </c>
      <c r="Z55" s="184" t="e">
        <f>(X55-Y$54)/Y$54</f>
        <v>#DIV/0!</v>
      </c>
      <c r="AA55" s="183">
        <f>'выработка по дням'!K101/$B55</f>
        <v>0</v>
      </c>
      <c r="AB55" s="183">
        <f>AB54</f>
        <v>0</v>
      </c>
      <c r="AC55" s="184" t="e">
        <f>(AA55-AB$54)/AB$54</f>
        <v>#DIV/0!</v>
      </c>
      <c r="AD55" s="183">
        <f>'выработка по дням'!L101/$B55</f>
        <v>0</v>
      </c>
      <c r="AE55" s="183">
        <f>AE54</f>
        <v>0</v>
      </c>
      <c r="AF55" s="184" t="e">
        <f>(AD55-AE$54)/AE$54</f>
        <v>#DIV/0!</v>
      </c>
      <c r="AG55" s="183">
        <f>'выработка по дням'!M101/$B55</f>
        <v>0</v>
      </c>
      <c r="AH55" s="183">
        <f>AH54</f>
        <v>0</v>
      </c>
      <c r="AI55" s="184" t="e">
        <f>(AG55-AH$54)/AH$54</f>
        <v>#DIV/0!</v>
      </c>
      <c r="AJ55" s="183">
        <f>'выработка по дням'!N101/$B55</f>
        <v>0</v>
      </c>
      <c r="AK55" s="183">
        <f>AK54</f>
        <v>0</v>
      </c>
      <c r="AL55" s="184" t="e">
        <f>(AJ55-AK$54)/AK$54</f>
        <v>#DIV/0!</v>
      </c>
      <c r="AM55" s="183">
        <f>'выработка по дням'!O101/$B55</f>
        <v>0</v>
      </c>
      <c r="AN55" s="183">
        <f>AN54</f>
        <v>0</v>
      </c>
      <c r="AO55" s="184" t="e">
        <f>(AM55-AN$54)/AN$54</f>
        <v>#DIV/0!</v>
      </c>
      <c r="AP55" s="183">
        <f>'выработка по дням'!P101/$B55</f>
        <v>0</v>
      </c>
      <c r="AQ55" s="183">
        <f>AQ54</f>
        <v>0</v>
      </c>
      <c r="AR55" s="184" t="e">
        <f>(AP55-AQ$54)/AQ$54</f>
        <v>#DIV/0!</v>
      </c>
      <c r="AS55" s="183">
        <f>'выработка по дням'!Q101/$B55</f>
        <v>0</v>
      </c>
      <c r="AT55" s="183">
        <f>AT54</f>
        <v>0</v>
      </c>
      <c r="AU55" s="184" t="e">
        <f>(AS55-AT$54)/AT$54</f>
        <v>#DIV/0!</v>
      </c>
      <c r="AV55" s="183">
        <f>'выработка по дням'!R101/$B55</f>
        <v>0</v>
      </c>
      <c r="AW55" s="183">
        <f>AW54</f>
        <v>0</v>
      </c>
      <c r="AX55" s="184" t="e">
        <f>(AV55-AW$54)/AW$54</f>
        <v>#DIV/0!</v>
      </c>
      <c r="AY55" s="183">
        <f>'выработка по дням'!S101/$B55</f>
        <v>0</v>
      </c>
      <c r="AZ55" s="183">
        <f>AZ54</f>
        <v>0</v>
      </c>
      <c r="BA55" s="184" t="e">
        <f>(AY55-AZ$54)/AZ$54</f>
        <v>#DIV/0!</v>
      </c>
      <c r="BB55" s="183">
        <f>'выработка по дням'!T101/$B55</f>
        <v>0</v>
      </c>
      <c r="BC55" s="183">
        <f>BC54</f>
        <v>0</v>
      </c>
      <c r="BD55" s="184" t="e">
        <f>(BB55-BC$54)/BC$54</f>
        <v>#DIV/0!</v>
      </c>
      <c r="BE55" s="183">
        <f>'выработка по дням'!U101/$B55</f>
        <v>0</v>
      </c>
      <c r="BF55" s="183">
        <f>BF54</f>
        <v>0</v>
      </c>
      <c r="BG55" s="184" t="e">
        <f>(BE55-BF$54)/BF$54</f>
        <v>#DIV/0!</v>
      </c>
      <c r="BH55" s="183">
        <f>'выработка по дням'!V101/$B55</f>
        <v>0</v>
      </c>
      <c r="BI55" s="183">
        <f>BI54</f>
        <v>0</v>
      </c>
      <c r="BJ55" s="184" t="e">
        <f>(BH55-BI$54)/BI$54</f>
        <v>#DIV/0!</v>
      </c>
      <c r="BK55" s="183">
        <f>'выработка по дням'!W101/$B55</f>
        <v>0</v>
      </c>
      <c r="BL55" s="183">
        <f>BL54</f>
        <v>0</v>
      </c>
      <c r="BM55" s="184" t="e">
        <f>(BK55-BL$54)/BL$54</f>
        <v>#DIV/0!</v>
      </c>
      <c r="BN55" s="183">
        <f>'выработка по дням'!X101/$B55</f>
        <v>0</v>
      </c>
      <c r="BO55" s="183">
        <f>BO54</f>
        <v>0</v>
      </c>
      <c r="BP55" s="184" t="e">
        <f>(BN55-BO$54)/BO$54</f>
        <v>#DIV/0!</v>
      </c>
      <c r="BQ55" s="183">
        <f>'выработка по дням'!Y101/$B55</f>
        <v>0</v>
      </c>
      <c r="BR55" s="183">
        <f>BR54</f>
        <v>0</v>
      </c>
      <c r="BS55" s="184" t="e">
        <f>(BQ55-BR$54)/BR$54</f>
        <v>#DIV/0!</v>
      </c>
      <c r="BT55" s="183">
        <f>'выработка по дням'!Z101/$B55</f>
        <v>0</v>
      </c>
      <c r="BU55" s="183">
        <f>BU54</f>
        <v>0</v>
      </c>
      <c r="BV55" s="184" t="e">
        <f>(BT55-BU$54)/BU$54</f>
        <v>#DIV/0!</v>
      </c>
      <c r="BW55" s="183">
        <f>'выработка по дням'!AA101/$B55</f>
        <v>0</v>
      </c>
      <c r="BX55" s="183">
        <f>BX54</f>
        <v>0</v>
      </c>
      <c r="BY55" s="184" t="e">
        <f>(BW55-BX$54)/BX$54</f>
        <v>#DIV/0!</v>
      </c>
      <c r="BZ55" s="183">
        <f>'выработка по дням'!AB101/$B55</f>
        <v>0</v>
      </c>
      <c r="CA55" s="183">
        <f>CA54</f>
        <v>0</v>
      </c>
      <c r="CB55" s="184" t="e">
        <f>(BZ55-CA$54)/CA$54</f>
        <v>#DIV/0!</v>
      </c>
      <c r="CC55" s="183">
        <f>'выработка по дням'!AC101/$B55</f>
        <v>0</v>
      </c>
      <c r="CD55" s="183">
        <f>CD54</f>
        <v>0</v>
      </c>
      <c r="CE55" s="184" t="e">
        <f>(CC55-CD$54)/CD$54</f>
        <v>#DIV/0!</v>
      </c>
      <c r="CF55" s="183">
        <f>'выработка по дням'!AD101/$B55</f>
        <v>0</v>
      </c>
      <c r="CG55" s="183">
        <f>CG54</f>
        <v>0</v>
      </c>
      <c r="CH55" s="184" t="e">
        <f>(CF55-CG$54)/CG$54</f>
        <v>#DIV/0!</v>
      </c>
      <c r="CI55" s="183">
        <f>'выработка по дням'!AE101/$B55</f>
        <v>0</v>
      </c>
      <c r="CJ55" s="183">
        <f>CJ54</f>
        <v>0</v>
      </c>
      <c r="CK55" s="184" t="e">
        <f>(CI55-CJ$54)/CJ$54</f>
        <v>#DIV/0!</v>
      </c>
      <c r="CL55" s="183">
        <f>'выработка по дням'!AF101/$B55</f>
        <v>0</v>
      </c>
      <c r="CM55" s="183">
        <f>CM54</f>
        <v>0</v>
      </c>
      <c r="CN55" s="184" t="e">
        <f>(CL55-CM$54)/CM$54</f>
        <v>#DIV/0!</v>
      </c>
      <c r="CO55" s="183">
        <f>'выработка по дням'!AG101/$B55</f>
        <v>0</v>
      </c>
      <c r="CP55" s="183">
        <f>CP54</f>
        <v>0</v>
      </c>
      <c r="CQ55" s="184" t="e">
        <f>(CO55-CP$54)/CP$54</f>
        <v>#DIV/0!</v>
      </c>
      <c r="CR55" s="183">
        <f>'выработка по дням'!AH101/$B55</f>
        <v>0</v>
      </c>
      <c r="CS55" s="183">
        <f>CS54</f>
        <v>0</v>
      </c>
      <c r="CT55" s="184" t="e">
        <f>(CR55-CS$54)/CS$54</f>
        <v>#DIV/0!</v>
      </c>
    </row>
    <row r="56" spans="1:98" ht="15.75" thickBot="1">
      <c r="A56" s="205" t="s">
        <v>392</v>
      </c>
      <c r="B56" s="185">
        <v>25</v>
      </c>
      <c r="C56" s="186">
        <f>'выработка по дням'!C103/$B56</f>
        <v>2410.44</v>
      </c>
      <c r="D56" s="186"/>
      <c r="E56" s="187"/>
      <c r="F56" s="186">
        <f>'выработка по дням'!D103/$B56</f>
        <v>3751.6</v>
      </c>
      <c r="G56" s="186"/>
      <c r="H56" s="187"/>
      <c r="I56" s="186">
        <f>'выработка по дням'!E103/$B56</f>
        <v>4048.96</v>
      </c>
      <c r="J56" s="186"/>
      <c r="K56" s="187"/>
      <c r="L56" s="186">
        <f>'выработка по дням'!F103/$B56</f>
        <v>6031.28</v>
      </c>
      <c r="M56" s="186"/>
      <c r="N56" s="187"/>
      <c r="O56" s="186">
        <f>'выработка по дням'!G103/$B56</f>
        <v>1794.72</v>
      </c>
      <c r="P56" s="186"/>
      <c r="Q56" s="187"/>
      <c r="R56" s="186">
        <f>'выработка по дням'!H103/$B56</f>
        <v>2361.48</v>
      </c>
      <c r="S56" s="186"/>
      <c r="T56" s="187"/>
      <c r="U56" s="186">
        <f>'выработка по дням'!I103/$B56</f>
        <v>2145.84</v>
      </c>
      <c r="V56" s="186"/>
      <c r="W56" s="187"/>
      <c r="X56" s="186">
        <f>'выработка по дням'!J103/$B56</f>
        <v>4270.5600000000004</v>
      </c>
      <c r="Y56" s="186"/>
      <c r="Z56" s="187"/>
      <c r="AA56" s="186">
        <f>'выработка по дням'!K103/$B56</f>
        <v>5105.8</v>
      </c>
      <c r="AB56" s="186"/>
      <c r="AC56" s="187"/>
      <c r="AD56" s="186">
        <f>'выработка по дням'!L103/$B56</f>
        <v>1059</v>
      </c>
      <c r="AE56" s="186"/>
      <c r="AF56" s="187"/>
      <c r="AG56" s="186">
        <f>'выработка по дням'!M103/$B56</f>
        <v>93</v>
      </c>
      <c r="AH56" s="186"/>
      <c r="AI56" s="187"/>
      <c r="AJ56" s="186">
        <f>'выработка по дням'!N103/$B56</f>
        <v>305.72000000000003</v>
      </c>
      <c r="AK56" s="186"/>
      <c r="AL56" s="187"/>
      <c r="AM56" s="186">
        <f>'выработка по дням'!O103/$B56</f>
        <v>2200.36</v>
      </c>
      <c r="AN56" s="186"/>
      <c r="AO56" s="187"/>
      <c r="AP56" s="186">
        <f>'выработка по дням'!P103/$B56</f>
        <v>1719.4</v>
      </c>
      <c r="AQ56" s="186"/>
      <c r="AR56" s="187"/>
      <c r="AS56" s="186">
        <f>'выработка по дням'!Q103/$B56</f>
        <v>5748.84</v>
      </c>
      <c r="AT56" s="186"/>
      <c r="AU56" s="187"/>
      <c r="AV56" s="186">
        <f>'выработка по дням'!R103/$B56</f>
        <v>2575.4</v>
      </c>
      <c r="AW56" s="186"/>
      <c r="AX56" s="187"/>
      <c r="AY56" s="186">
        <f>'выработка по дням'!S103/$B56</f>
        <v>1997.44</v>
      </c>
      <c r="AZ56" s="186"/>
      <c r="BA56" s="187"/>
      <c r="BB56" s="186">
        <f>'выработка по дням'!T103/$B56</f>
        <v>16.399999999999999</v>
      </c>
      <c r="BC56" s="186"/>
      <c r="BD56" s="187"/>
      <c r="BE56" s="186">
        <f>'выработка по дням'!U103/$B56</f>
        <v>1591.76</v>
      </c>
      <c r="BF56" s="186"/>
      <c r="BG56" s="187"/>
      <c r="BH56" s="186">
        <f>'выработка по дням'!V103/$B56</f>
        <v>3662.96</v>
      </c>
      <c r="BI56" s="186"/>
      <c r="BJ56" s="187"/>
      <c r="BK56" s="186">
        <f>'выработка по дням'!W103/$B56</f>
        <v>5283.2</v>
      </c>
      <c r="BL56" s="186"/>
      <c r="BM56" s="187"/>
      <c r="BN56" s="186">
        <f>'выработка по дням'!X103/$B56</f>
        <v>7125.8</v>
      </c>
      <c r="BO56" s="186"/>
      <c r="BP56" s="187"/>
      <c r="BQ56" s="186">
        <f>'выработка по дням'!Y103/$B56</f>
        <v>6681.88</v>
      </c>
      <c r="BR56" s="186"/>
      <c r="BS56" s="187"/>
      <c r="BT56" s="186">
        <f>'выработка по дням'!Z103/$B56</f>
        <v>7280.04</v>
      </c>
      <c r="BU56" s="186"/>
      <c r="BV56" s="187"/>
      <c r="BW56" s="186">
        <f>'выработка по дням'!AA103/$B56</f>
        <v>6959.72</v>
      </c>
      <c r="BX56" s="186"/>
      <c r="BY56" s="187"/>
      <c r="BZ56" s="186">
        <f>'выработка по дням'!AB103/$B56</f>
        <v>6573.32</v>
      </c>
      <c r="CA56" s="186"/>
      <c r="CB56" s="187"/>
      <c r="CC56" s="186">
        <f>'выработка по дням'!AC103/$B56</f>
        <v>7119.04</v>
      </c>
      <c r="CD56" s="186"/>
      <c r="CE56" s="187"/>
      <c r="CF56" s="186">
        <f>'выработка по дням'!AD103/$B56</f>
        <v>6684.92</v>
      </c>
      <c r="CG56" s="186"/>
      <c r="CH56" s="187"/>
      <c r="CI56" s="186">
        <f>'выработка по дням'!AE103/$B56</f>
        <v>2083.44</v>
      </c>
      <c r="CJ56" s="186"/>
      <c r="CK56" s="187"/>
      <c r="CL56" s="186">
        <f>'выработка по дням'!AF103/$B56</f>
        <v>594.44000000000005</v>
      </c>
      <c r="CM56" s="186"/>
      <c r="CN56" s="187"/>
      <c r="CO56" s="186">
        <f>'выработка по дням'!AG103/$B56</f>
        <v>2242.7600000000002</v>
      </c>
      <c r="CP56" s="186"/>
      <c r="CQ56" s="187"/>
      <c r="CR56" s="186">
        <f>'выработка по дням'!AH103/$B56</f>
        <v>4914.76</v>
      </c>
      <c r="CS56" s="186"/>
      <c r="CT56" s="187"/>
    </row>
    <row r="57" spans="1:98">
      <c r="A57" s="195" t="s">
        <v>541</v>
      </c>
      <c r="B57" s="177">
        <v>30</v>
      </c>
      <c r="C57" s="178">
        <f>'выработка по дням'!C105/$B57</f>
        <v>1640.8</v>
      </c>
      <c r="D57" s="179" t="e">
        <f>MAX(C57:C58)</f>
        <v>#VALUE!</v>
      </c>
      <c r="E57" s="180" t="e">
        <f>(C57-D$57)/D$57</f>
        <v>#VALUE!</v>
      </c>
      <c r="F57" s="178">
        <f>'выработка по дням'!D105/$B57</f>
        <v>4886.2666666666664</v>
      </c>
      <c r="G57" s="179">
        <f>MAX(F57:F58)</f>
        <v>4886.2666666666664</v>
      </c>
      <c r="H57" s="180">
        <f>(F57-G$57)/G$57</f>
        <v>0</v>
      </c>
      <c r="I57" s="178">
        <f>'выработка по дням'!E105/$B57</f>
        <v>4176.3666666666668</v>
      </c>
      <c r="J57" s="179">
        <f>MAX(I57:I58)</f>
        <v>4176.3666666666668</v>
      </c>
      <c r="K57" s="180">
        <f>(I57-J$57)/J$57</f>
        <v>0</v>
      </c>
      <c r="L57" s="178">
        <f>'выработка по дням'!F105/$B57</f>
        <v>5384.4666666666662</v>
      </c>
      <c r="M57" s="179">
        <f>MAX(L57:L58)</f>
        <v>5384.4666666666662</v>
      </c>
      <c r="N57" s="180">
        <f>(L57-M$57)/M$57</f>
        <v>0</v>
      </c>
      <c r="O57" s="178">
        <f>'выработка по дням'!G105/$B57</f>
        <v>3031.4333333333334</v>
      </c>
      <c r="P57" s="179">
        <f>MAX(O57:O58)</f>
        <v>3031.4333333333334</v>
      </c>
      <c r="Q57" s="180">
        <f>(O57-P$57)/P$57</f>
        <v>0</v>
      </c>
      <c r="R57" s="178">
        <f>'выработка по дням'!H105/$B57</f>
        <v>2756.9333333333334</v>
      </c>
      <c r="S57" s="179">
        <f>MAX(R57:R58)</f>
        <v>2756.9333333333334</v>
      </c>
      <c r="T57" s="180">
        <f>(R57-S$57)/S$57</f>
        <v>0</v>
      </c>
      <c r="U57" s="178">
        <f>'выработка по дням'!I105/$B57</f>
        <v>2526.9333333333334</v>
      </c>
      <c r="V57" s="179">
        <f>MAX(U57:U58)</f>
        <v>2526.9333333333334</v>
      </c>
      <c r="W57" s="180">
        <f>(U57-V$57)/V$57</f>
        <v>0</v>
      </c>
      <c r="X57" s="178">
        <f>'выработка по дням'!J105/$B57</f>
        <v>5477.2666666666664</v>
      </c>
      <c r="Y57" s="179">
        <f>MAX(X57:X58)</f>
        <v>5477.2666666666664</v>
      </c>
      <c r="Z57" s="180">
        <f>(X57-Y$57)/Y$57</f>
        <v>0</v>
      </c>
      <c r="AA57" s="178">
        <f>'выработка по дням'!K105/$B57</f>
        <v>5199.9666666666662</v>
      </c>
      <c r="AB57" s="179">
        <f>MAX(AA57:AA58)</f>
        <v>5199.9666666666662</v>
      </c>
      <c r="AC57" s="180">
        <f>(AA57-AB$57)/AB$57</f>
        <v>0</v>
      </c>
      <c r="AD57" s="178">
        <f>'выработка по дням'!L105/$B57</f>
        <v>2093.5</v>
      </c>
      <c r="AE57" s="179">
        <f>MAX(AD57:AD58)</f>
        <v>2093.5</v>
      </c>
      <c r="AF57" s="180">
        <f>(AD57-AE$57)/AE$57</f>
        <v>0</v>
      </c>
      <c r="AG57" s="178">
        <f>'выработка по дням'!M105/$B57</f>
        <v>1754.8666666666666</v>
      </c>
      <c r="AH57" s="179">
        <f>MAX(AG57:AG58)</f>
        <v>1754.8666666666666</v>
      </c>
      <c r="AI57" s="180">
        <f>(AG57-AH$57)/AH$57</f>
        <v>0</v>
      </c>
      <c r="AJ57" s="178">
        <f>'выработка по дням'!N105/$B57</f>
        <v>2770.9</v>
      </c>
      <c r="AK57" s="179">
        <f>MAX(AJ57:AJ58)</f>
        <v>2770.9</v>
      </c>
      <c r="AL57" s="180">
        <f>(AJ57-AK$57)/AK$57</f>
        <v>0</v>
      </c>
      <c r="AM57" s="178">
        <f>'выработка по дням'!O105/$B57</f>
        <v>5871.8666666666668</v>
      </c>
      <c r="AN57" s="179">
        <f>MAX(AM57:AM58)</f>
        <v>5871.8666666666668</v>
      </c>
      <c r="AO57" s="180">
        <f>(AM57-AN$57)/AN$57</f>
        <v>0</v>
      </c>
      <c r="AP57" s="178">
        <f>'выработка по дням'!P105/$B57</f>
        <v>2881.2</v>
      </c>
      <c r="AQ57" s="179">
        <f>MAX(AP57:AP58)</f>
        <v>2881.2</v>
      </c>
      <c r="AR57" s="180">
        <f>(AP57-AQ$57)/AQ$57</f>
        <v>0</v>
      </c>
      <c r="AS57" s="178">
        <f>'выработка по дням'!Q105/$B57</f>
        <v>4218.0333333333338</v>
      </c>
      <c r="AT57" s="179">
        <f>MAX(AS57:AS58)</f>
        <v>4218.0333333333338</v>
      </c>
      <c r="AU57" s="180">
        <f>(AS57-AT$57)/AT$57</f>
        <v>0</v>
      </c>
      <c r="AV57" s="178">
        <f>'выработка по дням'!R105/$B57</f>
        <v>4142.0333333333338</v>
      </c>
      <c r="AW57" s="179">
        <f>MAX(AV57:AV58)</f>
        <v>4142.0333333333338</v>
      </c>
      <c r="AX57" s="180">
        <f>(AV57-AW$57)/AW$57</f>
        <v>0</v>
      </c>
      <c r="AY57" s="178">
        <f>'выработка по дням'!S105/$B57</f>
        <v>3050.3333333333335</v>
      </c>
      <c r="AZ57" s="179">
        <f>MAX(AY57:AY58)</f>
        <v>3050.3333333333335</v>
      </c>
      <c r="BA57" s="180">
        <f>(AY57-AZ$57)/AZ$57</f>
        <v>0</v>
      </c>
      <c r="BB57" s="178">
        <f>'выработка по дням'!T105/$B57</f>
        <v>2080.5333333333333</v>
      </c>
      <c r="BC57" s="179">
        <f>MAX(BB57:BB58)</f>
        <v>2080.5333333333333</v>
      </c>
      <c r="BD57" s="180">
        <f>(BB57-BC$57)/BC$57</f>
        <v>0</v>
      </c>
      <c r="BE57" s="178">
        <f>'выработка по дням'!U105/$B57</f>
        <v>4858.1000000000004</v>
      </c>
      <c r="BF57" s="179">
        <f>MAX(BE57:BE58)</f>
        <v>4858.1000000000004</v>
      </c>
      <c r="BG57" s="180">
        <f>(BE57-BF$57)/BF$57</f>
        <v>0</v>
      </c>
      <c r="BH57" s="178">
        <f>'выработка по дням'!V105/$B57</f>
        <v>3383.1666666666665</v>
      </c>
      <c r="BI57" s="179">
        <f>MAX(BH57:BH58)</f>
        <v>3383.1666666666665</v>
      </c>
      <c r="BJ57" s="180">
        <f>(BH57-BI$57)/BI$57</f>
        <v>0</v>
      </c>
      <c r="BK57" s="178">
        <f>'выработка по дням'!W105/$B57</f>
        <v>5269.3666666666668</v>
      </c>
      <c r="BL57" s="179">
        <f>MAX(BK57:BK58)</f>
        <v>5269.3666666666668</v>
      </c>
      <c r="BM57" s="180">
        <f>(BK57-BL$57)/BL$57</f>
        <v>0</v>
      </c>
      <c r="BN57" s="178">
        <f>'выработка по дням'!X105/$B57</f>
        <v>6473.3666666666668</v>
      </c>
      <c r="BO57" s="179">
        <f>MAX(BN57:BN58)</f>
        <v>6473.3666666666668</v>
      </c>
      <c r="BP57" s="180">
        <f>(BN57-BO$57)/BO$57</f>
        <v>0</v>
      </c>
      <c r="BQ57" s="178">
        <f>'выработка по дням'!Y105/$B57</f>
        <v>6713.0666666666666</v>
      </c>
      <c r="BR57" s="179">
        <f>MAX(BQ57:BQ58)</f>
        <v>6713.0666666666666</v>
      </c>
      <c r="BS57" s="180">
        <f>(BQ57-BR$57)/BR$57</f>
        <v>0</v>
      </c>
      <c r="BT57" s="178">
        <f>'выработка по дням'!Z105/$B57</f>
        <v>6769.3666666666668</v>
      </c>
      <c r="BU57" s="179">
        <f>MAX(BT57:BT58)</f>
        <v>6769.3666666666668</v>
      </c>
      <c r="BV57" s="180">
        <f>(BT57-BU$57)/BU$57</f>
        <v>0</v>
      </c>
      <c r="BW57" s="178">
        <f>'выработка по дням'!AA105/$B57</f>
        <v>6854.166666666667</v>
      </c>
      <c r="BX57" s="179">
        <f>MAX(BW57:BW58)</f>
        <v>6854.166666666667</v>
      </c>
      <c r="BY57" s="180">
        <f>(BW57-BX$57)/BX$57</f>
        <v>0</v>
      </c>
      <c r="BZ57" s="178">
        <f>'выработка по дням'!AB105/$B57</f>
        <v>6392.0333333333338</v>
      </c>
      <c r="CA57" s="179">
        <f>MAX(BZ57:BZ58)</f>
        <v>6392.0333333333338</v>
      </c>
      <c r="CB57" s="180">
        <f>(BZ57-CA$57)/CA$57</f>
        <v>0</v>
      </c>
      <c r="CC57" s="178">
        <f>'выработка по дням'!AC105/$B57</f>
        <v>6579.0666666666666</v>
      </c>
      <c r="CD57" s="179">
        <f>MAX(CC57:CC58)</f>
        <v>6579.0666666666666</v>
      </c>
      <c r="CE57" s="180">
        <f>(CC57-CD$57)/CD$57</f>
        <v>0</v>
      </c>
      <c r="CF57" s="178">
        <f>'выработка по дням'!AD105/$B57</f>
        <v>6807.8</v>
      </c>
      <c r="CG57" s="179">
        <f>MAX(CF57:CF58)</f>
        <v>6807.8</v>
      </c>
      <c r="CH57" s="180">
        <f>(CF57-CG$57)/CG$57</f>
        <v>0</v>
      </c>
      <c r="CI57" s="178">
        <f>'выработка по дням'!AE105/$B57</f>
        <v>4300.4666666666662</v>
      </c>
      <c r="CJ57" s="179">
        <f>MAX(CI57:CI58)</f>
        <v>4300.4666666666662</v>
      </c>
      <c r="CK57" s="180">
        <f>(CI57-CJ$57)/CJ$57</f>
        <v>0</v>
      </c>
      <c r="CL57" s="178">
        <f>'выработка по дням'!AF105/$B57</f>
        <v>2275.8333333333335</v>
      </c>
      <c r="CM57" s="179">
        <f>MAX(CL57:CL58)</f>
        <v>2275.8333333333335</v>
      </c>
      <c r="CN57" s="180">
        <f>(CL57-CM$57)/CM$57</f>
        <v>0</v>
      </c>
      <c r="CO57" s="178">
        <f>'выработка по дням'!AG105/$B57</f>
        <v>2659.7333333333331</v>
      </c>
      <c r="CP57" s="179">
        <f>MAX(CO57:CO58)</f>
        <v>2659.7333333333331</v>
      </c>
      <c r="CQ57" s="180">
        <f>(CO57-CP$57)/CP$57</f>
        <v>0</v>
      </c>
      <c r="CR57" s="178">
        <f>'выработка по дням'!AH105/$B57</f>
        <v>3366.6333333333332</v>
      </c>
      <c r="CS57" s="179">
        <f>MAX(CR57:CR58)</f>
        <v>3366.6333333333332</v>
      </c>
      <c r="CT57" s="180">
        <f>(CR57-CS$57)/CS$57</f>
        <v>0</v>
      </c>
    </row>
    <row r="58" spans="1:98" ht="15.75" thickBot="1">
      <c r="A58" s="197" t="s">
        <v>542</v>
      </c>
      <c r="B58" s="182">
        <v>25</v>
      </c>
      <c r="C58" s="183" t="e">
        <f>'выработка по дням'!C107/$B58</f>
        <v>#VALUE!</v>
      </c>
      <c r="D58" s="183" t="e">
        <f>D57</f>
        <v>#VALUE!</v>
      </c>
      <c r="E58" s="184" t="e">
        <f>(C58-D$57)/D$57</f>
        <v>#VALUE!</v>
      </c>
      <c r="F58" s="183">
        <f>'выработка по дням'!D107/$B58</f>
        <v>0</v>
      </c>
      <c r="G58" s="183">
        <f>G57</f>
        <v>4886.2666666666664</v>
      </c>
      <c r="H58" s="184">
        <f>(F58-G$57)/G$57</f>
        <v>-1</v>
      </c>
      <c r="I58" s="183">
        <f>'выработка по дням'!E107/$B58</f>
        <v>0</v>
      </c>
      <c r="J58" s="183">
        <f>J57</f>
        <v>4176.3666666666668</v>
      </c>
      <c r="K58" s="184">
        <f>(I58-J$57)/J$57</f>
        <v>-1</v>
      </c>
      <c r="L58" s="183">
        <f>'выработка по дням'!F107/$B58</f>
        <v>0</v>
      </c>
      <c r="M58" s="183">
        <f>M57</f>
        <v>5384.4666666666662</v>
      </c>
      <c r="N58" s="184">
        <f>(L58-M$57)/M$57</f>
        <v>-1</v>
      </c>
      <c r="O58" s="183">
        <f>'выработка по дням'!G107/$B58</f>
        <v>0</v>
      </c>
      <c r="P58" s="183">
        <f>P57</f>
        <v>3031.4333333333334</v>
      </c>
      <c r="Q58" s="184">
        <f>(O58-P$57)/P$57</f>
        <v>-1</v>
      </c>
      <c r="R58" s="183">
        <f>'выработка по дням'!H107/$B58</f>
        <v>0</v>
      </c>
      <c r="S58" s="183">
        <f>S57</f>
        <v>2756.9333333333334</v>
      </c>
      <c r="T58" s="184">
        <f>(R58-S$57)/S$57</f>
        <v>-1</v>
      </c>
      <c r="U58" s="183">
        <f>'выработка по дням'!I107/$B58</f>
        <v>0</v>
      </c>
      <c r="V58" s="183">
        <f>V57</f>
        <v>2526.9333333333334</v>
      </c>
      <c r="W58" s="184">
        <f>(U58-V$57)/V$57</f>
        <v>-1</v>
      </c>
      <c r="X58" s="183">
        <f>'выработка по дням'!J107/$B58</f>
        <v>0</v>
      </c>
      <c r="Y58" s="183">
        <f>Y57</f>
        <v>5477.2666666666664</v>
      </c>
      <c r="Z58" s="184">
        <f>(X58-Y$57)/Y$57</f>
        <v>-1</v>
      </c>
      <c r="AA58" s="183">
        <f>'выработка по дням'!K107/$B58</f>
        <v>0</v>
      </c>
      <c r="AB58" s="183">
        <f>AB57</f>
        <v>5199.9666666666662</v>
      </c>
      <c r="AC58" s="184">
        <f>(AA58-AB$57)/AB$57</f>
        <v>-1</v>
      </c>
      <c r="AD58" s="183">
        <f>'выработка по дням'!L107/$B58</f>
        <v>0</v>
      </c>
      <c r="AE58" s="183">
        <f>AE57</f>
        <v>2093.5</v>
      </c>
      <c r="AF58" s="184">
        <f>(AD58-AE$57)/AE$57</f>
        <v>-1</v>
      </c>
      <c r="AG58" s="183">
        <f>'выработка по дням'!M107/$B58</f>
        <v>0</v>
      </c>
      <c r="AH58" s="183">
        <f>AH57</f>
        <v>1754.8666666666666</v>
      </c>
      <c r="AI58" s="184">
        <f>(AG58-AH$57)/AH$57</f>
        <v>-1</v>
      </c>
      <c r="AJ58" s="183">
        <f>'выработка по дням'!N107/$B58</f>
        <v>0</v>
      </c>
      <c r="AK58" s="183">
        <f>AK57</f>
        <v>2770.9</v>
      </c>
      <c r="AL58" s="184">
        <f>(AJ58-AK$57)/AK$57</f>
        <v>-1</v>
      </c>
      <c r="AM58" s="183">
        <f>'выработка по дням'!O107/$B58</f>
        <v>0</v>
      </c>
      <c r="AN58" s="183">
        <f>AN57</f>
        <v>5871.8666666666668</v>
      </c>
      <c r="AO58" s="184">
        <f>(AM58-AN$57)/AN$57</f>
        <v>-1</v>
      </c>
      <c r="AP58" s="183">
        <f>'выработка по дням'!P107/$B58</f>
        <v>0</v>
      </c>
      <c r="AQ58" s="183">
        <f>AQ57</f>
        <v>2881.2</v>
      </c>
      <c r="AR58" s="184">
        <f>(AP58-AQ$57)/AQ$57</f>
        <v>-1</v>
      </c>
      <c r="AS58" s="183">
        <f>'выработка по дням'!Q107/$B58</f>
        <v>0</v>
      </c>
      <c r="AT58" s="183">
        <f>AT57</f>
        <v>4218.0333333333338</v>
      </c>
      <c r="AU58" s="184">
        <f>(AS58-AT$57)/AT$57</f>
        <v>-1</v>
      </c>
      <c r="AV58" s="183">
        <f>'выработка по дням'!R107/$B58</f>
        <v>0</v>
      </c>
      <c r="AW58" s="183">
        <f>AW57</f>
        <v>4142.0333333333338</v>
      </c>
      <c r="AX58" s="184">
        <f>(AV58-AW$57)/AW$57</f>
        <v>-1</v>
      </c>
      <c r="AY58" s="183">
        <f>'выработка по дням'!S107/$B58</f>
        <v>0</v>
      </c>
      <c r="AZ58" s="183">
        <f>AZ57</f>
        <v>3050.3333333333335</v>
      </c>
      <c r="BA58" s="184">
        <f>(AY58-AZ$57)/AZ$57</f>
        <v>-1</v>
      </c>
      <c r="BB58" s="183">
        <f>'выработка по дням'!T107/$B58</f>
        <v>0</v>
      </c>
      <c r="BC58" s="183">
        <f>BC57</f>
        <v>2080.5333333333333</v>
      </c>
      <c r="BD58" s="184">
        <f>(BB58-BC$57)/BC$57</f>
        <v>-1</v>
      </c>
      <c r="BE58" s="183">
        <f>'выработка по дням'!U107/$B58</f>
        <v>0</v>
      </c>
      <c r="BF58" s="183">
        <f>BF57</f>
        <v>4858.1000000000004</v>
      </c>
      <c r="BG58" s="184">
        <f>(BE58-BF$57)/BF$57</f>
        <v>-1</v>
      </c>
      <c r="BH58" s="183">
        <f>'выработка по дням'!V107/$B58</f>
        <v>0</v>
      </c>
      <c r="BI58" s="183">
        <f>BI57</f>
        <v>3383.1666666666665</v>
      </c>
      <c r="BJ58" s="184">
        <f>(BH58-BI$57)/BI$57</f>
        <v>-1</v>
      </c>
      <c r="BK58" s="183">
        <f>'выработка по дням'!W107/$B58</f>
        <v>0</v>
      </c>
      <c r="BL58" s="183">
        <f>BL57</f>
        <v>5269.3666666666668</v>
      </c>
      <c r="BM58" s="184">
        <f>(BK58-BL$57)/BL$57</f>
        <v>-1</v>
      </c>
      <c r="BN58" s="183">
        <f>'выработка по дням'!X107/$B58</f>
        <v>0</v>
      </c>
      <c r="BO58" s="183">
        <f>BO57</f>
        <v>6473.3666666666668</v>
      </c>
      <c r="BP58" s="184">
        <f>(BN58-BO$57)/BO$57</f>
        <v>-1</v>
      </c>
      <c r="BQ58" s="183">
        <f>'выработка по дням'!Y107/$B58</f>
        <v>0</v>
      </c>
      <c r="BR58" s="183">
        <f>BR57</f>
        <v>6713.0666666666666</v>
      </c>
      <c r="BS58" s="184">
        <f>(BQ58-BR$57)/BR$57</f>
        <v>-1</v>
      </c>
      <c r="BT58" s="183">
        <f>'выработка по дням'!Z107/$B58</f>
        <v>0</v>
      </c>
      <c r="BU58" s="183">
        <f>BU57</f>
        <v>6769.3666666666668</v>
      </c>
      <c r="BV58" s="184">
        <f>(BT58-BU$57)/BU$57</f>
        <v>-1</v>
      </c>
      <c r="BW58" s="183">
        <f>'выработка по дням'!AA107/$B58</f>
        <v>0</v>
      </c>
      <c r="BX58" s="183">
        <f>BX57</f>
        <v>6854.166666666667</v>
      </c>
      <c r="BY58" s="184">
        <f>(BW58-BX$57)/BX$57</f>
        <v>-1</v>
      </c>
      <c r="BZ58" s="183">
        <f>'выработка по дням'!AB107/$B58</f>
        <v>0</v>
      </c>
      <c r="CA58" s="183">
        <f>CA57</f>
        <v>6392.0333333333338</v>
      </c>
      <c r="CB58" s="184">
        <f>(BZ58-CA$57)/CA$57</f>
        <v>-1</v>
      </c>
      <c r="CC58" s="183">
        <f>'выработка по дням'!AC107/$B58</f>
        <v>0</v>
      </c>
      <c r="CD58" s="183">
        <f>CD57</f>
        <v>6579.0666666666666</v>
      </c>
      <c r="CE58" s="184">
        <f>(CC58-CD$57)/CD$57</f>
        <v>-1</v>
      </c>
      <c r="CF58" s="183">
        <f>'выработка по дням'!AD107/$B58</f>
        <v>0</v>
      </c>
      <c r="CG58" s="183">
        <f>CG57</f>
        <v>6807.8</v>
      </c>
      <c r="CH58" s="184">
        <f>(CF58-CG$57)/CG$57</f>
        <v>-1</v>
      </c>
      <c r="CI58" s="183">
        <f>'выработка по дням'!AE107/$B58</f>
        <v>0</v>
      </c>
      <c r="CJ58" s="183">
        <f>CJ57</f>
        <v>4300.4666666666662</v>
      </c>
      <c r="CK58" s="184">
        <f>(CI58-CJ$57)/CJ$57</f>
        <v>-1</v>
      </c>
      <c r="CL58" s="183">
        <f>'выработка по дням'!AF107/$B58</f>
        <v>0</v>
      </c>
      <c r="CM58" s="183">
        <f>CM57</f>
        <v>2275.8333333333335</v>
      </c>
      <c r="CN58" s="184">
        <f>(CL58-CM$57)/CM$57</f>
        <v>-1</v>
      </c>
      <c r="CO58" s="183">
        <f>'выработка по дням'!AG107/$B58</f>
        <v>0</v>
      </c>
      <c r="CP58" s="183">
        <f>CP57</f>
        <v>2659.7333333333331</v>
      </c>
      <c r="CQ58" s="184">
        <f>(CO58-CP$57)/CP$57</f>
        <v>-1</v>
      </c>
      <c r="CR58" s="183">
        <f>'выработка по дням'!AH107/$B58</f>
        <v>0</v>
      </c>
      <c r="CS58" s="183">
        <f>CS57</f>
        <v>3366.6333333333332</v>
      </c>
      <c r="CT58" s="184">
        <f>(CR58-CS$57)/CS$57</f>
        <v>-1</v>
      </c>
    </row>
    <row r="59" spans="1:98" ht="15.75" thickBot="1">
      <c r="A59" s="194" t="s">
        <v>393</v>
      </c>
      <c r="B59" s="185">
        <v>25</v>
      </c>
      <c r="C59" s="186">
        <f>'выработка по дням'!C109/$B59</f>
        <v>2577.7600000000002</v>
      </c>
      <c r="D59" s="186"/>
      <c r="E59" s="187"/>
      <c r="F59" s="186">
        <f>'выработка по дням'!D109/$B59</f>
        <v>2799.2</v>
      </c>
      <c r="G59" s="186"/>
      <c r="H59" s="187"/>
      <c r="I59" s="186">
        <f>'выработка по дням'!E109/$B59</f>
        <v>4240.76</v>
      </c>
      <c r="J59" s="186"/>
      <c r="K59" s="187"/>
      <c r="L59" s="186">
        <f>'выработка по дням'!F109/$B59</f>
        <v>3798.24</v>
      </c>
      <c r="M59" s="186"/>
      <c r="N59" s="187"/>
      <c r="O59" s="186">
        <f>'выработка по дням'!G109/$B59</f>
        <v>1470.28</v>
      </c>
      <c r="P59" s="186"/>
      <c r="Q59" s="187"/>
      <c r="R59" s="186">
        <f>'выработка по дням'!H109/$B59</f>
        <v>2627.52</v>
      </c>
      <c r="S59" s="186"/>
      <c r="T59" s="187"/>
      <c r="U59" s="186">
        <f>'выработка по дням'!I109/$B59</f>
        <v>2870.36</v>
      </c>
      <c r="V59" s="186"/>
      <c r="W59" s="187"/>
      <c r="X59" s="186">
        <f>'выработка по дням'!J109/$B59</f>
        <v>4592.28</v>
      </c>
      <c r="Y59" s="186"/>
      <c r="Z59" s="187"/>
      <c r="AA59" s="186">
        <f>'выработка по дням'!K109/$B59</f>
        <v>2472.84</v>
      </c>
      <c r="AB59" s="186"/>
      <c r="AC59" s="187"/>
      <c r="AD59" s="186">
        <f>'выработка по дням'!L109/$B59</f>
        <v>1014.84</v>
      </c>
      <c r="AE59" s="186"/>
      <c r="AF59" s="187"/>
      <c r="AG59" s="186">
        <f>'выработка по дням'!M109/$B59</f>
        <v>2364.36</v>
      </c>
      <c r="AH59" s="186"/>
      <c r="AI59" s="187"/>
      <c r="AJ59" s="186">
        <f>'выработка по дням'!N109/$B59</f>
        <v>2226.52</v>
      </c>
      <c r="AK59" s="186"/>
      <c r="AL59" s="187"/>
      <c r="AM59" s="186">
        <f>'выработка по дням'!O109/$B59</f>
        <v>3368.72</v>
      </c>
      <c r="AN59" s="186"/>
      <c r="AO59" s="187"/>
      <c r="AP59" s="186">
        <f>'выработка по дням'!P109/$B59</f>
        <v>1839.92</v>
      </c>
      <c r="AQ59" s="186"/>
      <c r="AR59" s="187"/>
      <c r="AS59" s="186">
        <f>'выработка по дням'!Q109/$B59</f>
        <v>3859.4</v>
      </c>
      <c r="AT59" s="186"/>
      <c r="AU59" s="187"/>
      <c r="AV59" s="186">
        <f>'выработка по дням'!R109/$B59</f>
        <v>1244.24</v>
      </c>
      <c r="AW59" s="186"/>
      <c r="AX59" s="187"/>
      <c r="AY59" s="186">
        <f>'выработка по дням'!S109/$B59</f>
        <v>1718.88</v>
      </c>
      <c r="AZ59" s="186"/>
      <c r="BA59" s="187"/>
      <c r="BB59" s="186">
        <f>'выработка по дням'!T109/$B59</f>
        <v>3843.2</v>
      </c>
      <c r="BC59" s="186"/>
      <c r="BD59" s="187"/>
      <c r="BE59" s="186">
        <f>'выработка по дням'!U109/$B59</f>
        <v>2679</v>
      </c>
      <c r="BF59" s="186"/>
      <c r="BG59" s="187"/>
      <c r="BH59" s="186">
        <f>'выработка по дням'!V109/$B59</f>
        <v>2479.48</v>
      </c>
      <c r="BI59" s="186"/>
      <c r="BJ59" s="187"/>
      <c r="BK59" s="186">
        <f>'выработка по дням'!W109/$B59</f>
        <v>5057.88</v>
      </c>
      <c r="BL59" s="186"/>
      <c r="BM59" s="187"/>
      <c r="BN59" s="186">
        <f>'выработка по дням'!X109/$B59</f>
        <v>5481.72</v>
      </c>
      <c r="BO59" s="186"/>
      <c r="BP59" s="187"/>
      <c r="BQ59" s="186">
        <f>'выработка по дням'!Y109/$B59</f>
        <v>5405.16</v>
      </c>
      <c r="BR59" s="186"/>
      <c r="BS59" s="187"/>
      <c r="BT59" s="186">
        <f>'выработка по дням'!Z109/$B59</f>
        <v>5550.96</v>
      </c>
      <c r="BU59" s="186"/>
      <c r="BV59" s="187"/>
      <c r="BW59" s="186">
        <f>'выработка по дням'!AA109/$B59</f>
        <v>5241</v>
      </c>
      <c r="BX59" s="186"/>
      <c r="BY59" s="187"/>
      <c r="BZ59" s="186">
        <f>'выработка по дням'!AB109/$B59</f>
        <v>5702.8</v>
      </c>
      <c r="CA59" s="186"/>
      <c r="CB59" s="187"/>
      <c r="CC59" s="186">
        <f>'выработка по дням'!AC109/$B59</f>
        <v>5765.72</v>
      </c>
      <c r="CD59" s="186"/>
      <c r="CE59" s="187"/>
      <c r="CF59" s="186">
        <f>'выработка по дням'!AD109/$B59</f>
        <v>5043.3999999999996</v>
      </c>
      <c r="CG59" s="186"/>
      <c r="CH59" s="187"/>
      <c r="CI59" s="186">
        <f>'выработка по дням'!AE109/$B59</f>
        <v>4282.4399999999996</v>
      </c>
      <c r="CJ59" s="186"/>
      <c r="CK59" s="187"/>
      <c r="CL59" s="186">
        <f>'выработка по дням'!AF109/$B59</f>
        <v>993.68</v>
      </c>
      <c r="CM59" s="186"/>
      <c r="CN59" s="187"/>
      <c r="CO59" s="186">
        <f>'выработка по дням'!AG109/$B59</f>
        <v>2016.28</v>
      </c>
      <c r="CP59" s="186"/>
      <c r="CQ59" s="187"/>
      <c r="CR59" s="186">
        <f>'выработка по дням'!AH109/$B59</f>
        <v>4309.92</v>
      </c>
      <c r="CS59" s="186"/>
      <c r="CT59" s="187"/>
    </row>
    <row r="60" spans="1:98">
      <c r="A60" s="195" t="s">
        <v>394</v>
      </c>
      <c r="B60" s="177">
        <v>25</v>
      </c>
      <c r="C60" s="178">
        <f>'выработка по дням'!C111/$B60</f>
        <v>1575.6</v>
      </c>
      <c r="D60" s="179">
        <f>MAX(C60:C61)</f>
        <v>1863.35</v>
      </c>
      <c r="E60" s="180">
        <f>(C60-D$60)/D$60</f>
        <v>-0.15442616792336383</v>
      </c>
      <c r="F60" s="178">
        <f>'выработка по дням'!D111/$B60</f>
        <v>3225.52</v>
      </c>
      <c r="G60" s="179">
        <f>MAX(F60:F61)</f>
        <v>3238.85</v>
      </c>
      <c r="H60" s="180">
        <f>(F60-G$60)/G$60</f>
        <v>-4.1156583355203011E-3</v>
      </c>
      <c r="I60" s="178">
        <f>'выработка по дням'!E111/$B60</f>
        <v>2767.52</v>
      </c>
      <c r="J60" s="179">
        <f>MAX(I60:I61)</f>
        <v>2767.52</v>
      </c>
      <c r="K60" s="180">
        <f>(I60-J$60)/J$60</f>
        <v>0</v>
      </c>
      <c r="L60" s="178">
        <f>'выработка по дням'!F111/$B60</f>
        <v>4256.4799999999996</v>
      </c>
      <c r="M60" s="179">
        <f>MAX(L60:L61)</f>
        <v>4256.4799999999996</v>
      </c>
      <c r="N60" s="180">
        <f>(L60-M$60)/M$60</f>
        <v>0</v>
      </c>
      <c r="O60" s="178">
        <f>'выработка по дням'!G111/$B60</f>
        <v>4354.68</v>
      </c>
      <c r="P60" s="179">
        <f>MAX(O60:O61)</f>
        <v>4354.68</v>
      </c>
      <c r="Q60" s="180">
        <f>(O60-P$60)/P$60</f>
        <v>0</v>
      </c>
      <c r="R60" s="178">
        <f>'выработка по дням'!H111/$B60</f>
        <v>4475.76</v>
      </c>
      <c r="S60" s="179">
        <f>MAX(R60:R61)</f>
        <v>4475.76</v>
      </c>
      <c r="T60" s="180">
        <f>(R60-S$60)/S$60</f>
        <v>0</v>
      </c>
      <c r="U60" s="178">
        <f>'выработка по дням'!I111/$B60</f>
        <v>4968.5600000000004</v>
      </c>
      <c r="V60" s="179">
        <f>MAX(U60:U61)</f>
        <v>4968.5600000000004</v>
      </c>
      <c r="W60" s="180">
        <f>(U60-V$60)/V$60</f>
        <v>0</v>
      </c>
      <c r="X60" s="178">
        <f>'выработка по дням'!J111/$B60</f>
        <v>3136.76</v>
      </c>
      <c r="Y60" s="179">
        <f>MAX(X60:X61)</f>
        <v>3185.35</v>
      </c>
      <c r="Z60" s="180">
        <f>(X60-Y$60)/Y$60</f>
        <v>-1.5254210683284315E-2</v>
      </c>
      <c r="AA60" s="178">
        <f>'выработка по дням'!K111/$B60</f>
        <v>292.76</v>
      </c>
      <c r="AB60" s="179">
        <f>MAX(AA60:AA61)</f>
        <v>292.76</v>
      </c>
      <c r="AC60" s="180">
        <f>(AA60-AB$60)/AB$60</f>
        <v>0</v>
      </c>
      <c r="AD60" s="178">
        <f>'выработка по дням'!L111/$B60</f>
        <v>2027.68</v>
      </c>
      <c r="AE60" s="179">
        <f>MAX(AD60:AD61)</f>
        <v>2466.8000000000002</v>
      </c>
      <c r="AF60" s="180">
        <f>(AD60-AE$60)/AE$60</f>
        <v>-0.17801199935138645</v>
      </c>
      <c r="AG60" s="178">
        <f>'выработка по дням'!M111/$B60</f>
        <v>4787.3599999999997</v>
      </c>
      <c r="AH60" s="179">
        <f>MAX(AG60:AG61)</f>
        <v>5064.95</v>
      </c>
      <c r="AI60" s="180">
        <f>(AG60-AH$60)/AH$60</f>
        <v>-5.4806069161590962E-2</v>
      </c>
      <c r="AJ60" s="178">
        <f>'выработка по дням'!N111/$B60</f>
        <v>4654.04</v>
      </c>
      <c r="AK60" s="179">
        <f>MAX(AJ60:AJ61)</f>
        <v>4654.04</v>
      </c>
      <c r="AL60" s="180">
        <f>(AJ60-AK$60)/AK$60</f>
        <v>0</v>
      </c>
      <c r="AM60" s="178">
        <f>'выработка по дням'!O111/$B60</f>
        <v>4379.16</v>
      </c>
      <c r="AN60" s="179">
        <f>MAX(AM60:AM61)</f>
        <v>4379.16</v>
      </c>
      <c r="AO60" s="180">
        <f>(AM60-AN$60)/AN$60</f>
        <v>0</v>
      </c>
      <c r="AP60" s="178">
        <f>'выработка по дням'!P111/$B60</f>
        <v>4674.04</v>
      </c>
      <c r="AQ60" s="179">
        <f>MAX(AP60:AP61)</f>
        <v>4674.04</v>
      </c>
      <c r="AR60" s="180">
        <f>(AP60-AQ$60)/AQ$60</f>
        <v>0</v>
      </c>
      <c r="AS60" s="178">
        <f>'выработка по дням'!Q111/$B60</f>
        <v>5032.8</v>
      </c>
      <c r="AT60" s="179">
        <f>MAX(AS60:AS61)</f>
        <v>5032.8</v>
      </c>
      <c r="AU60" s="180">
        <f>(AS60-AT$60)/AT$60</f>
        <v>0</v>
      </c>
      <c r="AV60" s="178">
        <f>'выработка по дням'!R111/$B60</f>
        <v>6167.68</v>
      </c>
      <c r="AW60" s="179">
        <f>MAX(AV60:AV61)</f>
        <v>6167.68</v>
      </c>
      <c r="AX60" s="180">
        <f>(AV60-AW$60)/AW$60</f>
        <v>0</v>
      </c>
      <c r="AY60" s="178">
        <f>'выработка по дням'!S111/$B60</f>
        <v>5945.04</v>
      </c>
      <c r="AZ60" s="179">
        <f>MAX(AY60:AY61)</f>
        <v>5945.04</v>
      </c>
      <c r="BA60" s="180">
        <f>(AY60-AZ$60)/AZ$60</f>
        <v>0</v>
      </c>
      <c r="BB60" s="178">
        <f>'выработка по дням'!T111/$B60</f>
        <v>5631.84</v>
      </c>
      <c r="BC60" s="179">
        <f>MAX(BB60:BB61)</f>
        <v>5631.84</v>
      </c>
      <c r="BD60" s="180">
        <f>(BB60-BC$60)/BC$60</f>
        <v>0</v>
      </c>
      <c r="BE60" s="178">
        <f>'выработка по дням'!U111/$B60</f>
        <v>5810.48</v>
      </c>
      <c r="BF60" s="179">
        <f>MAX(BE60:BE61)</f>
        <v>5810.48</v>
      </c>
      <c r="BG60" s="180">
        <f>(BE60-BF$60)/BF$60</f>
        <v>0</v>
      </c>
      <c r="BH60" s="178">
        <f>'выработка по дням'!V111/$B60</f>
        <v>4681.88</v>
      </c>
      <c r="BI60" s="179">
        <f>MAX(BH60:BH61)</f>
        <v>4681.88</v>
      </c>
      <c r="BJ60" s="180">
        <f>(BH60-BI$60)/BI$60</f>
        <v>0</v>
      </c>
      <c r="BK60" s="178">
        <f>'выработка по дням'!W111/$B60</f>
        <v>6073.12</v>
      </c>
      <c r="BL60" s="179">
        <f>MAX(BK60:BK61)</f>
        <v>6073.12</v>
      </c>
      <c r="BM60" s="180">
        <f>(BK60-BL$60)/BL$60</f>
        <v>0</v>
      </c>
      <c r="BN60" s="178">
        <f>'выработка по дням'!X111/$B60</f>
        <v>6068.72</v>
      </c>
      <c r="BO60" s="179">
        <f>MAX(BN60:BN61)</f>
        <v>6068.72</v>
      </c>
      <c r="BP60" s="180">
        <f>(BN60-BO$60)/BO$60</f>
        <v>0</v>
      </c>
      <c r="BQ60" s="178">
        <f>'выработка по дням'!Y111/$B60</f>
        <v>3779.92</v>
      </c>
      <c r="BR60" s="179">
        <f>MAX(BQ60:BQ61)</f>
        <v>3779.92</v>
      </c>
      <c r="BS60" s="180">
        <f>(BQ60-BR$60)/BR$60</f>
        <v>0</v>
      </c>
      <c r="BT60" s="178">
        <f>'выработка по дням'!Z111/$B60</f>
        <v>4871.4399999999996</v>
      </c>
      <c r="BU60" s="179">
        <f>MAX(BT60:BT61)</f>
        <v>4871.4399999999996</v>
      </c>
      <c r="BV60" s="180">
        <f>(BT60-BU$60)/BU$60</f>
        <v>0</v>
      </c>
      <c r="BW60" s="178">
        <f>'выработка по дням'!AA111/$B60</f>
        <v>2178.6</v>
      </c>
      <c r="BX60" s="179">
        <f>MAX(BW60:BW61)</f>
        <v>2178.6</v>
      </c>
      <c r="BY60" s="180">
        <f>(BW60-BX$60)/BX$60</f>
        <v>0</v>
      </c>
      <c r="BZ60" s="178">
        <f>'выработка по дням'!AB111/$B60</f>
        <v>4980.8</v>
      </c>
      <c r="CA60" s="179">
        <f>MAX(BZ60:BZ61)</f>
        <v>4980.8</v>
      </c>
      <c r="CB60" s="180">
        <f>(BZ60-CA$60)/CA$60</f>
        <v>0</v>
      </c>
      <c r="CC60" s="178">
        <f>'выработка по дням'!AC111/$B60</f>
        <v>5542.96</v>
      </c>
      <c r="CD60" s="179">
        <f>MAX(CC60:CC61)</f>
        <v>5542.96</v>
      </c>
      <c r="CE60" s="180">
        <f>(CC60-CD$60)/CD$60</f>
        <v>0</v>
      </c>
      <c r="CF60" s="178">
        <f>'выработка по дням'!AD111/$B60</f>
        <v>4624.6400000000003</v>
      </c>
      <c r="CG60" s="179">
        <f>MAX(CF60:CF61)</f>
        <v>4624.6400000000003</v>
      </c>
      <c r="CH60" s="180">
        <f>(CF60-CG$60)/CG$60</f>
        <v>0</v>
      </c>
      <c r="CI60" s="178">
        <f>'выработка по дням'!AE111/$B60</f>
        <v>3188.32</v>
      </c>
      <c r="CJ60" s="179">
        <f>MAX(CI60:CI61)</f>
        <v>3188.32</v>
      </c>
      <c r="CK60" s="180">
        <f>(CI60-CJ$60)/CJ$60</f>
        <v>0</v>
      </c>
      <c r="CL60" s="178">
        <f>'выработка по дням'!AF111/$B60</f>
        <v>5014.68</v>
      </c>
      <c r="CM60" s="179">
        <f>MAX(CL60:CL61)</f>
        <v>5014.68</v>
      </c>
      <c r="CN60" s="180">
        <f>(CL60-CM$60)/CM$60</f>
        <v>0</v>
      </c>
      <c r="CO60" s="178">
        <f>'выработка по дням'!AG111/$B60</f>
        <v>6483.32</v>
      </c>
      <c r="CP60" s="179">
        <f>MAX(CO60:CO61)</f>
        <v>6483.32</v>
      </c>
      <c r="CQ60" s="180">
        <f>(CO60-CP$60)/CP$60</f>
        <v>0</v>
      </c>
      <c r="CR60" s="178">
        <f>'выработка по дням'!AH111/$B60</f>
        <v>5778.12</v>
      </c>
      <c r="CS60" s="179">
        <f>MAX(CR60:CR61)</f>
        <v>5778.12</v>
      </c>
      <c r="CT60" s="180">
        <f>(CR60-CS$60)/CS$60</f>
        <v>0</v>
      </c>
    </row>
    <row r="61" spans="1:98" ht="15.75" thickBot="1">
      <c r="A61" s="197" t="s">
        <v>395</v>
      </c>
      <c r="B61" s="182">
        <v>20</v>
      </c>
      <c r="C61" s="183">
        <f>'выработка по дням'!C113/$B61</f>
        <v>1863.35</v>
      </c>
      <c r="D61" s="183">
        <f>D60</f>
        <v>1863.35</v>
      </c>
      <c r="E61" s="184">
        <f>(C61-D$60)/D$60</f>
        <v>0</v>
      </c>
      <c r="F61" s="183">
        <f>'выработка по дням'!D113/$B61</f>
        <v>3238.85</v>
      </c>
      <c r="G61" s="183">
        <f>G60</f>
        <v>3238.85</v>
      </c>
      <c r="H61" s="184">
        <f>(F61-G$60)/G$60</f>
        <v>0</v>
      </c>
      <c r="I61" s="183">
        <f>'выработка по дням'!E113/$B61</f>
        <v>2672</v>
      </c>
      <c r="J61" s="183">
        <f>J60</f>
        <v>2767.52</v>
      </c>
      <c r="K61" s="184">
        <f>(I61-J$60)/J$60</f>
        <v>-3.4514655720645195E-2</v>
      </c>
      <c r="L61" s="183">
        <f>'выработка по дням'!F113/$B61</f>
        <v>3948.05</v>
      </c>
      <c r="M61" s="183">
        <f>M60</f>
        <v>4256.4799999999996</v>
      </c>
      <c r="N61" s="184">
        <f>(L61-M$60)/M$60</f>
        <v>-7.246128256211691E-2</v>
      </c>
      <c r="O61" s="183">
        <f>'выработка по дням'!G113/$B61</f>
        <v>4010.05</v>
      </c>
      <c r="P61" s="183">
        <f>P60</f>
        <v>4354.68</v>
      </c>
      <c r="Q61" s="184">
        <f>(O61-P$60)/P$60</f>
        <v>-7.9140143477821584E-2</v>
      </c>
      <c r="R61" s="183">
        <f>'выработка по дням'!H113/$B61</f>
        <v>3765.05</v>
      </c>
      <c r="S61" s="183">
        <f>S60</f>
        <v>4475.76</v>
      </c>
      <c r="T61" s="184">
        <f>(R61-S$60)/S$60</f>
        <v>-0.15879090925340053</v>
      </c>
      <c r="U61" s="183">
        <f>'выработка по дням'!I113/$B61</f>
        <v>4119.1499999999996</v>
      </c>
      <c r="V61" s="183">
        <f>V60</f>
        <v>4968.5600000000004</v>
      </c>
      <c r="W61" s="184">
        <f>(U61-V$60)/V$60</f>
        <v>-0.1709569774743589</v>
      </c>
      <c r="X61" s="183">
        <f>'выработка по дням'!J113/$B61</f>
        <v>3185.35</v>
      </c>
      <c r="Y61" s="183">
        <f>Y60</f>
        <v>3185.35</v>
      </c>
      <c r="Z61" s="184">
        <f>(X61-Y$60)/Y$60</f>
        <v>0</v>
      </c>
      <c r="AA61" s="183">
        <f>'выработка по дням'!K113/$B61</f>
        <v>289.7</v>
      </c>
      <c r="AB61" s="183">
        <f>AB60</f>
        <v>292.76</v>
      </c>
      <c r="AC61" s="184">
        <f>(AA61-AB$60)/AB$60</f>
        <v>-1.0452247574805309E-2</v>
      </c>
      <c r="AD61" s="183">
        <f>'выработка по дням'!L113/$B61</f>
        <v>2466.8000000000002</v>
      </c>
      <c r="AE61" s="183">
        <f>AE60</f>
        <v>2466.8000000000002</v>
      </c>
      <c r="AF61" s="184">
        <f>(AD61-AE$60)/AE$60</f>
        <v>0</v>
      </c>
      <c r="AG61" s="183">
        <f>'выработка по дням'!M113/$B61</f>
        <v>5064.95</v>
      </c>
      <c r="AH61" s="183">
        <f>AH60</f>
        <v>5064.95</v>
      </c>
      <c r="AI61" s="184">
        <f>(AG61-AH$60)/AH$60</f>
        <v>0</v>
      </c>
      <c r="AJ61" s="183">
        <f>'выработка по дням'!N113/$B61</f>
        <v>4368.45</v>
      </c>
      <c r="AK61" s="183">
        <f>AK60</f>
        <v>4654.04</v>
      </c>
      <c r="AL61" s="184">
        <f>(AJ61-AK$60)/AK$60</f>
        <v>-6.1363890297462025E-2</v>
      </c>
      <c r="AM61" s="183">
        <f>'выработка по дням'!O113/$B61</f>
        <v>3873.85</v>
      </c>
      <c r="AN61" s="183">
        <f>AN60</f>
        <v>4379.16</v>
      </c>
      <c r="AO61" s="184">
        <f>(AM61-AN$60)/AN$60</f>
        <v>-0.11538970944199343</v>
      </c>
      <c r="AP61" s="183">
        <f>'выработка по дням'!P113/$B61</f>
        <v>3910.6</v>
      </c>
      <c r="AQ61" s="183">
        <f>AQ60</f>
        <v>4674.04</v>
      </c>
      <c r="AR61" s="184">
        <f>(AP61-AQ$60)/AQ$60</f>
        <v>-0.16333621449538302</v>
      </c>
      <c r="AS61" s="183">
        <f>'выработка по дням'!Q113/$B61</f>
        <v>4218.6000000000004</v>
      </c>
      <c r="AT61" s="183">
        <f>AT60</f>
        <v>5032.8</v>
      </c>
      <c r="AU61" s="184">
        <f>(AS61-AT$60)/AT$60</f>
        <v>-0.16177873152122074</v>
      </c>
      <c r="AV61" s="183">
        <f>'выработка по дням'!R113/$B61</f>
        <v>5072.8</v>
      </c>
      <c r="AW61" s="183">
        <f>AW60</f>
        <v>6167.68</v>
      </c>
      <c r="AX61" s="184">
        <f>(AV61-AW$60)/AW$60</f>
        <v>-0.17751893742866037</v>
      </c>
      <c r="AY61" s="183">
        <f>'выработка по дням'!S113/$B61</f>
        <v>4877.8500000000004</v>
      </c>
      <c r="AZ61" s="183">
        <f>AZ60</f>
        <v>5945.04</v>
      </c>
      <c r="BA61" s="184">
        <f>(AY61-AZ$60)/AZ$60</f>
        <v>-0.17950930523596134</v>
      </c>
      <c r="BB61" s="183">
        <f>'выработка по дням'!T113/$B61</f>
        <v>4634.3500000000004</v>
      </c>
      <c r="BC61" s="183">
        <f>BC60</f>
        <v>5631.84</v>
      </c>
      <c r="BD61" s="184">
        <f>(BB61-BC$60)/BC$60</f>
        <v>-0.17711618227790557</v>
      </c>
      <c r="BE61" s="183">
        <f>'выработка по дням'!U113/$B61</f>
        <v>4793.6499999999996</v>
      </c>
      <c r="BF61" s="183">
        <f>BF60</f>
        <v>5810.48</v>
      </c>
      <c r="BG61" s="184">
        <f>(BE61-BF$60)/BF$60</f>
        <v>-0.17499931158871557</v>
      </c>
      <c r="BH61" s="183">
        <f>'выработка по дням'!V113/$B61</f>
        <v>3845.05</v>
      </c>
      <c r="BI61" s="183">
        <f>BI60</f>
        <v>4681.88</v>
      </c>
      <c r="BJ61" s="184">
        <f>(BH61-BI$60)/BI$60</f>
        <v>-0.17873802831341254</v>
      </c>
      <c r="BK61" s="183">
        <f>'выработка по дням'!W113/$B61</f>
        <v>4997.3500000000004</v>
      </c>
      <c r="BL61" s="183">
        <f>BL60</f>
        <v>6073.12</v>
      </c>
      <c r="BM61" s="184">
        <f>(BK61-BL$60)/BL$60</f>
        <v>-0.17713629896988689</v>
      </c>
      <c r="BN61" s="183">
        <f>'выработка по дням'!X113/$B61</f>
        <v>4985.6499999999996</v>
      </c>
      <c r="BO61" s="183">
        <f>BO60</f>
        <v>6068.72</v>
      </c>
      <c r="BP61" s="184">
        <f>(BN61-BO$60)/BO$60</f>
        <v>-0.17846761755361931</v>
      </c>
      <c r="BQ61" s="183">
        <f>'выработка по дням'!Y113/$B61</f>
        <v>3093.45</v>
      </c>
      <c r="BR61" s="183">
        <f>BR60</f>
        <v>3779.92</v>
      </c>
      <c r="BS61" s="184">
        <f>(BQ61-BR$60)/BR$60</f>
        <v>-0.18160966369658624</v>
      </c>
      <c r="BT61" s="183">
        <f>'выработка по дням'!Z113/$B61</f>
        <v>3991.4</v>
      </c>
      <c r="BU61" s="183">
        <f>BU60</f>
        <v>4871.4399999999996</v>
      </c>
      <c r="BV61" s="184">
        <f>(BT61-BU$60)/BU$60</f>
        <v>-0.18065294861478323</v>
      </c>
      <c r="BW61" s="183">
        <f>'выработка по дням'!AA113/$B61</f>
        <v>1808.5</v>
      </c>
      <c r="BX61" s="183">
        <f>BX60</f>
        <v>2178.6</v>
      </c>
      <c r="BY61" s="184">
        <f>(BW61-BX$60)/BX$60</f>
        <v>-0.16987973928210773</v>
      </c>
      <c r="BZ61" s="183">
        <f>'выработка по дням'!AB113/$B61</f>
        <v>4080.35</v>
      </c>
      <c r="CA61" s="183">
        <f>CA60</f>
        <v>4980.8</v>
      </c>
      <c r="CB61" s="184">
        <f>(BZ61-CA$60)/CA$60</f>
        <v>-0.18078421137166725</v>
      </c>
      <c r="CC61" s="183">
        <f>'выработка по дням'!AC113/$B61</f>
        <v>4626.55</v>
      </c>
      <c r="CD61" s="183">
        <f>CD60</f>
        <v>5542.96</v>
      </c>
      <c r="CE61" s="184">
        <f>(CC61-CD$60)/CD$60</f>
        <v>-0.16532863307691195</v>
      </c>
      <c r="CF61" s="183">
        <f>'выработка по дням'!AD113/$B61</f>
        <v>3833.6</v>
      </c>
      <c r="CG61" s="183">
        <f>CG60</f>
        <v>4624.6400000000003</v>
      </c>
      <c r="CH61" s="184">
        <f>(CF61-CG$60)/CG$60</f>
        <v>-0.17104898975920296</v>
      </c>
      <c r="CI61" s="183">
        <f>'выработка по дням'!AE113/$B61</f>
        <v>2708.2</v>
      </c>
      <c r="CJ61" s="183">
        <f>CJ60</f>
        <v>3188.32</v>
      </c>
      <c r="CK61" s="184">
        <f>(CI61-CJ$60)/CJ$60</f>
        <v>-0.15058714307221369</v>
      </c>
      <c r="CL61" s="183">
        <f>'выработка по дням'!AF113/$B61</f>
        <v>4090.55</v>
      </c>
      <c r="CM61" s="183">
        <f>CM60</f>
        <v>5014.68</v>
      </c>
      <c r="CN61" s="184">
        <f>(CL61-CM$60)/CM$60</f>
        <v>-0.18428493941786914</v>
      </c>
      <c r="CO61" s="183">
        <f>'выработка по дням'!AG113/$B61</f>
        <v>5403</v>
      </c>
      <c r="CP61" s="183">
        <f>CP60</f>
        <v>6483.32</v>
      </c>
      <c r="CQ61" s="184">
        <f>(CO61-CP$60)/CP$60</f>
        <v>-0.16663067687542799</v>
      </c>
      <c r="CR61" s="183">
        <f>'выработка по дням'!AH113/$B61</f>
        <v>4767</v>
      </c>
      <c r="CS61" s="183">
        <f>CS60</f>
        <v>5778.12</v>
      </c>
      <c r="CT61" s="184">
        <f>(CR61-CS$60)/CS$60</f>
        <v>-0.17499117359971755</v>
      </c>
    </row>
    <row r="62" spans="1:98" ht="15.75" thickBot="1">
      <c r="A62" s="194" t="s">
        <v>396</v>
      </c>
      <c r="B62" s="185">
        <v>5</v>
      </c>
      <c r="C62" s="186">
        <f>'выработка по дням'!C115/$B62</f>
        <v>1512.4</v>
      </c>
      <c r="D62" s="186"/>
      <c r="E62" s="187"/>
      <c r="F62" s="186">
        <f>'выработка по дням'!D115/$B62</f>
        <v>2698.2</v>
      </c>
      <c r="G62" s="186"/>
      <c r="H62" s="187"/>
      <c r="I62" s="186">
        <f>'выработка по дням'!E115/$B62</f>
        <v>3145.8</v>
      </c>
      <c r="J62" s="186"/>
      <c r="K62" s="187"/>
      <c r="L62" s="186">
        <f>'выработка по дням'!F115/$B62</f>
        <v>1939.8</v>
      </c>
      <c r="M62" s="186"/>
      <c r="N62" s="187"/>
      <c r="O62" s="186">
        <f>'выработка по дням'!G115/$B62</f>
        <v>1124.5999999999999</v>
      </c>
      <c r="P62" s="186"/>
      <c r="Q62" s="187"/>
      <c r="R62" s="186">
        <f>'выработка по дням'!H115/$B62</f>
        <v>2489</v>
      </c>
      <c r="S62" s="186"/>
      <c r="T62" s="187"/>
      <c r="U62" s="186">
        <f>'выработка по дням'!I115/$B62</f>
        <v>2590.4</v>
      </c>
      <c r="V62" s="186"/>
      <c r="W62" s="187"/>
      <c r="X62" s="186">
        <f>'выработка по дням'!J115/$B62</f>
        <v>2000.8</v>
      </c>
      <c r="Y62" s="186"/>
      <c r="Z62" s="187"/>
      <c r="AA62" s="186">
        <f>'выработка по дням'!K115/$B62</f>
        <v>2735.2</v>
      </c>
      <c r="AB62" s="186"/>
      <c r="AC62" s="187"/>
      <c r="AD62" s="186">
        <f>'выработка по дням'!L115/$B62</f>
        <v>3522.2</v>
      </c>
      <c r="AE62" s="186"/>
      <c r="AF62" s="187"/>
      <c r="AG62" s="186">
        <f>'выработка по дням'!M115/$B62</f>
        <v>2482.4</v>
      </c>
      <c r="AH62" s="186"/>
      <c r="AI62" s="187"/>
      <c r="AJ62" s="186">
        <f>'выработка по дням'!N115/$B62</f>
        <v>1486.4</v>
      </c>
      <c r="AK62" s="186"/>
      <c r="AL62" s="187"/>
      <c r="AM62" s="186">
        <f>'выработка по дням'!O115/$B62</f>
        <v>1834.6</v>
      </c>
      <c r="AN62" s="186"/>
      <c r="AO62" s="187"/>
      <c r="AP62" s="186">
        <f>'выработка по дням'!P115/$B62</f>
        <v>5088.3999999999996</v>
      </c>
      <c r="AQ62" s="186"/>
      <c r="AR62" s="187"/>
      <c r="AS62" s="186">
        <f>'выработка по дням'!Q115/$B62</f>
        <v>4427</v>
      </c>
      <c r="AT62" s="186"/>
      <c r="AU62" s="187"/>
      <c r="AV62" s="186">
        <f>'выработка по дням'!R115/$B62</f>
        <v>3319.2</v>
      </c>
      <c r="AW62" s="186"/>
      <c r="AX62" s="187"/>
      <c r="AY62" s="186">
        <f>'выработка по дням'!S115/$B62</f>
        <v>4798</v>
      </c>
      <c r="AZ62" s="186"/>
      <c r="BA62" s="187"/>
      <c r="BB62" s="186">
        <f>'выработка по дням'!T115/$B62</f>
        <v>1798.4</v>
      </c>
      <c r="BC62" s="186"/>
      <c r="BD62" s="187"/>
      <c r="BE62" s="186">
        <f>'выработка по дням'!U115/$B62</f>
        <v>4653.8</v>
      </c>
      <c r="BF62" s="186"/>
      <c r="BG62" s="187"/>
      <c r="BH62" s="186">
        <f>'выработка по дням'!V115/$B62</f>
        <v>5102.2</v>
      </c>
      <c r="BI62" s="186"/>
      <c r="BJ62" s="187"/>
      <c r="BK62" s="186">
        <f>'выработка по дням'!W115/$B62</f>
        <v>5864.2</v>
      </c>
      <c r="BL62" s="186"/>
      <c r="BM62" s="187"/>
      <c r="BN62" s="186">
        <f>'выработка по дням'!X115/$B62</f>
        <v>1612</v>
      </c>
      <c r="BO62" s="186"/>
      <c r="BP62" s="187"/>
      <c r="BQ62" s="186">
        <f>'выработка по дням'!Y115/$B62</f>
        <v>5141.8</v>
      </c>
      <c r="BR62" s="186"/>
      <c r="BS62" s="187"/>
      <c r="BT62" s="186">
        <f>'выработка по дням'!Z115/$B62</f>
        <v>770.6</v>
      </c>
      <c r="BU62" s="186"/>
      <c r="BV62" s="187"/>
      <c r="BW62" s="186">
        <f>'выработка по дням'!AA115/$B62</f>
        <v>1729.6</v>
      </c>
      <c r="BX62" s="186"/>
      <c r="BY62" s="187"/>
      <c r="BZ62" s="186">
        <f>'выработка по дням'!AB115/$B62</f>
        <v>2752</v>
      </c>
      <c r="CA62" s="186"/>
      <c r="CB62" s="187"/>
      <c r="CC62" s="186">
        <f>'выработка по дням'!AC115/$B62</f>
        <v>5754.6</v>
      </c>
      <c r="CD62" s="186"/>
      <c r="CE62" s="187"/>
      <c r="CF62" s="186">
        <f>'выработка по дням'!AD115/$B62</f>
        <v>6583.8</v>
      </c>
      <c r="CG62" s="186"/>
      <c r="CH62" s="187"/>
      <c r="CI62" s="186">
        <f>'выработка по дням'!AE115/$B62</f>
        <v>3961</v>
      </c>
      <c r="CJ62" s="186"/>
      <c r="CK62" s="187"/>
      <c r="CL62" s="186">
        <f>'выработка по дням'!AF115/$B62</f>
        <v>6815.4</v>
      </c>
      <c r="CM62" s="186"/>
      <c r="CN62" s="187"/>
      <c r="CO62" s="186">
        <f>'выработка по дням'!AG115/$B62</f>
        <v>6493.4</v>
      </c>
      <c r="CP62" s="186"/>
      <c r="CQ62" s="187"/>
      <c r="CR62" s="186">
        <f>'выработка по дням'!AH115/$B62</f>
        <v>1382.6</v>
      </c>
      <c r="CS62" s="186"/>
      <c r="CT62" s="187"/>
    </row>
    <row r="63" spans="1:98">
      <c r="A63" s="195" t="s">
        <v>397</v>
      </c>
      <c r="B63" s="177">
        <v>10</v>
      </c>
      <c r="C63" s="178">
        <f>'выработка по дням'!C117/$B63</f>
        <v>2843.3</v>
      </c>
      <c r="D63" s="179">
        <f>MAX(C63:C66)</f>
        <v>2843.3</v>
      </c>
      <c r="E63" s="180">
        <f>(C63-D$63)/D$63</f>
        <v>0</v>
      </c>
      <c r="F63" s="178">
        <f>'выработка по дням'!D117/$B63</f>
        <v>1306.3</v>
      </c>
      <c r="G63" s="179">
        <f>MAX(F63:F66)</f>
        <v>1306.3</v>
      </c>
      <c r="H63" s="180">
        <f>(F63-G$63)/G$63</f>
        <v>0</v>
      </c>
      <c r="I63" s="178">
        <f>'выработка по дням'!E117/$B63</f>
        <v>678.9</v>
      </c>
      <c r="J63" s="179">
        <f>MAX(I63:I66)</f>
        <v>882.5</v>
      </c>
      <c r="K63" s="180">
        <f>(I63-J$63)/J$63</f>
        <v>-0.23070821529745045</v>
      </c>
      <c r="L63" s="178">
        <f>'выработка по дням'!F117/$B63</f>
        <v>3512.6</v>
      </c>
      <c r="M63" s="179">
        <f>MAX(L63:L66)</f>
        <v>3960.9</v>
      </c>
      <c r="N63" s="180">
        <f>(L63-M$63)/M$63</f>
        <v>-0.11318134767350858</v>
      </c>
      <c r="O63" s="178">
        <f>'выработка по дням'!G117/$B63</f>
        <v>1397.3</v>
      </c>
      <c r="P63" s="179">
        <f>MAX(O63:O66)</f>
        <v>1468</v>
      </c>
      <c r="Q63" s="180">
        <f>(O63-P$63)/P$63</f>
        <v>-4.8160762942779323E-2</v>
      </c>
      <c r="R63" s="178">
        <f>'выработка по дням'!H117/$B63</f>
        <v>3188.3</v>
      </c>
      <c r="S63" s="179">
        <f>MAX(R63:R66)</f>
        <v>3305.3</v>
      </c>
      <c r="T63" s="180">
        <f>(R63-S$63)/S$63</f>
        <v>-3.5397694611684266E-2</v>
      </c>
      <c r="U63" s="178">
        <f>'выработка по дням'!I117/$B63</f>
        <v>2331.3000000000002</v>
      </c>
      <c r="V63" s="179">
        <f>MAX(U63:U66)</f>
        <v>2365</v>
      </c>
      <c r="W63" s="180">
        <f>(U63-V$63)/V$63</f>
        <v>-1.4249471458773708E-2</v>
      </c>
      <c r="X63" s="178">
        <f>'выработка по дням'!J117/$B63</f>
        <v>1444.8</v>
      </c>
      <c r="Y63" s="179">
        <f>MAX(X63:X66)</f>
        <v>1537.3</v>
      </c>
      <c r="Z63" s="180">
        <f>(X63-Y$63)/Y$63</f>
        <v>-6.0170428673648607E-2</v>
      </c>
      <c r="AA63" s="178">
        <f>'выработка по дням'!K117/$B63</f>
        <v>3033.2</v>
      </c>
      <c r="AB63" s="179">
        <f>MAX(AA63:AA66)</f>
        <v>3034.8</v>
      </c>
      <c r="AC63" s="180">
        <f>(AA63-AB$63)/AB$63</f>
        <v>-5.2721760906826269E-4</v>
      </c>
      <c r="AD63" s="178">
        <f>'выработка по дням'!L117/$B63</f>
        <v>3118.3</v>
      </c>
      <c r="AE63" s="179">
        <f>MAX(AD63:AD66)</f>
        <v>3118.3</v>
      </c>
      <c r="AF63" s="180">
        <f>(AD63-AE$63)/AE$63</f>
        <v>0</v>
      </c>
      <c r="AG63" s="178">
        <f>'выработка по дням'!M117/$B63</f>
        <v>3356.8</v>
      </c>
      <c r="AH63" s="179">
        <f>MAX(AG63:AG66)</f>
        <v>3356.8</v>
      </c>
      <c r="AI63" s="180">
        <f>(AG63-AH$63)/AH$63</f>
        <v>0</v>
      </c>
      <c r="AJ63" s="178">
        <f>'выработка по дням'!N117/$B63</f>
        <v>1795.6</v>
      </c>
      <c r="AK63" s="179">
        <f>MAX(AJ63:AJ66)</f>
        <v>1948.5</v>
      </c>
      <c r="AL63" s="180">
        <f>(AJ63-AK$63)/AK$63</f>
        <v>-7.8470618424429095E-2</v>
      </c>
      <c r="AM63" s="178">
        <f>'выработка по дням'!O117/$B63</f>
        <v>1593.9</v>
      </c>
      <c r="AN63" s="179">
        <f>MAX(AM63:AM66)</f>
        <v>1596.4</v>
      </c>
      <c r="AO63" s="180">
        <f>(AM63-AN$63)/AN$63</f>
        <v>-1.5660235529942369E-3</v>
      </c>
      <c r="AP63" s="178">
        <f>'выработка по дням'!P117/$B63</f>
        <v>4791.2</v>
      </c>
      <c r="AQ63" s="179">
        <f>MAX(AP63:AP66)</f>
        <v>5058.6000000000004</v>
      </c>
      <c r="AR63" s="180">
        <f>(AP63-AQ$63)/AQ$63</f>
        <v>-5.2860475230300977E-2</v>
      </c>
      <c r="AS63" s="178">
        <f>'выработка по дням'!Q117/$B63</f>
        <v>5536.1</v>
      </c>
      <c r="AT63" s="179">
        <f>MAX(AS63:AS66)</f>
        <v>5537.0666666666666</v>
      </c>
      <c r="AU63" s="180">
        <f>(AS63-AT$63)/AT$63</f>
        <v>-1.7458100558651553E-4</v>
      </c>
      <c r="AV63" s="178">
        <f>'выработка по дням'!R117/$B63</f>
        <v>3359.6</v>
      </c>
      <c r="AW63" s="179">
        <f>MAX(AV63:AV66)</f>
        <v>3359.6</v>
      </c>
      <c r="AX63" s="180">
        <f>(AV63-AW$63)/AW$63</f>
        <v>0</v>
      </c>
      <c r="AY63" s="178">
        <f>'выработка по дням'!S117/$B63</f>
        <v>5926.3</v>
      </c>
      <c r="AZ63" s="179">
        <f>MAX(AY63:AY66)</f>
        <v>5926.3</v>
      </c>
      <c r="BA63" s="180">
        <f>(AY63-AZ$63)/AZ$63</f>
        <v>0</v>
      </c>
      <c r="BB63" s="178">
        <f>'выработка по дням'!T117/$B63</f>
        <v>3726.4</v>
      </c>
      <c r="BC63" s="179">
        <f>MAX(BB63:BB66)</f>
        <v>3756.6</v>
      </c>
      <c r="BD63" s="180">
        <f>(BB63-BC$63)/BC$63</f>
        <v>-8.0391843688441197E-3</v>
      </c>
      <c r="BE63" s="178">
        <f>'выработка по дням'!U117/$B63</f>
        <v>5532.5</v>
      </c>
      <c r="BF63" s="179">
        <f>MAX(BE63:BE66)</f>
        <v>5727</v>
      </c>
      <c r="BG63" s="180">
        <f>(BE63-BF$63)/BF$63</f>
        <v>-3.3961934695302953E-2</v>
      </c>
      <c r="BH63" s="178">
        <f>'выработка по дням'!V117/$B63</f>
        <v>3482.8</v>
      </c>
      <c r="BI63" s="179">
        <f>MAX(BH63:BH66)</f>
        <v>3597.1</v>
      </c>
      <c r="BJ63" s="180">
        <f>(BH63-BI$63)/BI$63</f>
        <v>-3.1775597008701376E-2</v>
      </c>
      <c r="BK63" s="178">
        <f>'выработка по дням'!W117/$B63</f>
        <v>6179.1</v>
      </c>
      <c r="BL63" s="179">
        <f>MAX(BK63:BK66)</f>
        <v>6179.1</v>
      </c>
      <c r="BM63" s="180">
        <f>(BK63-BL$63)/BL$63</f>
        <v>0</v>
      </c>
      <c r="BN63" s="178">
        <f>'выработка по дням'!X117/$B63</f>
        <v>1299.9000000000001</v>
      </c>
      <c r="BO63" s="179">
        <f>MAX(BN63:BN66)</f>
        <v>1345.4</v>
      </c>
      <c r="BP63" s="180">
        <f>(BN63-BO$63)/BO$63</f>
        <v>-3.3818938605619145E-2</v>
      </c>
      <c r="BQ63" s="178">
        <f>'выработка по дням'!Y117/$B63</f>
        <v>3552.5</v>
      </c>
      <c r="BR63" s="179">
        <f>MAX(BQ63:BQ66)</f>
        <v>3629.8</v>
      </c>
      <c r="BS63" s="180">
        <f>(BQ63-BR$63)/BR$63</f>
        <v>-2.1295939170202265E-2</v>
      </c>
      <c r="BT63" s="178">
        <f>'выработка по дням'!Z117/$B63</f>
        <v>429.3</v>
      </c>
      <c r="BU63" s="179">
        <f>MAX(BT63:BT66)</f>
        <v>431.4</v>
      </c>
      <c r="BV63" s="180">
        <f>(BT63-BU$63)/BU$63</f>
        <v>-4.8678720445061796E-3</v>
      </c>
      <c r="BW63" s="178">
        <f>'выработка по дням'!AA117/$B63</f>
        <v>795.2</v>
      </c>
      <c r="BX63" s="179">
        <f>MAX(BW63:BW66)</f>
        <v>825.2</v>
      </c>
      <c r="BY63" s="180">
        <f>(BW63-BX$63)/BX$63</f>
        <v>-3.6354823073194376E-2</v>
      </c>
      <c r="BZ63" s="178">
        <f>'выработка по дням'!AB117/$B63</f>
        <v>2072.8000000000002</v>
      </c>
      <c r="CA63" s="179">
        <f>MAX(BZ63:BZ66)</f>
        <v>2072.8000000000002</v>
      </c>
      <c r="CB63" s="180">
        <f>(BZ63-CA$63)/CA$63</f>
        <v>0</v>
      </c>
      <c r="CC63" s="178">
        <f>'выработка по дням'!AC117/$B63</f>
        <v>6648</v>
      </c>
      <c r="CD63" s="179">
        <f>MAX(CC63:CC66)</f>
        <v>6648</v>
      </c>
      <c r="CE63" s="180">
        <f>(CC63-CD$63)/CD$63</f>
        <v>0</v>
      </c>
      <c r="CF63" s="178">
        <f>'выработка по дням'!AD117/$B63</f>
        <v>6499.5</v>
      </c>
      <c r="CG63" s="179">
        <f>MAX(CF63:CF66)</f>
        <v>6499.5</v>
      </c>
      <c r="CH63" s="180">
        <f>(CF63-CG$63)/CG$63</f>
        <v>0</v>
      </c>
      <c r="CI63" s="178">
        <f>'выработка по дням'!AE117/$B63</f>
        <v>3612.7</v>
      </c>
      <c r="CJ63" s="179">
        <f>MAX(CI63:CI66)</f>
        <v>3612.7</v>
      </c>
      <c r="CK63" s="180">
        <f>(CI63-CJ$63)/CJ$63</f>
        <v>0</v>
      </c>
      <c r="CL63" s="178">
        <f>'выработка по дням'!AF117/$B63</f>
        <v>6400</v>
      </c>
      <c r="CM63" s="179">
        <f>MAX(CL63:CL66)</f>
        <v>6628.2</v>
      </c>
      <c r="CN63" s="180">
        <f>(CL63-CM$63)/CM$63</f>
        <v>-3.4428653329712414E-2</v>
      </c>
      <c r="CO63" s="178">
        <f>'выработка по дням'!AG117/$B63</f>
        <v>6676.2</v>
      </c>
      <c r="CP63" s="179">
        <f>MAX(CO63:CO66)</f>
        <v>6676.2</v>
      </c>
      <c r="CQ63" s="180">
        <f>(CO63-CP$63)/CP$63</f>
        <v>0</v>
      </c>
      <c r="CR63" s="178">
        <f>'выработка по дням'!AH117/$B63</f>
        <v>4009.3</v>
      </c>
      <c r="CS63" s="179">
        <f>MAX(CR63:CR66)</f>
        <v>4020</v>
      </c>
      <c r="CT63" s="180">
        <f>(CR63-CS$63)/CS$63</f>
        <v>-2.6616915422885122E-3</v>
      </c>
    </row>
    <row r="64" spans="1:98">
      <c r="A64" s="196" t="s">
        <v>398</v>
      </c>
      <c r="B64" s="168">
        <v>15</v>
      </c>
      <c r="C64" s="170">
        <f>'выработка по дням'!C119/$B64</f>
        <v>2695.7333333333331</v>
      </c>
      <c r="D64" s="170">
        <f>D63</f>
        <v>2843.3</v>
      </c>
      <c r="E64" s="181">
        <f t="shared" ref="E64:E66" si="188">(C64-D$63)/D$63</f>
        <v>-5.1899787805249904E-2</v>
      </c>
      <c r="F64" s="170">
        <f>'выработка по дням'!D119/$B64</f>
        <v>1226.8</v>
      </c>
      <c r="G64" s="170">
        <f>G63</f>
        <v>1306.3</v>
      </c>
      <c r="H64" s="181">
        <f t="shared" ref="H64:H66" si="189">(F64-G$63)/G$63</f>
        <v>-6.0858914491311339E-2</v>
      </c>
      <c r="I64" s="170">
        <f>'выработка по дням'!E119/$B64</f>
        <v>874.2</v>
      </c>
      <c r="J64" s="170">
        <f>J63</f>
        <v>882.5</v>
      </c>
      <c r="K64" s="181">
        <f t="shared" ref="K64:K66" si="190">(I64-J$63)/J$63</f>
        <v>-9.405099150141592E-3</v>
      </c>
      <c r="L64" s="170">
        <f>'выработка по дням'!F119/$B64</f>
        <v>3767.9333333333334</v>
      </c>
      <c r="M64" s="170">
        <f>M63</f>
        <v>3960.9</v>
      </c>
      <c r="N64" s="181">
        <f t="shared" ref="N64:N66" si="191">(L64-M$63)/M$63</f>
        <v>-4.8717883982596556E-2</v>
      </c>
      <c r="O64" s="170">
        <f>'выработка по дням'!G119/$B64</f>
        <v>1410.2</v>
      </c>
      <c r="P64" s="170">
        <f>P63</f>
        <v>1468</v>
      </c>
      <c r="Q64" s="181">
        <f t="shared" ref="Q64:Q66" si="192">(O64-P$63)/P$63</f>
        <v>-3.9373297002724766E-2</v>
      </c>
      <c r="R64" s="170">
        <f>'выработка по дням'!H119/$B64</f>
        <v>3141.4</v>
      </c>
      <c r="S64" s="170">
        <f>S63</f>
        <v>3305.3</v>
      </c>
      <c r="T64" s="181">
        <f t="shared" ref="T64:T66" si="193">(R64-S$63)/S$63</f>
        <v>-4.958702689619704E-2</v>
      </c>
      <c r="U64" s="170">
        <f>'выработка по дням'!I119/$B64</f>
        <v>2307</v>
      </c>
      <c r="V64" s="170">
        <f>V63</f>
        <v>2365</v>
      </c>
      <c r="W64" s="181">
        <f t="shared" ref="W64:W66" si="194">(U64-V$63)/V$63</f>
        <v>-2.4524312896405921E-2</v>
      </c>
      <c r="X64" s="170">
        <f>'выработка по дням'!J119/$B64</f>
        <v>1479.0666666666666</v>
      </c>
      <c r="Y64" s="170">
        <f>Y63</f>
        <v>1537.3</v>
      </c>
      <c r="Z64" s="181">
        <f t="shared" ref="Z64:Z66" si="195">(X64-Y$63)/Y$63</f>
        <v>-3.7880266267698789E-2</v>
      </c>
      <c r="AA64" s="170">
        <f>'выработка по дням'!K119/$B64</f>
        <v>2939.2666666666669</v>
      </c>
      <c r="AB64" s="170">
        <f>AB63</f>
        <v>3034.8</v>
      </c>
      <c r="AC64" s="181">
        <f t="shared" ref="AC64:AC66" si="196">(AA64-AB$63)/AB$63</f>
        <v>-3.1479284741443687E-2</v>
      </c>
      <c r="AD64" s="170">
        <f>'выработка по дням'!L119/$B64</f>
        <v>3051.8</v>
      </c>
      <c r="AE64" s="170">
        <f>AE63</f>
        <v>3118.3</v>
      </c>
      <c r="AF64" s="181">
        <f t="shared" ref="AF64:AF66" si="197">(AD64-AE$63)/AE$63</f>
        <v>-2.1325722348715645E-2</v>
      </c>
      <c r="AG64" s="170">
        <f>'выработка по дням'!M119/$B64</f>
        <v>3237.6666666666665</v>
      </c>
      <c r="AH64" s="170">
        <f>AH63</f>
        <v>3356.8</v>
      </c>
      <c r="AI64" s="181">
        <f t="shared" ref="AI64:AI66" si="198">(AG64-AH$63)/AH$63</f>
        <v>-3.5490149348586054E-2</v>
      </c>
      <c r="AJ64" s="170">
        <f>'выработка по дням'!N119/$B64</f>
        <v>1819.3333333333333</v>
      </c>
      <c r="AK64" s="170">
        <f>AK63</f>
        <v>1948.5</v>
      </c>
      <c r="AL64" s="181">
        <f t="shared" ref="AL64:AL66" si="199">(AJ64-AK$63)/AK$63</f>
        <v>-6.6290308784535151E-2</v>
      </c>
      <c r="AM64" s="170">
        <f>'выработка по дням'!O119/$B64</f>
        <v>1572.5333333333333</v>
      </c>
      <c r="AN64" s="170">
        <f>AN63</f>
        <v>1596.4</v>
      </c>
      <c r="AO64" s="181">
        <f t="shared" ref="AO64:AO66" si="200">(AM64-AN$63)/AN$63</f>
        <v>-1.4950304852585057E-2</v>
      </c>
      <c r="AP64" s="170">
        <f>'выработка по дням'!P119/$B64</f>
        <v>4839.666666666667</v>
      </c>
      <c r="AQ64" s="170">
        <f>AQ63</f>
        <v>5058.6000000000004</v>
      </c>
      <c r="AR64" s="181">
        <f t="shared" ref="AR64:AR66" si="201">(AP64-AQ$63)/AQ$63</f>
        <v>-4.3279431726828251E-2</v>
      </c>
      <c r="AS64" s="170">
        <f>'выработка по дням'!Q119/$B64</f>
        <v>5537.0666666666666</v>
      </c>
      <c r="AT64" s="170">
        <f>AT63</f>
        <v>5537.0666666666666</v>
      </c>
      <c r="AU64" s="181">
        <f t="shared" ref="AU64:AU66" si="202">(AS64-AT$63)/AT$63</f>
        <v>0</v>
      </c>
      <c r="AV64" s="170">
        <f>'выработка по дням'!R119/$B64</f>
        <v>3306.9333333333334</v>
      </c>
      <c r="AW64" s="170">
        <f>AW63</f>
        <v>3359.6</v>
      </c>
      <c r="AX64" s="181">
        <f t="shared" ref="AX64:AX66" si="203">(AV64-AW$63)/AW$63</f>
        <v>-1.567646942096277E-2</v>
      </c>
      <c r="AY64" s="170">
        <f>'выработка по дням'!S119/$B64</f>
        <v>5913.1333333333332</v>
      </c>
      <c r="AZ64" s="170">
        <f>AZ63</f>
        <v>5926.3</v>
      </c>
      <c r="BA64" s="181">
        <f t="shared" ref="BA64:BA66" si="204">(AY64-AZ$63)/AZ$63</f>
        <v>-2.2217347529937684E-3</v>
      </c>
      <c r="BB64" s="170">
        <f>'выработка по дням'!T119/$B64</f>
        <v>3706.4666666666667</v>
      </c>
      <c r="BC64" s="170">
        <f>BC63</f>
        <v>3756.6</v>
      </c>
      <c r="BD64" s="181">
        <f t="shared" ref="BD64:BD66" si="205">(BB64-BC$63)/BC$63</f>
        <v>-1.3345400983158498E-2</v>
      </c>
      <c r="BE64" s="170">
        <f>'выработка по дням'!U119/$B64</f>
        <v>5562.666666666667</v>
      </c>
      <c r="BF64" s="170">
        <f>BF63</f>
        <v>5727</v>
      </c>
      <c r="BG64" s="181">
        <f t="shared" ref="BG64:BG66" si="206">(BE64-BF$63)/BF$63</f>
        <v>-2.8694488097316749E-2</v>
      </c>
      <c r="BH64" s="170">
        <f>'выработка по дням'!V119/$B64</f>
        <v>3509.8666666666668</v>
      </c>
      <c r="BI64" s="170">
        <f>BI63</f>
        <v>3597.1</v>
      </c>
      <c r="BJ64" s="181">
        <f t="shared" ref="BJ64:BJ66" si="207">(BH64-BI$63)/BI$63</f>
        <v>-2.4251017022972152E-2</v>
      </c>
      <c r="BK64" s="170">
        <f>'выработка по дням'!W119/$B64</f>
        <v>6158.7333333333336</v>
      </c>
      <c r="BL64" s="170">
        <f>BL63</f>
        <v>6179.1</v>
      </c>
      <c r="BM64" s="181">
        <f t="shared" ref="BM64:BM66" si="208">(BK64-BL$63)/BL$63</f>
        <v>-3.2960571388497978E-3</v>
      </c>
      <c r="BN64" s="170">
        <f>'выработка по дням'!X119/$B64</f>
        <v>1317.4666666666667</v>
      </c>
      <c r="BO64" s="170">
        <f>BO63</f>
        <v>1345.4</v>
      </c>
      <c r="BP64" s="181">
        <f t="shared" ref="BP64:BP66" si="209">(BN64-BO$63)/BO$63</f>
        <v>-2.076210296813839E-2</v>
      </c>
      <c r="BQ64" s="170">
        <f>'выработка по дням'!Y119/$B64</f>
        <v>3543.8</v>
      </c>
      <c r="BR64" s="170">
        <f>BR63</f>
        <v>3629.8</v>
      </c>
      <c r="BS64" s="181">
        <f t="shared" ref="BS64:BS66" si="210">(BQ64-BR$63)/BR$63</f>
        <v>-2.3692765441622125E-2</v>
      </c>
      <c r="BT64" s="170">
        <f>'выработка по дням'!Z119/$B64</f>
        <v>403.93333333333334</v>
      </c>
      <c r="BU64" s="170">
        <f>BU63</f>
        <v>431.4</v>
      </c>
      <c r="BV64" s="181">
        <f t="shared" ref="BV64:BV66" si="211">(BT64-BU$63)/BU$63</f>
        <v>-6.3668675629732593E-2</v>
      </c>
      <c r="BW64" s="170">
        <f>'выработка по дням'!AA119/$B64</f>
        <v>723</v>
      </c>
      <c r="BX64" s="170">
        <f>BX63</f>
        <v>825.2</v>
      </c>
      <c r="BY64" s="181">
        <f t="shared" ref="BY64:BY66" si="212">(BW64-BX$63)/BX$63</f>
        <v>-0.12384876393601556</v>
      </c>
      <c r="BZ64" s="170">
        <f>'выработка по дням'!AB119/$B64</f>
        <v>1842</v>
      </c>
      <c r="CA64" s="170">
        <f>CA63</f>
        <v>2072.8000000000002</v>
      </c>
      <c r="CB64" s="181">
        <f t="shared" ref="CB64:CB66" si="213">(BZ64-CA$63)/CA$63</f>
        <v>-0.11134697028174458</v>
      </c>
      <c r="CC64" s="170">
        <f>'выработка по дням'!AC119/$B64</f>
        <v>6571.8</v>
      </c>
      <c r="CD64" s="170">
        <f>CD63</f>
        <v>6648</v>
      </c>
      <c r="CE64" s="181">
        <f t="shared" ref="CE64:CE66" si="214">(CC64-CD$63)/CD$63</f>
        <v>-1.1462093862815857E-2</v>
      </c>
      <c r="CF64" s="170">
        <f>'выработка по дням'!AD119/$B64</f>
        <v>6480.6</v>
      </c>
      <c r="CG64" s="170">
        <f>CG63</f>
        <v>6499.5</v>
      </c>
      <c r="CH64" s="181">
        <f t="shared" ref="CH64:CH66" si="215">(CF64-CG$63)/CG$63</f>
        <v>-2.9079159935379087E-3</v>
      </c>
      <c r="CI64" s="170">
        <f>'выработка по дням'!AE119/$B64</f>
        <v>3588.8</v>
      </c>
      <c r="CJ64" s="170">
        <f>CJ63</f>
        <v>3612.7</v>
      </c>
      <c r="CK64" s="181">
        <f t="shared" ref="CK64:CK66" si="216">(CI64-CJ$63)/CJ$63</f>
        <v>-6.6155506961551296E-3</v>
      </c>
      <c r="CL64" s="170">
        <f>'выработка по дням'!AF119/$B64</f>
        <v>6413.2</v>
      </c>
      <c r="CM64" s="170">
        <f>CM63</f>
        <v>6628.2</v>
      </c>
      <c r="CN64" s="181">
        <f t="shared" ref="CN64:CN66" si="217">(CL64-CM$63)/CM$63</f>
        <v>-3.2437162427204971E-2</v>
      </c>
      <c r="CO64" s="170">
        <f>'выработка по дням'!AG119/$B64</f>
        <v>6646.666666666667</v>
      </c>
      <c r="CP64" s="170">
        <f>CP63</f>
        <v>6676.2</v>
      </c>
      <c r="CQ64" s="181">
        <f t="shared" ref="CQ64:CQ66" si="218">(CO64-CP$63)/CP$63</f>
        <v>-4.423674145971189E-3</v>
      </c>
      <c r="CR64" s="170">
        <f>'выработка по дням'!AH119/$B64</f>
        <v>3899.1333333333332</v>
      </c>
      <c r="CS64" s="170">
        <f>CS63</f>
        <v>4020</v>
      </c>
      <c r="CT64" s="181">
        <f t="shared" ref="CT64:CT66" si="219">(CR64-CS$63)/CS$63</f>
        <v>-3.0066334991708157E-2</v>
      </c>
    </row>
    <row r="65" spans="1:98">
      <c r="A65" s="196" t="s">
        <v>399</v>
      </c>
      <c r="B65" s="168">
        <v>5</v>
      </c>
      <c r="C65" s="170">
        <f>'выработка по дням'!C121/$B65</f>
        <v>2737.4</v>
      </c>
      <c r="D65" s="170">
        <f>D64</f>
        <v>2843.3</v>
      </c>
      <c r="E65" s="181">
        <f t="shared" si="188"/>
        <v>-3.7245454225723659E-2</v>
      </c>
      <c r="F65" s="170">
        <f>'выработка по дням'!D121/$B65</f>
        <v>1201.8</v>
      </c>
      <c r="G65" s="170">
        <f>G64</f>
        <v>1306.3</v>
      </c>
      <c r="H65" s="181">
        <f t="shared" si="189"/>
        <v>-7.9996937916252009E-2</v>
      </c>
      <c r="I65" s="170">
        <f>'выработка по дням'!E121/$B65</f>
        <v>819.2</v>
      </c>
      <c r="J65" s="170">
        <f>J64</f>
        <v>882.5</v>
      </c>
      <c r="K65" s="181">
        <f t="shared" si="190"/>
        <v>-7.1728045325778991E-2</v>
      </c>
      <c r="L65" s="170">
        <f>'выработка по дням'!F121/$B65</f>
        <v>3889.8</v>
      </c>
      <c r="M65" s="170">
        <f>M64</f>
        <v>3960.9</v>
      </c>
      <c r="N65" s="181">
        <f t="shared" si="191"/>
        <v>-1.7950465803226515E-2</v>
      </c>
      <c r="O65" s="170">
        <f>'выработка по дням'!G121/$B65</f>
        <v>1468</v>
      </c>
      <c r="P65" s="170">
        <f>P64</f>
        <v>1468</v>
      </c>
      <c r="Q65" s="181">
        <f t="shared" si="192"/>
        <v>0</v>
      </c>
      <c r="R65" s="170">
        <f>'выработка по дням'!H121/$B65</f>
        <v>3279.6</v>
      </c>
      <c r="S65" s="170">
        <f>S64</f>
        <v>3305.3</v>
      </c>
      <c r="T65" s="181">
        <f t="shared" si="193"/>
        <v>-7.7753910386350019E-3</v>
      </c>
      <c r="U65" s="170">
        <f>'выработка по дням'!I121/$B65</f>
        <v>2365</v>
      </c>
      <c r="V65" s="170">
        <f>V64</f>
        <v>2365</v>
      </c>
      <c r="W65" s="181">
        <f t="shared" si="194"/>
        <v>0</v>
      </c>
      <c r="X65" s="170">
        <f>'выработка по дням'!J121/$B65</f>
        <v>1501.4</v>
      </c>
      <c r="Y65" s="170">
        <f>Y64</f>
        <v>1537.3</v>
      </c>
      <c r="Z65" s="181">
        <f t="shared" si="195"/>
        <v>-2.3352631236583533E-2</v>
      </c>
      <c r="AA65" s="170">
        <f>'выработка по дням'!K121/$B65</f>
        <v>3007.2</v>
      </c>
      <c r="AB65" s="170">
        <f>AB64</f>
        <v>3034.8</v>
      </c>
      <c r="AC65" s="181">
        <f t="shared" si="196"/>
        <v>-9.0945037564255839E-3</v>
      </c>
      <c r="AD65" s="170">
        <f>'выработка по дням'!L121/$B65</f>
        <v>3092.4</v>
      </c>
      <c r="AE65" s="170">
        <f>AE64</f>
        <v>3118.3</v>
      </c>
      <c r="AF65" s="181">
        <f t="shared" si="197"/>
        <v>-8.3058076516050704E-3</v>
      </c>
      <c r="AG65" s="170">
        <f>'выработка по дням'!M121/$B65</f>
        <v>3350.8</v>
      </c>
      <c r="AH65" s="170">
        <f>AH64</f>
        <v>3356.8</v>
      </c>
      <c r="AI65" s="181">
        <f t="shared" si="198"/>
        <v>-1.7874165872259293E-3</v>
      </c>
      <c r="AJ65" s="170">
        <f>'выработка по дням'!N121/$B65</f>
        <v>1932</v>
      </c>
      <c r="AK65" s="170">
        <f>AK64</f>
        <v>1948.5</v>
      </c>
      <c r="AL65" s="181">
        <f t="shared" si="199"/>
        <v>-8.4680523479599683E-3</v>
      </c>
      <c r="AM65" s="170">
        <f>'выработка по дням'!O121/$B65</f>
        <v>1596.4</v>
      </c>
      <c r="AN65" s="170">
        <f>AN64</f>
        <v>1596.4</v>
      </c>
      <c r="AO65" s="181">
        <f t="shared" si="200"/>
        <v>0</v>
      </c>
      <c r="AP65" s="170">
        <f>'выработка по дням'!P121/$B65</f>
        <v>5049.2</v>
      </c>
      <c r="AQ65" s="170">
        <f>AQ64</f>
        <v>5058.6000000000004</v>
      </c>
      <c r="AR65" s="181">
        <f t="shared" si="201"/>
        <v>-1.8582216423517466E-3</v>
      </c>
      <c r="AS65" s="170">
        <f>'выработка по дням'!Q121/$B65</f>
        <v>5536.8</v>
      </c>
      <c r="AT65" s="170">
        <f>AT64</f>
        <v>5537.0666666666666</v>
      </c>
      <c r="AU65" s="181">
        <f t="shared" si="202"/>
        <v>-4.8160277403154043E-5</v>
      </c>
      <c r="AV65" s="170">
        <f>'выработка по дням'!R121/$B65</f>
        <v>3302.6</v>
      </c>
      <c r="AW65" s="170">
        <f>AW64</f>
        <v>3359.6</v>
      </c>
      <c r="AX65" s="181">
        <f t="shared" si="203"/>
        <v>-1.6966305512561019E-2</v>
      </c>
      <c r="AY65" s="170">
        <f>'выработка по дням'!S121/$B65</f>
        <v>5922.6</v>
      </c>
      <c r="AZ65" s="170">
        <f>AZ64</f>
        <v>5926.3</v>
      </c>
      <c r="BA65" s="181">
        <f t="shared" si="204"/>
        <v>-6.2433558881592533E-4</v>
      </c>
      <c r="BB65" s="170">
        <f>'выработка по дням'!T121/$B65</f>
        <v>3756.6</v>
      </c>
      <c r="BC65" s="170">
        <f>BC64</f>
        <v>3756.6</v>
      </c>
      <c r="BD65" s="181">
        <f t="shared" si="205"/>
        <v>0</v>
      </c>
      <c r="BE65" s="170">
        <f>'выработка по дням'!U121/$B65</f>
        <v>5703.2</v>
      </c>
      <c r="BF65" s="170">
        <f>BF64</f>
        <v>5727</v>
      </c>
      <c r="BG65" s="181">
        <f t="shared" si="206"/>
        <v>-4.155753448576948E-3</v>
      </c>
      <c r="BH65" s="170">
        <f>'выработка по дням'!V121/$B65</f>
        <v>3553.8</v>
      </c>
      <c r="BI65" s="170">
        <f>BI64</f>
        <v>3597.1</v>
      </c>
      <c r="BJ65" s="181">
        <f t="shared" si="207"/>
        <v>-1.2037474632342645E-2</v>
      </c>
      <c r="BK65" s="170">
        <f>'выработка по дням'!W121/$B65</f>
        <v>6172.2</v>
      </c>
      <c r="BL65" s="170">
        <f>BL64</f>
        <v>6179.1</v>
      </c>
      <c r="BM65" s="181">
        <f t="shared" si="208"/>
        <v>-1.1166674758460852E-3</v>
      </c>
      <c r="BN65" s="170">
        <f>'выработка по дням'!X121/$B65</f>
        <v>1345.4</v>
      </c>
      <c r="BO65" s="170">
        <f>BO64</f>
        <v>1345.4</v>
      </c>
      <c r="BP65" s="181">
        <f t="shared" si="209"/>
        <v>0</v>
      </c>
      <c r="BQ65" s="170">
        <f>'выработка по дням'!Y121/$B65</f>
        <v>3629.8</v>
      </c>
      <c r="BR65" s="170">
        <f>BR64</f>
        <v>3629.8</v>
      </c>
      <c r="BS65" s="181">
        <f t="shared" si="210"/>
        <v>0</v>
      </c>
      <c r="BT65" s="170">
        <f>'выработка по дням'!Z121/$B65</f>
        <v>431.4</v>
      </c>
      <c r="BU65" s="170">
        <f>BU64</f>
        <v>431.4</v>
      </c>
      <c r="BV65" s="181">
        <f t="shared" si="211"/>
        <v>0</v>
      </c>
      <c r="BW65" s="170">
        <f>'выработка по дням'!AA121/$B65</f>
        <v>825.2</v>
      </c>
      <c r="BX65" s="170">
        <f>BX64</f>
        <v>825.2</v>
      </c>
      <c r="BY65" s="181">
        <f t="shared" si="212"/>
        <v>0</v>
      </c>
      <c r="BZ65" s="170">
        <f>'выработка по дням'!AB121/$B65</f>
        <v>1988.4</v>
      </c>
      <c r="CA65" s="170">
        <f>CA64</f>
        <v>2072.8000000000002</v>
      </c>
      <c r="CB65" s="181">
        <f t="shared" si="213"/>
        <v>-4.0717869548436939E-2</v>
      </c>
      <c r="CC65" s="170">
        <f>'выработка по дням'!AC121/$B65</f>
        <v>6568.8</v>
      </c>
      <c r="CD65" s="170">
        <f>CD64</f>
        <v>6648</v>
      </c>
      <c r="CE65" s="181">
        <f t="shared" si="214"/>
        <v>-1.1913357400721995E-2</v>
      </c>
      <c r="CF65" s="170">
        <f>'выработка по дням'!AD121/$B65</f>
        <v>6490.8</v>
      </c>
      <c r="CG65" s="170">
        <f>CG64</f>
        <v>6499.5</v>
      </c>
      <c r="CH65" s="181">
        <f t="shared" si="215"/>
        <v>-1.3385645049618922E-3</v>
      </c>
      <c r="CI65" s="170">
        <f>'выработка по дням'!AE121/$B65</f>
        <v>3604.2</v>
      </c>
      <c r="CJ65" s="170">
        <f>CJ64</f>
        <v>3612.7</v>
      </c>
      <c r="CK65" s="181">
        <f t="shared" si="216"/>
        <v>-2.3528109170426552E-3</v>
      </c>
      <c r="CL65" s="170">
        <f>'выработка по дням'!AF121/$B65</f>
        <v>6628.2</v>
      </c>
      <c r="CM65" s="170">
        <f>CM64</f>
        <v>6628.2</v>
      </c>
      <c r="CN65" s="181">
        <f t="shared" si="217"/>
        <v>0</v>
      </c>
      <c r="CO65" s="170">
        <f>'выработка по дням'!AG121/$B65</f>
        <v>6657.6</v>
      </c>
      <c r="CP65" s="170">
        <f>CP64</f>
        <v>6676.2</v>
      </c>
      <c r="CQ65" s="181">
        <f t="shared" si="218"/>
        <v>-2.7860159971240307E-3</v>
      </c>
      <c r="CR65" s="170">
        <f>'выработка по дням'!AH121/$B65</f>
        <v>4020</v>
      </c>
      <c r="CS65" s="170">
        <f>CS64</f>
        <v>4020</v>
      </c>
      <c r="CT65" s="181">
        <f t="shared" si="219"/>
        <v>0</v>
      </c>
    </row>
    <row r="66" spans="1:98" ht="15.75" thickBot="1">
      <c r="A66" s="197" t="s">
        <v>400</v>
      </c>
      <c r="B66" s="182">
        <v>10</v>
      </c>
      <c r="C66" s="183">
        <f>'выработка по дням'!C123/$B66</f>
        <v>2683.6</v>
      </c>
      <c r="D66" s="183">
        <f>D64</f>
        <v>2843.3</v>
      </c>
      <c r="E66" s="184">
        <f t="shared" si="188"/>
        <v>-5.6167129743607873E-2</v>
      </c>
      <c r="F66" s="183">
        <f>'выработка по дням'!D123/$B66</f>
        <v>1168.4000000000001</v>
      </c>
      <c r="G66" s="183">
        <f>G64</f>
        <v>1306.3</v>
      </c>
      <c r="H66" s="184">
        <f t="shared" si="189"/>
        <v>-0.10556533721197264</v>
      </c>
      <c r="I66" s="183">
        <f>'выработка по дням'!E123/$B66</f>
        <v>882.5</v>
      </c>
      <c r="J66" s="183">
        <f>J64</f>
        <v>882.5</v>
      </c>
      <c r="K66" s="184">
        <f t="shared" si="190"/>
        <v>0</v>
      </c>
      <c r="L66" s="183">
        <f>'выработка по дням'!F123/$B66</f>
        <v>3960.9</v>
      </c>
      <c r="M66" s="183">
        <f>M64</f>
        <v>3960.9</v>
      </c>
      <c r="N66" s="184">
        <f t="shared" si="191"/>
        <v>0</v>
      </c>
      <c r="O66" s="183">
        <f>'выработка по дням'!G123/$B66</f>
        <v>1464.1</v>
      </c>
      <c r="P66" s="183">
        <f>P64</f>
        <v>1468</v>
      </c>
      <c r="Q66" s="184">
        <f t="shared" si="192"/>
        <v>-2.6566757493188629E-3</v>
      </c>
      <c r="R66" s="183">
        <f>'выработка по дням'!H123/$B66</f>
        <v>3305.3</v>
      </c>
      <c r="S66" s="183">
        <f>S64</f>
        <v>3305.3</v>
      </c>
      <c r="T66" s="184">
        <f t="shared" si="193"/>
        <v>0</v>
      </c>
      <c r="U66" s="183">
        <f>'выработка по дням'!I123/$B66</f>
        <v>2334.3000000000002</v>
      </c>
      <c r="V66" s="183">
        <f>V64</f>
        <v>2365</v>
      </c>
      <c r="W66" s="184">
        <f t="shared" si="194"/>
        <v>-1.298097251585616E-2</v>
      </c>
      <c r="X66" s="183">
        <f>'выработка по дням'!J123/$B66</f>
        <v>1537.3</v>
      </c>
      <c r="Y66" s="183">
        <f>Y64</f>
        <v>1537.3</v>
      </c>
      <c r="Z66" s="184">
        <f t="shared" si="195"/>
        <v>0</v>
      </c>
      <c r="AA66" s="183">
        <f>'выработка по дням'!K123/$B66</f>
        <v>3034.8</v>
      </c>
      <c r="AB66" s="183">
        <f>AB64</f>
        <v>3034.8</v>
      </c>
      <c r="AC66" s="184">
        <f t="shared" si="196"/>
        <v>0</v>
      </c>
      <c r="AD66" s="183">
        <f>'выработка по дням'!L123/$B66</f>
        <v>3061.2</v>
      </c>
      <c r="AE66" s="183">
        <f>AE64</f>
        <v>3118.3</v>
      </c>
      <c r="AF66" s="184">
        <f t="shared" si="197"/>
        <v>-1.8311259340025129E-2</v>
      </c>
      <c r="AG66" s="183">
        <f>'выработка по дням'!M123/$B66</f>
        <v>3313.4</v>
      </c>
      <c r="AH66" s="183">
        <f>AH64</f>
        <v>3356.8</v>
      </c>
      <c r="AI66" s="184">
        <f t="shared" si="198"/>
        <v>-1.2928979980934249E-2</v>
      </c>
      <c r="AJ66" s="183">
        <f>'выработка по дням'!N123/$B66</f>
        <v>1948.5</v>
      </c>
      <c r="AK66" s="183">
        <f>AK64</f>
        <v>1948.5</v>
      </c>
      <c r="AL66" s="184">
        <f t="shared" si="199"/>
        <v>0</v>
      </c>
      <c r="AM66" s="183">
        <f>'выработка по дням'!O123/$B66</f>
        <v>1591</v>
      </c>
      <c r="AN66" s="183">
        <f>AN64</f>
        <v>1596.4</v>
      </c>
      <c r="AO66" s="184">
        <f t="shared" si="200"/>
        <v>-3.3826108744676089E-3</v>
      </c>
      <c r="AP66" s="183">
        <f>'выработка по дням'!P123/$B66</f>
        <v>5058.6000000000004</v>
      </c>
      <c r="AQ66" s="183">
        <f>AQ64</f>
        <v>5058.6000000000004</v>
      </c>
      <c r="AR66" s="184">
        <f t="shared" si="201"/>
        <v>0</v>
      </c>
      <c r="AS66" s="183">
        <f>'выработка по дням'!Q123/$B66</f>
        <v>5495.5</v>
      </c>
      <c r="AT66" s="183">
        <f>AT64</f>
        <v>5537.0666666666666</v>
      </c>
      <c r="AU66" s="184">
        <f t="shared" si="202"/>
        <v>-7.5069832402234532E-3</v>
      </c>
      <c r="AV66" s="183">
        <f>'выработка по дням'!R123/$B66</f>
        <v>3234.1</v>
      </c>
      <c r="AW66" s="183">
        <f>AW64</f>
        <v>3359.6</v>
      </c>
      <c r="AX66" s="184">
        <f t="shared" si="203"/>
        <v>-3.7355637575901893E-2</v>
      </c>
      <c r="AY66" s="183">
        <f>'выработка по дням'!S123/$B66</f>
        <v>5878.2</v>
      </c>
      <c r="AZ66" s="183">
        <f>AZ64</f>
        <v>5926.3</v>
      </c>
      <c r="BA66" s="184">
        <f t="shared" si="204"/>
        <v>-8.1163626546074882E-3</v>
      </c>
      <c r="BB66" s="183">
        <f>'выработка по дням'!T123/$B66</f>
        <v>3723.3</v>
      </c>
      <c r="BC66" s="183">
        <f>BC64</f>
        <v>3756.6</v>
      </c>
      <c r="BD66" s="184">
        <f t="shared" si="205"/>
        <v>-8.8643986583612118E-3</v>
      </c>
      <c r="BE66" s="183">
        <f>'выработка по дням'!U123/$B66</f>
        <v>5727</v>
      </c>
      <c r="BF66" s="183">
        <f>BF64</f>
        <v>5727</v>
      </c>
      <c r="BG66" s="184">
        <f t="shared" si="206"/>
        <v>0</v>
      </c>
      <c r="BH66" s="183">
        <f>'выработка по дням'!V123/$B66</f>
        <v>3597.1</v>
      </c>
      <c r="BI66" s="183">
        <f>BI64</f>
        <v>3597.1</v>
      </c>
      <c r="BJ66" s="184">
        <f t="shared" si="207"/>
        <v>0</v>
      </c>
      <c r="BK66" s="183">
        <f>'выработка по дням'!W123/$B66</f>
        <v>6122.8</v>
      </c>
      <c r="BL66" s="183">
        <f>BL64</f>
        <v>6179.1</v>
      </c>
      <c r="BM66" s="184">
        <f t="shared" si="208"/>
        <v>-9.111359259439105E-3</v>
      </c>
      <c r="BN66" s="183">
        <f>'выработка по дням'!X123/$B66</f>
        <v>1335.9</v>
      </c>
      <c r="BO66" s="183">
        <f>BO64</f>
        <v>1345.4</v>
      </c>
      <c r="BP66" s="184">
        <f t="shared" si="209"/>
        <v>-7.0610970715028979E-3</v>
      </c>
      <c r="BQ66" s="183">
        <f>'выработка по дням'!Y123/$B66</f>
        <v>3619.1</v>
      </c>
      <c r="BR66" s="183">
        <f>BR64</f>
        <v>3629.8</v>
      </c>
      <c r="BS66" s="184">
        <f t="shared" si="210"/>
        <v>-2.947820816573991E-3</v>
      </c>
      <c r="BT66" s="183">
        <f>'выработка по дням'!Z123/$B66</f>
        <v>399.9</v>
      </c>
      <c r="BU66" s="183">
        <f>BU64</f>
        <v>431.4</v>
      </c>
      <c r="BV66" s="184">
        <f t="shared" si="211"/>
        <v>-7.3018080667593882E-2</v>
      </c>
      <c r="BW66" s="183">
        <f>'выработка по дням'!AA123/$B66</f>
        <v>751.2</v>
      </c>
      <c r="BX66" s="183">
        <f>BX64</f>
        <v>825.2</v>
      </c>
      <c r="BY66" s="184">
        <f t="shared" si="212"/>
        <v>-8.9675230247212787E-2</v>
      </c>
      <c r="BZ66" s="183">
        <f>'выработка по дням'!AB123/$B66</f>
        <v>1863.4</v>
      </c>
      <c r="CA66" s="183">
        <f>CA64</f>
        <v>2072.8000000000002</v>
      </c>
      <c r="CB66" s="184">
        <f t="shared" si="213"/>
        <v>-0.10102277113083755</v>
      </c>
      <c r="CC66" s="183">
        <f>'выработка по дням'!AC123/$B66</f>
        <v>6482.2</v>
      </c>
      <c r="CD66" s="183">
        <f>CD64</f>
        <v>6648</v>
      </c>
      <c r="CE66" s="184">
        <f t="shared" si="214"/>
        <v>-2.4939831528279208E-2</v>
      </c>
      <c r="CF66" s="183">
        <f>'выработка по дням'!AD123/$B66</f>
        <v>6438.4</v>
      </c>
      <c r="CG66" s="183">
        <f>CG64</f>
        <v>6499.5</v>
      </c>
      <c r="CH66" s="184">
        <f t="shared" si="215"/>
        <v>-9.400723132548713E-3</v>
      </c>
      <c r="CI66" s="183">
        <f>'выработка по дням'!AE123/$B66</f>
        <v>3554.7</v>
      </c>
      <c r="CJ66" s="183">
        <f>CJ64</f>
        <v>3612.7</v>
      </c>
      <c r="CK66" s="184">
        <f t="shared" si="216"/>
        <v>-1.6054474492761647E-2</v>
      </c>
      <c r="CL66" s="183">
        <f>'выработка по дням'!AF123/$B66</f>
        <v>6560.6</v>
      </c>
      <c r="CM66" s="183">
        <f>CM64</f>
        <v>6628.2</v>
      </c>
      <c r="CN66" s="184">
        <f t="shared" si="217"/>
        <v>-1.019884734920483E-2</v>
      </c>
      <c r="CO66" s="183">
        <f>'выработка по дням'!AG123/$B66</f>
        <v>6621.4</v>
      </c>
      <c r="CP66" s="183">
        <f>CP64</f>
        <v>6676.2</v>
      </c>
      <c r="CQ66" s="184">
        <f t="shared" si="218"/>
        <v>-8.2082621850753691E-3</v>
      </c>
      <c r="CR66" s="183">
        <f>'выработка по дням'!AH123/$B66</f>
        <v>3982.1</v>
      </c>
      <c r="CS66" s="183">
        <f>CS64</f>
        <v>4020</v>
      </c>
      <c r="CT66" s="184">
        <f t="shared" si="219"/>
        <v>-9.4278606965174355E-3</v>
      </c>
    </row>
    <row r="67" spans="1:98" ht="15.75" thickBot="1">
      <c r="A67" s="191" t="s">
        <v>401</v>
      </c>
      <c r="B67" s="177">
        <v>15</v>
      </c>
      <c r="C67" s="178">
        <f>'выработка по дням'!C125/$B67</f>
        <v>5066.2</v>
      </c>
      <c r="D67" s="179">
        <f>MAX(C38,C67:C70)</f>
        <v>5386.6</v>
      </c>
      <c r="E67" s="180">
        <f>(C67-D$67)/D$67</f>
        <v>-5.9480934169977448E-2</v>
      </c>
      <c r="F67" s="178">
        <f>'выработка по дням'!D125/$B67</f>
        <v>3464.2</v>
      </c>
      <c r="G67" s="179">
        <f>MAX(F38,F67:F70)</f>
        <v>3464.2</v>
      </c>
      <c r="H67" s="180">
        <f>(F67-G$67)/G$67</f>
        <v>0</v>
      </c>
      <c r="I67" s="178">
        <f>'выработка по дням'!E125/$B67</f>
        <v>2900.2</v>
      </c>
      <c r="J67" s="179">
        <f>MAX(I67:I70)</f>
        <v>2900.2</v>
      </c>
      <c r="K67" s="180">
        <f>(I67-J$67)/J$67</f>
        <v>0</v>
      </c>
      <c r="L67" s="178">
        <f>'выработка по дням'!F125/$B67</f>
        <v>5412.5333333333338</v>
      </c>
      <c r="M67" s="179">
        <f>MAX(L67:L70)</f>
        <v>5425.5333333333338</v>
      </c>
      <c r="N67" s="180">
        <f>(L67-M$67)/M$67</f>
        <v>-2.3960778049469788E-3</v>
      </c>
      <c r="O67" s="178">
        <f>'выработка по дням'!G125/$B67</f>
        <v>934.4</v>
      </c>
      <c r="P67" s="179">
        <f>MAX(O67:O70)</f>
        <v>934.4</v>
      </c>
      <c r="Q67" s="180">
        <f>(O67-P$67)/P$67</f>
        <v>0</v>
      </c>
      <c r="R67" s="178">
        <f>'выработка по дням'!H125/$B67</f>
        <v>5389.8666666666668</v>
      </c>
      <c r="S67" s="179">
        <f>MAX(R67:R70)</f>
        <v>5389.8666666666668</v>
      </c>
      <c r="T67" s="180">
        <f>(R67-S$67)/S$67</f>
        <v>0</v>
      </c>
      <c r="U67" s="178">
        <f>'выработка по дням'!I125/$B67</f>
        <v>3562.4666666666667</v>
      </c>
      <c r="V67" s="179">
        <f>MAX(U67:U70)</f>
        <v>3562.4666666666667</v>
      </c>
      <c r="W67" s="180">
        <f>(U67-V$67)/V$67</f>
        <v>0</v>
      </c>
      <c r="X67" s="178">
        <f>'выработка по дням'!J125/$B67</f>
        <v>4794.333333333333</v>
      </c>
      <c r="Y67" s="179">
        <f>MAX(X67:X70)</f>
        <v>4794.333333333333</v>
      </c>
      <c r="Z67" s="180">
        <f>(X67-Y$67)/Y$67</f>
        <v>0</v>
      </c>
      <c r="AA67" s="178">
        <f>'выработка по дням'!K125/$B67</f>
        <v>1594.4666666666667</v>
      </c>
      <c r="AB67" s="179">
        <f>MAX(AA67:AA70)</f>
        <v>1596.6</v>
      </c>
      <c r="AC67" s="180">
        <f>(AA67-AB$67)/AB$67</f>
        <v>-1.3361727003214406E-3</v>
      </c>
      <c r="AD67" s="178">
        <f>'выработка по дням'!L125/$B67</f>
        <v>183.93333333333334</v>
      </c>
      <c r="AE67" s="179">
        <f>MAX(AD67:AD70)</f>
        <v>186.53333333333333</v>
      </c>
      <c r="AF67" s="180">
        <f>(AD67-AE$67)/AE$67</f>
        <v>-1.3938527519656867E-2</v>
      </c>
      <c r="AG67" s="178">
        <f>'выработка по дням'!M125/$B67</f>
        <v>2240</v>
      </c>
      <c r="AH67" s="179">
        <f>MAX(AG67:AG70)</f>
        <v>2240</v>
      </c>
      <c r="AI67" s="180">
        <f>(AG67-AH$67)/AH$67</f>
        <v>0</v>
      </c>
      <c r="AJ67" s="178">
        <f>'выработка по дням'!N125/$B67</f>
        <v>1284.9333333333334</v>
      </c>
      <c r="AK67" s="179">
        <f>MAX(AJ67:AJ70)</f>
        <v>1287.5999999999999</v>
      </c>
      <c r="AL67" s="180">
        <f>(AJ67-AK$67)/AK$67</f>
        <v>-2.0710365537950567E-3</v>
      </c>
      <c r="AM67" s="178">
        <f>'выработка по дням'!O125/$B67</f>
        <v>3709.7333333333331</v>
      </c>
      <c r="AN67" s="179">
        <f>MAX(AM67:AM70)</f>
        <v>3716.6</v>
      </c>
      <c r="AO67" s="180">
        <f>(AM67-AN$67)/AN$67</f>
        <v>-1.847566772498194E-3</v>
      </c>
      <c r="AP67" s="178">
        <f>'выработка по дням'!P125/$B67</f>
        <v>1150.8666666666666</v>
      </c>
      <c r="AQ67" s="179">
        <f>MAX(AP67:AP70)</f>
        <v>1150.8666666666666</v>
      </c>
      <c r="AR67" s="180">
        <f>(AP67-AQ$67)/AQ$67</f>
        <v>0</v>
      </c>
      <c r="AS67" s="178">
        <f>'выработка по дням'!Q125/$B67</f>
        <v>6017.4666666666662</v>
      </c>
      <c r="AT67" s="179">
        <f>MAX(AS67:AS70)</f>
        <v>6017.4666666666662</v>
      </c>
      <c r="AU67" s="180">
        <f>(AS67-AT$67)/AT$67</f>
        <v>0</v>
      </c>
      <c r="AV67" s="178">
        <f>'выработка по дням'!R125/$B67</f>
        <v>5121.2</v>
      </c>
      <c r="AW67" s="179">
        <f>MAX(AV67:AV70)</f>
        <v>5135.333333333333</v>
      </c>
      <c r="AX67" s="180">
        <f>(AV67-AW$67)/AW$67</f>
        <v>-2.7521744774762847E-3</v>
      </c>
      <c r="AY67" s="178">
        <f>'выработка по дням'!S125/$B67</f>
        <v>5684.6</v>
      </c>
      <c r="AZ67" s="179">
        <f>MAX(AY67:AY70)</f>
        <v>5710.666666666667</v>
      </c>
      <c r="BA67" s="180">
        <f>(AY67-AZ$67)/AZ$67</f>
        <v>-4.5645575531169632E-3</v>
      </c>
      <c r="BB67" s="178">
        <f>'выработка по дням'!T125/$B67</f>
        <v>3885.2666666666669</v>
      </c>
      <c r="BC67" s="179">
        <f>MAX(BB67:BB70)</f>
        <v>3885.2666666666669</v>
      </c>
      <c r="BD67" s="180">
        <f>(BB67-BC$67)/BC$67</f>
        <v>0</v>
      </c>
      <c r="BE67" s="178">
        <f>'выработка по дням'!U125/$B67</f>
        <v>5669.5333333333338</v>
      </c>
      <c r="BF67" s="179">
        <f>MAX(BE67:BE70)</f>
        <v>5669.5333333333338</v>
      </c>
      <c r="BG67" s="180">
        <f>(BE67-BF$67)/BF$67</f>
        <v>0</v>
      </c>
      <c r="BH67" s="178">
        <f>'выработка по дням'!V125/$B67</f>
        <v>2609.8666666666668</v>
      </c>
      <c r="BI67" s="179">
        <f>MAX(BH67:BH70)</f>
        <v>2609.8666666666668</v>
      </c>
      <c r="BJ67" s="180">
        <f>(BH67-BI$67)/BI$67</f>
        <v>0</v>
      </c>
      <c r="BK67" s="178">
        <f>'выработка по дням'!W125/$B67</f>
        <v>4285.7333333333336</v>
      </c>
      <c r="BL67" s="179">
        <f>MAX(BK67:BK70)</f>
        <v>4285.7333333333336</v>
      </c>
      <c r="BM67" s="180">
        <f>(BK67-BL$67)/BL$67</f>
        <v>0</v>
      </c>
      <c r="BN67" s="178">
        <f>'выработка по дням'!X125/$B67</f>
        <v>5780.5333333333338</v>
      </c>
      <c r="BO67" s="179">
        <f>MAX(BN67:BN70)</f>
        <v>5780.5333333333338</v>
      </c>
      <c r="BP67" s="180">
        <f>(BN67-BO$67)/BO$67</f>
        <v>0</v>
      </c>
      <c r="BQ67" s="178">
        <f>'выработка по дням'!Y125/$B67</f>
        <v>3763.0666666666666</v>
      </c>
      <c r="BR67" s="179">
        <f>MAX(BQ67:BQ70)</f>
        <v>3763.0666666666666</v>
      </c>
      <c r="BS67" s="180">
        <f>(BQ67-BR$67)/BR$67</f>
        <v>0</v>
      </c>
      <c r="BT67" s="178">
        <f>'выработка по дням'!Z125/$B67</f>
        <v>5117.2666666666664</v>
      </c>
      <c r="BU67" s="179">
        <f>MAX(BT67:BT70)</f>
        <v>5171.8666666666668</v>
      </c>
      <c r="BV67" s="180">
        <f>(BT67-BU$67)/BU$67</f>
        <v>-1.0557116708345219E-2</v>
      </c>
      <c r="BW67" s="178">
        <f>'выработка по дням'!AA125/$B67</f>
        <v>3606.8</v>
      </c>
      <c r="BX67" s="179">
        <f>MAX(BW67:BW70)</f>
        <v>3639.8666666666668</v>
      </c>
      <c r="BY67" s="180">
        <f>(BW67-BX$67)/BX$67</f>
        <v>-9.0845818528151046E-3</v>
      </c>
      <c r="BZ67" s="178">
        <f>'выработка по дням'!AB125/$B67</f>
        <v>5424</v>
      </c>
      <c r="CA67" s="179">
        <f>MAX(BZ67:BZ70)</f>
        <v>5849.2666666666664</v>
      </c>
      <c r="CB67" s="180">
        <f>(BZ67-CA$67)/CA$67</f>
        <v>-7.2704270620818523E-2</v>
      </c>
      <c r="CC67" s="178">
        <f>'выработка по дням'!AC125/$B67</f>
        <v>3704.4</v>
      </c>
      <c r="CD67" s="179">
        <f>MAX(CC67:CC70)</f>
        <v>3955.5333333333333</v>
      </c>
      <c r="CE67" s="180">
        <f>(CC67-CD$67)/CD$67</f>
        <v>-6.3489120725397308E-2</v>
      </c>
      <c r="CF67" s="178">
        <f>'выработка по дням'!AD125/$B67</f>
        <v>702.13333333333333</v>
      </c>
      <c r="CG67" s="179">
        <f>MAX(CF67:CF70)</f>
        <v>744.73333333333335</v>
      </c>
      <c r="CH67" s="180">
        <f>(CF67-CG$67)/CG$67</f>
        <v>-5.7201682929012648E-2</v>
      </c>
      <c r="CI67" s="178">
        <f>'выработка по дням'!AE125/$B67</f>
        <v>2338.1333333333332</v>
      </c>
      <c r="CJ67" s="179">
        <f>MAX(CI67:CI70)</f>
        <v>2481.8666666666668</v>
      </c>
      <c r="CK67" s="180">
        <f>(CI67-CJ$67)/CJ$67</f>
        <v>-5.7913398517245182E-2</v>
      </c>
      <c r="CL67" s="178">
        <f>'выработка по дням'!AF125/$B67</f>
        <v>1119.4000000000001</v>
      </c>
      <c r="CM67" s="179">
        <f>MAX(CL67:CL70)</f>
        <v>1212.0666666666666</v>
      </c>
      <c r="CN67" s="180">
        <f>(CL67-CM$67)/CM$67</f>
        <v>-7.6453440404818093E-2</v>
      </c>
      <c r="CO67" s="178">
        <f>'выработка по дням'!AG125/$B67</f>
        <v>1666.6</v>
      </c>
      <c r="CP67" s="179">
        <f>MAX(CO67:CO70)</f>
        <v>1783.2666666666667</v>
      </c>
      <c r="CQ67" s="180">
        <f>(CO67-CP$67)/CP$67</f>
        <v>-6.5423006467531533E-2</v>
      </c>
      <c r="CR67" s="178">
        <f>'выработка по дням'!AH125/$B67</f>
        <v>2731.8</v>
      </c>
      <c r="CS67" s="179">
        <f>MAX(CR67:CR70)</f>
        <v>2974.3333333333335</v>
      </c>
      <c r="CT67" s="180">
        <f>(CR67-CS$67)/CS$67</f>
        <v>-8.1542082259329809E-2</v>
      </c>
    </row>
    <row r="68" spans="1:98" ht="15.75" thickBot="1">
      <c r="A68" s="192" t="s">
        <v>402</v>
      </c>
      <c r="B68" s="168">
        <v>15</v>
      </c>
      <c r="C68" s="170">
        <f>'выработка по дням'!C127/$B68</f>
        <v>4609.6000000000004</v>
      </c>
      <c r="D68" s="179">
        <f>MAX(C38,C67:C70)</f>
        <v>5386.6</v>
      </c>
      <c r="E68" s="181">
        <f t="shared" ref="E68:E70" si="220">(C68-D$67)/D$67</f>
        <v>-0.14424683473805369</v>
      </c>
      <c r="F68" s="170">
        <f>'выработка по дням'!D127/$B68</f>
        <v>3462.9333333333334</v>
      </c>
      <c r="G68" s="170">
        <f>MAX(F38,F67:F70)</f>
        <v>3464.2</v>
      </c>
      <c r="H68" s="181">
        <f t="shared" ref="H68:H70" si="221">(F68-G$67)/G$67</f>
        <v>-3.6564478571284113E-4</v>
      </c>
      <c r="I68" s="170">
        <f>'выработка по дням'!E127/$B68</f>
        <v>2843.4</v>
      </c>
      <c r="J68" s="170">
        <f>J67</f>
        <v>2900.2</v>
      </c>
      <c r="K68" s="181">
        <f t="shared" ref="K68:K70" si="222">(I68-J$67)/J$67</f>
        <v>-1.9584856216812541E-2</v>
      </c>
      <c r="L68" s="170">
        <f>'выработка по дням'!F127/$B68</f>
        <v>5393.4</v>
      </c>
      <c r="M68" s="170">
        <f>M67</f>
        <v>5425.5333333333338</v>
      </c>
      <c r="N68" s="181">
        <f t="shared" ref="N68:N70" si="223">(L68-M$67)/M$67</f>
        <v>-5.9226128306896011E-3</v>
      </c>
      <c r="O68" s="170">
        <f>'выработка по дням'!G127/$B68</f>
        <v>919</v>
      </c>
      <c r="P68" s="170">
        <f>P67</f>
        <v>934.4</v>
      </c>
      <c r="Q68" s="181">
        <f t="shared" ref="Q68:Q70" si="224">(O68-P$67)/P$67</f>
        <v>-1.648116438356162E-2</v>
      </c>
      <c r="R68" s="170">
        <f>'выработка по дням'!H127/$B68</f>
        <v>5101.0666666666666</v>
      </c>
      <c r="S68" s="170">
        <f>S67</f>
        <v>5389.8666666666668</v>
      </c>
      <c r="T68" s="181">
        <f t="shared" ref="T68:T70" si="225">(R68-S$67)/S$67</f>
        <v>-5.3582030476944424E-2</v>
      </c>
      <c r="U68" s="170">
        <f>'выработка по дням'!I127/$B68</f>
        <v>3535.4666666666667</v>
      </c>
      <c r="V68" s="170">
        <f>V67</f>
        <v>3562.4666666666667</v>
      </c>
      <c r="W68" s="181">
        <f t="shared" ref="W68:W70" si="226">(U68-V$67)/V$67</f>
        <v>-7.5790182832120067E-3</v>
      </c>
      <c r="X68" s="170">
        <f>'выработка по дням'!J127/$B68</f>
        <v>3713.3333333333335</v>
      </c>
      <c r="Y68" s="170">
        <f>Y67</f>
        <v>4794.333333333333</v>
      </c>
      <c r="Z68" s="181">
        <f t="shared" ref="Z68:Z70" si="227">(X68-Y$67)/Y$67</f>
        <v>-0.22547451852881867</v>
      </c>
      <c r="AA68" s="170">
        <f>'выработка по дням'!K127/$B68</f>
        <v>1596.6</v>
      </c>
      <c r="AB68" s="170">
        <f>AB67</f>
        <v>1596.6</v>
      </c>
      <c r="AC68" s="181">
        <f t="shared" ref="AC68:AC70" si="228">(AA68-AB$67)/AB$67</f>
        <v>0</v>
      </c>
      <c r="AD68" s="170">
        <f>'выработка по дням'!L127/$B68</f>
        <v>183.4</v>
      </c>
      <c r="AE68" s="170">
        <f>AE67</f>
        <v>186.53333333333333</v>
      </c>
      <c r="AF68" s="181">
        <f t="shared" ref="AF68:AF70" si="229">(AD68-AE$67)/AE$67</f>
        <v>-1.679771265189417E-2</v>
      </c>
      <c r="AG68" s="170">
        <f>'выработка по дням'!M127/$B68</f>
        <v>2201</v>
      </c>
      <c r="AH68" s="170">
        <f>AH67</f>
        <v>2240</v>
      </c>
      <c r="AI68" s="181">
        <f t="shared" ref="AI68:AI70" si="230">(AG68-AH$67)/AH$67</f>
        <v>-1.7410714285714286E-2</v>
      </c>
      <c r="AJ68" s="170">
        <f>'выработка по дням'!N127/$B68</f>
        <v>1268.2</v>
      </c>
      <c r="AK68" s="170">
        <f>AK67</f>
        <v>1287.5999999999999</v>
      </c>
      <c r="AL68" s="181">
        <f t="shared" ref="AL68:AL70" si="231">(AJ68-AK$67)/AK$67</f>
        <v>-1.5066790928859789E-2</v>
      </c>
      <c r="AM68" s="170">
        <f>'выработка по дням'!O127/$B68</f>
        <v>3670.2666666666669</v>
      </c>
      <c r="AN68" s="170">
        <f>AN67</f>
        <v>3716.6</v>
      </c>
      <c r="AO68" s="181">
        <f t="shared" ref="AO68:AO70" si="232">(AM68-AN$67)/AN$67</f>
        <v>-1.2466591328992367E-2</v>
      </c>
      <c r="AP68" s="170">
        <f>'выработка по дням'!P127/$B68</f>
        <v>1139.8666666666666</v>
      </c>
      <c r="AQ68" s="170">
        <f>AQ67</f>
        <v>1150.8666666666666</v>
      </c>
      <c r="AR68" s="181">
        <f t="shared" ref="AR68:AR70" si="233">(AP68-AQ$67)/AQ$67</f>
        <v>-9.5580142501303367E-3</v>
      </c>
      <c r="AS68" s="170">
        <f>'выработка по дням'!Q127/$B68</f>
        <v>5989.6</v>
      </c>
      <c r="AT68" s="170">
        <f>AT67</f>
        <v>6017.4666666666662</v>
      </c>
      <c r="AU68" s="181">
        <f t="shared" ref="AU68:AU70" si="234">(AS68-AT$67)/AT$67</f>
        <v>-4.630963196029206E-3</v>
      </c>
      <c r="AV68" s="170">
        <f>'выработка по дням'!R127/$B68</f>
        <v>5093</v>
      </c>
      <c r="AW68" s="170">
        <f>AW67</f>
        <v>5135.333333333333</v>
      </c>
      <c r="AX68" s="181">
        <f t="shared" ref="AX68:AX70" si="235">(AV68-AW$67)/AW$67</f>
        <v>-8.2435414773464298E-3</v>
      </c>
      <c r="AY68" s="170">
        <f>'выработка по дням'!S127/$B68</f>
        <v>5636.9333333333334</v>
      </c>
      <c r="AZ68" s="170">
        <f>AZ67</f>
        <v>5710.666666666667</v>
      </c>
      <c r="BA68" s="181">
        <f t="shared" ref="BA68:BA70" si="236">(AY68-AZ$67)/AZ$67</f>
        <v>-1.2911510623394859E-2</v>
      </c>
      <c r="BB68" s="170">
        <f>'выработка по дням'!T127/$B68</f>
        <v>3878.6666666666665</v>
      </c>
      <c r="BC68" s="170">
        <f>BC67</f>
        <v>3885.2666666666669</v>
      </c>
      <c r="BD68" s="181">
        <f t="shared" ref="BD68:BD70" si="237">(BB68-BC$67)/BC$67</f>
        <v>-1.6987250982344489E-3</v>
      </c>
      <c r="BE68" s="170">
        <f>'выработка по дням'!U127/$B68</f>
        <v>5614.7333333333336</v>
      </c>
      <c r="BF68" s="170">
        <f>BF67</f>
        <v>5669.5333333333338</v>
      </c>
      <c r="BG68" s="181">
        <f t="shared" ref="BG68:BG70" si="238">(BE68-BF$67)/BF$67</f>
        <v>-9.665698528979489E-3</v>
      </c>
      <c r="BH68" s="170">
        <f>'выработка по дням'!V127/$B68</f>
        <v>2579.6</v>
      </c>
      <c r="BI68" s="170">
        <f>BI67</f>
        <v>2609.8666666666668</v>
      </c>
      <c r="BJ68" s="181">
        <f t="shared" ref="BJ68:BJ70" si="239">(BH68-BI$67)/BI$67</f>
        <v>-1.159701645039346E-2</v>
      </c>
      <c r="BK68" s="170">
        <f>'выработка по дням'!W127/$B68</f>
        <v>4235.6000000000004</v>
      </c>
      <c r="BL68" s="170">
        <f>BL67</f>
        <v>4285.7333333333336</v>
      </c>
      <c r="BM68" s="181">
        <f t="shared" ref="BM68:BM70" si="240">(BK68-BL$67)/BL$67</f>
        <v>-1.1697725787885358E-2</v>
      </c>
      <c r="BN68" s="170">
        <f>'выработка по дням'!X127/$B68</f>
        <v>5734.6</v>
      </c>
      <c r="BO68" s="170">
        <f>BO67</f>
        <v>5780.5333333333338</v>
      </c>
      <c r="BP68" s="181">
        <f t="shared" ref="BP68:BP70" si="241">(BN68-BO$67)/BO$67</f>
        <v>-7.9462102689486658E-3</v>
      </c>
      <c r="BQ68" s="170">
        <f>'выработка по дням'!Y127/$B68</f>
        <v>3720.0666666666666</v>
      </c>
      <c r="BR68" s="170">
        <f>BR67</f>
        <v>3763.0666666666666</v>
      </c>
      <c r="BS68" s="181">
        <f t="shared" ref="BS68:BS70" si="242">(BQ68-BR$67)/BR$67</f>
        <v>-1.1426850441129576E-2</v>
      </c>
      <c r="BT68" s="170">
        <f>'выработка по дням'!Z127/$B68</f>
        <v>5085</v>
      </c>
      <c r="BU68" s="170">
        <f>BU67</f>
        <v>5171.8666666666668</v>
      </c>
      <c r="BV68" s="181">
        <f t="shared" ref="BV68:BV70" si="243">(BT68-BU$67)/BU$67</f>
        <v>-1.6795998865657812E-2</v>
      </c>
      <c r="BW68" s="170">
        <f>'выработка по дням'!AA127/$B68</f>
        <v>3605.4</v>
      </c>
      <c r="BX68" s="170">
        <f>BX67</f>
        <v>3639.8666666666668</v>
      </c>
      <c r="BY68" s="181">
        <f t="shared" ref="BY68:BY70" si="244">(BW68-BX$67)/BX$67</f>
        <v>-9.4692113264222208E-3</v>
      </c>
      <c r="BZ68" s="170">
        <f>'выработка по дням'!AB127/$B68</f>
        <v>5763.9333333333334</v>
      </c>
      <c r="CA68" s="170">
        <f>CA67</f>
        <v>5849.2666666666664</v>
      </c>
      <c r="CB68" s="181">
        <f t="shared" ref="CB68:CB70" si="245">(BZ68-CA$67)/CA$67</f>
        <v>-1.4588723372730433E-2</v>
      </c>
      <c r="CC68" s="170">
        <f>'выработка по дням'!AC127/$B68</f>
        <v>3940.4666666666667</v>
      </c>
      <c r="CD68" s="170">
        <f>CD67</f>
        <v>3955.5333333333333</v>
      </c>
      <c r="CE68" s="181">
        <f t="shared" ref="CE68:CE70" si="246">(CC68-CD$67)/CD$67</f>
        <v>-3.8090101629784283E-3</v>
      </c>
      <c r="CF68" s="170">
        <f>'выработка по дням'!AD127/$B68</f>
        <v>744.73333333333335</v>
      </c>
      <c r="CG68" s="170">
        <f>CG67</f>
        <v>744.73333333333335</v>
      </c>
      <c r="CH68" s="181">
        <f t="shared" ref="CH68:CH70" si="247">(CF68-CG$67)/CG$67</f>
        <v>0</v>
      </c>
      <c r="CI68" s="170">
        <f>'выработка по дням'!AE127/$B68</f>
        <v>2469.6</v>
      </c>
      <c r="CJ68" s="170">
        <f>CJ67</f>
        <v>2481.8666666666668</v>
      </c>
      <c r="CK68" s="181">
        <f t="shared" ref="CK68:CK70" si="248">(CI68-CJ$67)/CJ$67</f>
        <v>-4.9425163855163637E-3</v>
      </c>
      <c r="CL68" s="170">
        <f>'выработка по дням'!AF127/$B68</f>
        <v>1195.1333333333334</v>
      </c>
      <c r="CM68" s="170">
        <f>CM67</f>
        <v>1212.0666666666666</v>
      </c>
      <c r="CN68" s="181">
        <f t="shared" ref="CN68:CN70" si="249">(CL68-CM$67)/CM$67</f>
        <v>-1.3970628678290386E-2</v>
      </c>
      <c r="CO68" s="170">
        <f>'выработка по дням'!AG127/$B68</f>
        <v>1764.8</v>
      </c>
      <c r="CP68" s="170">
        <f>CP67</f>
        <v>1783.2666666666667</v>
      </c>
      <c r="CQ68" s="181">
        <f t="shared" ref="CQ68:CQ70" si="250">(CO68-CP$67)/CP$67</f>
        <v>-1.0355527309432145E-2</v>
      </c>
      <c r="CR68" s="170">
        <f>'выработка по дням'!AH127/$B68</f>
        <v>2913.6666666666665</v>
      </c>
      <c r="CS68" s="170">
        <f>CS67</f>
        <v>2974.3333333333335</v>
      </c>
      <c r="CT68" s="181">
        <f t="shared" ref="CT68:CT70" si="251">(CR68-CS$67)/CS$67</f>
        <v>-2.0396727557996291E-2</v>
      </c>
    </row>
    <row r="69" spans="1:98" ht="15.75" thickBot="1">
      <c r="A69" s="192" t="s">
        <v>403</v>
      </c>
      <c r="B69" s="168">
        <v>15</v>
      </c>
      <c r="C69" s="170">
        <f>'выработка по дням'!C129/$B69</f>
        <v>4453.2</v>
      </c>
      <c r="D69" s="179">
        <f>MAX(C38,C67:C70)</f>
        <v>5386.6</v>
      </c>
      <c r="E69" s="181">
        <f t="shared" si="220"/>
        <v>-0.17328184754761825</v>
      </c>
      <c r="F69" s="170">
        <f>'выработка по дням'!D129/$B69</f>
        <v>3446.3333333333335</v>
      </c>
      <c r="G69" s="170">
        <f>MAX(F38,F67:F70)</f>
        <v>3464.2</v>
      </c>
      <c r="H69" s="181">
        <f t="shared" si="221"/>
        <v>-5.1575159247925452E-3</v>
      </c>
      <c r="I69" s="170">
        <f>'выработка по дням'!E129/$B69</f>
        <v>2795.0666666666666</v>
      </c>
      <c r="J69" s="170">
        <f>J68</f>
        <v>2900.2</v>
      </c>
      <c r="K69" s="181">
        <f t="shared" si="222"/>
        <v>-3.6250373537457151E-2</v>
      </c>
      <c r="L69" s="170">
        <f>'выработка по дням'!F129/$B69</f>
        <v>5425.5333333333338</v>
      </c>
      <c r="M69" s="170">
        <f>M68</f>
        <v>5425.5333333333338</v>
      </c>
      <c r="N69" s="181">
        <f t="shared" si="223"/>
        <v>0</v>
      </c>
      <c r="O69" s="170">
        <f>'выработка по дням'!G129/$B69</f>
        <v>896.5333333333333</v>
      </c>
      <c r="P69" s="170">
        <f>P68</f>
        <v>934.4</v>
      </c>
      <c r="Q69" s="181">
        <f t="shared" si="224"/>
        <v>-4.0525114155251153E-2</v>
      </c>
      <c r="R69" s="170">
        <f>'выработка по дням'!H129/$B69</f>
        <v>5015</v>
      </c>
      <c r="S69" s="170">
        <f>S68</f>
        <v>5389.8666666666668</v>
      </c>
      <c r="T69" s="181">
        <f t="shared" si="225"/>
        <v>-6.9550267168019014E-2</v>
      </c>
      <c r="U69" s="170">
        <f>'выработка по дням'!I129/$B69</f>
        <v>3504.7333333333331</v>
      </c>
      <c r="V69" s="170">
        <f>V68</f>
        <v>3562.4666666666667</v>
      </c>
      <c r="W69" s="181">
        <f t="shared" si="226"/>
        <v>-1.620599958830031E-2</v>
      </c>
      <c r="X69" s="170">
        <f>'выработка по дням'!J129/$B69</f>
        <v>4140.2666666666664</v>
      </c>
      <c r="Y69" s="170">
        <f>Y68</f>
        <v>4794.333333333333</v>
      </c>
      <c r="Z69" s="181">
        <f t="shared" si="227"/>
        <v>-0.13642494611694361</v>
      </c>
      <c r="AA69" s="170">
        <f>'выработка по дням'!K129/$B69</f>
        <v>1571</v>
      </c>
      <c r="AB69" s="170">
        <f>AB68</f>
        <v>1596.6</v>
      </c>
      <c r="AC69" s="181">
        <f t="shared" si="228"/>
        <v>-1.6034072403858141E-2</v>
      </c>
      <c r="AD69" s="170">
        <f>'выработка по дням'!L129/$B69</f>
        <v>186.53333333333333</v>
      </c>
      <c r="AE69" s="170">
        <f>AE68</f>
        <v>186.53333333333333</v>
      </c>
      <c r="AF69" s="181">
        <f t="shared" si="229"/>
        <v>0</v>
      </c>
      <c r="AG69" s="170">
        <f>'выработка по дням'!M129/$B69</f>
        <v>2182.0666666666666</v>
      </c>
      <c r="AH69" s="170">
        <f>AH68</f>
        <v>2240</v>
      </c>
      <c r="AI69" s="181">
        <f t="shared" si="230"/>
        <v>-2.5863095238095265E-2</v>
      </c>
      <c r="AJ69" s="170">
        <f>'выработка по дням'!N129/$B69</f>
        <v>1287.5999999999999</v>
      </c>
      <c r="AK69" s="170">
        <f>AK68</f>
        <v>1287.5999999999999</v>
      </c>
      <c r="AL69" s="181">
        <f t="shared" si="231"/>
        <v>0</v>
      </c>
      <c r="AM69" s="170">
        <f>'выработка по дням'!O129/$B69</f>
        <v>3716.6</v>
      </c>
      <c r="AN69" s="170">
        <f>AN68</f>
        <v>3716.6</v>
      </c>
      <c r="AO69" s="181">
        <f t="shared" si="232"/>
        <v>0</v>
      </c>
      <c r="AP69" s="170">
        <f>'выработка по дням'!P129/$B69</f>
        <v>1144.4000000000001</v>
      </c>
      <c r="AQ69" s="170">
        <f>AQ68</f>
        <v>1150.8666666666666</v>
      </c>
      <c r="AR69" s="181">
        <f t="shared" si="233"/>
        <v>-5.6189538318946334E-3</v>
      </c>
      <c r="AS69" s="170">
        <f>'выработка по дням'!Q129/$B69</f>
        <v>6007.0666666666666</v>
      </c>
      <c r="AT69" s="170">
        <f>AT68</f>
        <v>6017.4666666666662</v>
      </c>
      <c r="AU69" s="181">
        <f t="shared" si="234"/>
        <v>-1.7283020540204577E-3</v>
      </c>
      <c r="AV69" s="170">
        <f>'выработка по дням'!R129/$B69</f>
        <v>5135.333333333333</v>
      </c>
      <c r="AW69" s="170">
        <f>AW68</f>
        <v>5135.333333333333</v>
      </c>
      <c r="AX69" s="181">
        <f t="shared" si="235"/>
        <v>0</v>
      </c>
      <c r="AY69" s="170">
        <f>'выработка по дням'!S129/$B69</f>
        <v>5710.666666666667</v>
      </c>
      <c r="AZ69" s="170">
        <f>AZ68</f>
        <v>5710.666666666667</v>
      </c>
      <c r="BA69" s="181">
        <f t="shared" si="236"/>
        <v>0</v>
      </c>
      <c r="BB69" s="170">
        <f>'выработка по дням'!T129/$B69</f>
        <v>3797.2666666666669</v>
      </c>
      <c r="BC69" s="170">
        <f>BC68</f>
        <v>3885.2666666666669</v>
      </c>
      <c r="BD69" s="181">
        <f t="shared" si="237"/>
        <v>-2.2649667976458072E-2</v>
      </c>
      <c r="BE69" s="170">
        <f>'выработка по дням'!U129/$B69</f>
        <v>5656</v>
      </c>
      <c r="BF69" s="170">
        <f>BF68</f>
        <v>5669.5333333333338</v>
      </c>
      <c r="BG69" s="181">
        <f t="shared" si="238"/>
        <v>-2.3870277389086269E-3</v>
      </c>
      <c r="BH69" s="170">
        <f>'выработка по дням'!V129/$B69</f>
        <v>2586.5333333333333</v>
      </c>
      <c r="BI69" s="170">
        <f>BI68</f>
        <v>2609.8666666666668</v>
      </c>
      <c r="BJ69" s="181">
        <f t="shared" si="239"/>
        <v>-8.9404311842240288E-3</v>
      </c>
      <c r="BK69" s="170">
        <f>'выработка по дням'!W129/$B69</f>
        <v>4264.2666666666664</v>
      </c>
      <c r="BL69" s="170">
        <f>BL68</f>
        <v>4285.7333333333336</v>
      </c>
      <c r="BM69" s="181">
        <f t="shared" si="240"/>
        <v>-5.0088666272595471E-3</v>
      </c>
      <c r="BN69" s="170">
        <f>'выработка по дням'!X129/$B69</f>
        <v>5733.6</v>
      </c>
      <c r="BO69" s="170">
        <f>BO68</f>
        <v>5780.5333333333338</v>
      </c>
      <c r="BP69" s="181">
        <f t="shared" si="241"/>
        <v>-8.1192046869954428E-3</v>
      </c>
      <c r="BQ69" s="170">
        <f>'выработка по дням'!Y129/$B69</f>
        <v>3747.9333333333334</v>
      </c>
      <c r="BR69" s="170">
        <f>BR68</f>
        <v>3763.0666666666666</v>
      </c>
      <c r="BS69" s="181">
        <f t="shared" si="242"/>
        <v>-4.0215427133897565E-3</v>
      </c>
      <c r="BT69" s="170">
        <f>'выработка по дням'!Z129/$B69</f>
        <v>5171.8666666666668</v>
      </c>
      <c r="BU69" s="170">
        <f>BU68</f>
        <v>5171.8666666666668</v>
      </c>
      <c r="BV69" s="181">
        <f t="shared" si="243"/>
        <v>0</v>
      </c>
      <c r="BW69" s="170">
        <f>'выработка по дням'!AA129/$B69</f>
        <v>3639.8666666666668</v>
      </c>
      <c r="BX69" s="170">
        <f>BX68</f>
        <v>3639.8666666666668</v>
      </c>
      <c r="BY69" s="181">
        <f t="shared" si="244"/>
        <v>0</v>
      </c>
      <c r="BZ69" s="170">
        <f>'выработка по дням'!AB129/$B69</f>
        <v>5849.2666666666664</v>
      </c>
      <c r="CA69" s="170">
        <f>CA68</f>
        <v>5849.2666666666664</v>
      </c>
      <c r="CB69" s="181">
        <f t="shared" si="245"/>
        <v>0</v>
      </c>
      <c r="CC69" s="170">
        <f>'выработка по дням'!AC129/$B69</f>
        <v>3955.5333333333333</v>
      </c>
      <c r="CD69" s="170">
        <f>CD68</f>
        <v>3955.5333333333333</v>
      </c>
      <c r="CE69" s="181">
        <f t="shared" si="246"/>
        <v>0</v>
      </c>
      <c r="CF69" s="170">
        <f>'выработка по дням'!AD129/$B69</f>
        <v>744.4</v>
      </c>
      <c r="CG69" s="170">
        <f>CG68</f>
        <v>744.73333333333335</v>
      </c>
      <c r="CH69" s="181">
        <f t="shared" si="247"/>
        <v>-4.4758750335695713E-4</v>
      </c>
      <c r="CI69" s="170">
        <f>'выработка по дням'!AE129/$B69</f>
        <v>2481.8666666666668</v>
      </c>
      <c r="CJ69" s="170">
        <f>CJ68</f>
        <v>2481.8666666666668</v>
      </c>
      <c r="CK69" s="181">
        <f t="shared" si="248"/>
        <v>0</v>
      </c>
      <c r="CL69" s="170">
        <f>'выработка по дням'!AF129/$B69</f>
        <v>1212.0666666666666</v>
      </c>
      <c r="CM69" s="170">
        <f>CM68</f>
        <v>1212.0666666666666</v>
      </c>
      <c r="CN69" s="181">
        <f t="shared" si="249"/>
        <v>0</v>
      </c>
      <c r="CO69" s="170">
        <f>'выработка по дням'!AG129/$B69</f>
        <v>1783.2666666666667</v>
      </c>
      <c r="CP69" s="170">
        <f>CP68</f>
        <v>1783.2666666666667</v>
      </c>
      <c r="CQ69" s="181">
        <f t="shared" si="250"/>
        <v>0</v>
      </c>
      <c r="CR69" s="170">
        <f>'выработка по дням'!AH129/$B69</f>
        <v>2974.3333333333335</v>
      </c>
      <c r="CS69" s="170">
        <f>CS68</f>
        <v>2974.3333333333335</v>
      </c>
      <c r="CT69" s="181">
        <f t="shared" si="251"/>
        <v>0</v>
      </c>
    </row>
    <row r="70" spans="1:98" ht="15.75" thickBot="1">
      <c r="A70" s="193" t="s">
        <v>404</v>
      </c>
      <c r="B70" s="182">
        <v>15</v>
      </c>
      <c r="C70" s="183">
        <f>'выработка по дням'!C131/$B70</f>
        <v>4189.4666666666662</v>
      </c>
      <c r="D70" s="179">
        <f>MAX(C38,C67:C70)</f>
        <v>5386.6</v>
      </c>
      <c r="E70" s="184">
        <f t="shared" si="220"/>
        <v>-0.22224284954021722</v>
      </c>
      <c r="F70" s="183">
        <f>'выработка по дням'!D131/$B70</f>
        <v>3372.6666666666665</v>
      </c>
      <c r="G70" s="183">
        <f>MAX(F38,F67:F70)</f>
        <v>3464.2</v>
      </c>
      <c r="H70" s="184">
        <f t="shared" si="221"/>
        <v>-2.6422646883359307E-2</v>
      </c>
      <c r="I70" s="183">
        <f>'выработка по дням'!E131/$B70</f>
        <v>2741.0666666666666</v>
      </c>
      <c r="J70" s="183">
        <f>J68</f>
        <v>2900.2</v>
      </c>
      <c r="K70" s="184">
        <f t="shared" si="222"/>
        <v>-5.4869779095694508E-2</v>
      </c>
      <c r="L70" s="183">
        <f>'выработка по дням'!F131/$B70</f>
        <v>5355.8666666666668</v>
      </c>
      <c r="M70" s="183">
        <f>M68</f>
        <v>5425.5333333333338</v>
      </c>
      <c r="N70" s="184">
        <f t="shared" si="223"/>
        <v>-1.2840519518818481E-2</v>
      </c>
      <c r="O70" s="183">
        <f>'выработка по дням'!G131/$B70</f>
        <v>871.86666666666667</v>
      </c>
      <c r="P70" s="183">
        <f>P68</f>
        <v>934.4</v>
      </c>
      <c r="Q70" s="184">
        <f t="shared" si="224"/>
        <v>-6.6923515981735127E-2</v>
      </c>
      <c r="R70" s="183">
        <f>'выработка по дням'!H131/$B70</f>
        <v>4418</v>
      </c>
      <c r="S70" s="183">
        <f>S68</f>
        <v>5389.8666666666668</v>
      </c>
      <c r="T70" s="184">
        <f t="shared" si="225"/>
        <v>-0.18031367504452803</v>
      </c>
      <c r="U70" s="183">
        <f>'выработка по дням'!I131/$B70</f>
        <v>3457.1333333333332</v>
      </c>
      <c r="V70" s="183">
        <f>V68</f>
        <v>3562.4666666666667</v>
      </c>
      <c r="W70" s="184">
        <f t="shared" si="226"/>
        <v>-2.9567528117222193E-2</v>
      </c>
      <c r="X70" s="183">
        <f>'выработка по дням'!J131/$B70</f>
        <v>4696.0666666666666</v>
      </c>
      <c r="Y70" s="183">
        <f>Y68</f>
        <v>4794.333333333333</v>
      </c>
      <c r="Z70" s="184">
        <f t="shared" si="227"/>
        <v>-2.0496419383994945E-2</v>
      </c>
      <c r="AA70" s="183">
        <f>'выработка по дням'!K131/$B70</f>
        <v>1536.2666666666667</v>
      </c>
      <c r="AB70" s="183">
        <f>AB68</f>
        <v>1596.6</v>
      </c>
      <c r="AC70" s="184">
        <f t="shared" si="228"/>
        <v>-3.7788634180967846E-2</v>
      </c>
      <c r="AD70" s="183">
        <f>'выработка по дням'!L131/$B70</f>
        <v>179.06666666666666</v>
      </c>
      <c r="AE70" s="183">
        <f>AE68</f>
        <v>186.53333333333333</v>
      </c>
      <c r="AF70" s="184">
        <f t="shared" si="229"/>
        <v>-4.0028591851322383E-2</v>
      </c>
      <c r="AG70" s="183">
        <f>'выработка по дням'!M131/$B70</f>
        <v>2150.0666666666666</v>
      </c>
      <c r="AH70" s="183">
        <f>AH68</f>
        <v>2240</v>
      </c>
      <c r="AI70" s="184">
        <f t="shared" si="230"/>
        <v>-4.0148809523809552E-2</v>
      </c>
      <c r="AJ70" s="183">
        <f>'выработка по дням'!N131/$B70</f>
        <v>1266.5333333333333</v>
      </c>
      <c r="AK70" s="183">
        <f>AK68</f>
        <v>1287.5999999999999</v>
      </c>
      <c r="AL70" s="184">
        <f t="shared" si="231"/>
        <v>-1.6361188774981831E-2</v>
      </c>
      <c r="AM70" s="183">
        <f>'выработка по дням'!O131/$B70</f>
        <v>3698.8666666666668</v>
      </c>
      <c r="AN70" s="183">
        <f>AN68</f>
        <v>3716.6</v>
      </c>
      <c r="AO70" s="184">
        <f t="shared" si="232"/>
        <v>-4.771386033830146E-3</v>
      </c>
      <c r="AP70" s="183">
        <f>'выработка по дням'!P131/$B70</f>
        <v>1105.6666666666667</v>
      </c>
      <c r="AQ70" s="183">
        <f>AQ68</f>
        <v>1150.8666666666666</v>
      </c>
      <c r="AR70" s="184">
        <f t="shared" si="233"/>
        <v>-3.9274749464171775E-2</v>
      </c>
      <c r="AS70" s="183">
        <f>'выработка по дням'!Q131/$B70</f>
        <v>5932.6</v>
      </c>
      <c r="AT70" s="183">
        <f>AT68</f>
        <v>6017.4666666666662</v>
      </c>
      <c r="AU70" s="184">
        <f t="shared" si="234"/>
        <v>-1.4103387915180123E-2</v>
      </c>
      <c r="AV70" s="183">
        <f>'выработка по дням'!R131/$B70</f>
        <v>5072.666666666667</v>
      </c>
      <c r="AW70" s="183">
        <f>AW68</f>
        <v>5135.333333333333</v>
      </c>
      <c r="AX70" s="184">
        <f t="shared" si="235"/>
        <v>-1.2203037777489172E-2</v>
      </c>
      <c r="AY70" s="183">
        <f>'выработка по дням'!S131/$B70</f>
        <v>5645.8666666666668</v>
      </c>
      <c r="AZ70" s="183">
        <f>AZ68</f>
        <v>5710.666666666667</v>
      </c>
      <c r="BA70" s="184">
        <f t="shared" si="236"/>
        <v>-1.1347186551482638E-2</v>
      </c>
      <c r="BB70" s="183">
        <f>'выработка по дням'!T131/$B70</f>
        <v>3765.2</v>
      </c>
      <c r="BC70" s="183">
        <f>BC68</f>
        <v>3885.2666666666669</v>
      </c>
      <c r="BD70" s="184">
        <f t="shared" si="237"/>
        <v>-3.0903069716364483E-2</v>
      </c>
      <c r="BE70" s="183">
        <f>'выработка по дням'!U131/$B70</f>
        <v>5497.8</v>
      </c>
      <c r="BF70" s="183">
        <f>BF68</f>
        <v>5669.5333333333338</v>
      </c>
      <c r="BG70" s="184">
        <f t="shared" si="238"/>
        <v>-3.029055889373615E-2</v>
      </c>
      <c r="BH70" s="183">
        <f>'выработка по дням'!V131/$B70</f>
        <v>2544.8666666666668</v>
      </c>
      <c r="BI70" s="183">
        <f>BI68</f>
        <v>2609.8666666666668</v>
      </c>
      <c r="BJ70" s="184">
        <f t="shared" si="239"/>
        <v>-2.4905486870338202E-2</v>
      </c>
      <c r="BK70" s="183">
        <f>'выработка по дням'!W131/$B70</f>
        <v>4211.5333333333338</v>
      </c>
      <c r="BL70" s="183">
        <f>BL68</f>
        <v>4285.7333333333336</v>
      </c>
      <c r="BM70" s="184">
        <f t="shared" si="240"/>
        <v>-1.7313256385527134E-2</v>
      </c>
      <c r="BN70" s="183">
        <f>'выработка по дням'!X131/$B70</f>
        <v>5693.8666666666668</v>
      </c>
      <c r="BO70" s="183">
        <f>BO68</f>
        <v>5780.5333333333338</v>
      </c>
      <c r="BP70" s="184">
        <f t="shared" si="241"/>
        <v>-1.4992849564054118E-2</v>
      </c>
      <c r="BQ70" s="183">
        <f>'выработка по дням'!Y131/$B70</f>
        <v>3673.4666666666667</v>
      </c>
      <c r="BR70" s="183">
        <f>BR68</f>
        <v>3763.0666666666666</v>
      </c>
      <c r="BS70" s="184">
        <f t="shared" si="242"/>
        <v>-2.3810367430818814E-2</v>
      </c>
      <c r="BT70" s="183">
        <f>'выработка по дням'!Z131/$B70</f>
        <v>5120.6000000000004</v>
      </c>
      <c r="BU70" s="183">
        <f>BU68</f>
        <v>5171.8666666666668</v>
      </c>
      <c r="BV70" s="184">
        <f t="shared" si="243"/>
        <v>-9.9126040887880119E-3</v>
      </c>
      <c r="BW70" s="183">
        <f>'выработка по дням'!AA131/$B70</f>
        <v>3592.0666666666666</v>
      </c>
      <c r="BX70" s="183">
        <f>BX68</f>
        <v>3639.8666666666668</v>
      </c>
      <c r="BY70" s="184">
        <f t="shared" si="244"/>
        <v>-1.3132349170299328E-2</v>
      </c>
      <c r="BZ70" s="183">
        <f>'выработка по дням'!AB131/$B70</f>
        <v>5776.2</v>
      </c>
      <c r="CA70" s="183">
        <f>CA68</f>
        <v>5849.2666666666664</v>
      </c>
      <c r="CB70" s="184">
        <f t="shared" si="245"/>
        <v>-1.2491594387900467E-2</v>
      </c>
      <c r="CC70" s="183">
        <f>'выработка по дням'!AC131/$B70</f>
        <v>3905</v>
      </c>
      <c r="CD70" s="183">
        <f>CD68</f>
        <v>3955.5333333333333</v>
      </c>
      <c r="CE70" s="184">
        <f t="shared" si="246"/>
        <v>-1.2775352670520613E-2</v>
      </c>
      <c r="CF70" s="183">
        <f>'выработка по дням'!AD131/$B70</f>
        <v>730.33333333333337</v>
      </c>
      <c r="CG70" s="183">
        <f>CG68</f>
        <v>744.73333333333335</v>
      </c>
      <c r="CH70" s="184">
        <f t="shared" si="247"/>
        <v>-1.9335780145018321E-2</v>
      </c>
      <c r="CI70" s="183">
        <f>'выработка по дням'!AE131/$B70</f>
        <v>2409.9333333333334</v>
      </c>
      <c r="CJ70" s="183">
        <f>CJ68</f>
        <v>2481.8666666666668</v>
      </c>
      <c r="CK70" s="184">
        <f t="shared" si="248"/>
        <v>-2.8983560760717762E-2</v>
      </c>
      <c r="CL70" s="183">
        <f>'выработка по дням'!AF131/$B70</f>
        <v>1187.1333333333334</v>
      </c>
      <c r="CM70" s="183">
        <f>CM68</f>
        <v>1212.0666666666666</v>
      </c>
      <c r="CN70" s="184">
        <f t="shared" si="249"/>
        <v>-2.0570925691655986E-2</v>
      </c>
      <c r="CO70" s="183">
        <f>'выработка по дням'!AG131/$B70</f>
        <v>1744.8666666666666</v>
      </c>
      <c r="CP70" s="183">
        <f>CP68</f>
        <v>1783.2666666666667</v>
      </c>
      <c r="CQ70" s="184">
        <f t="shared" si="250"/>
        <v>-2.1533515271598989E-2</v>
      </c>
      <c r="CR70" s="183">
        <f>'выработка по дням'!AH131/$B70</f>
        <v>2925.4</v>
      </c>
      <c r="CS70" s="183">
        <f>CS68</f>
        <v>2974.3333333333335</v>
      </c>
      <c r="CT70" s="184">
        <f t="shared" si="251"/>
        <v>-1.6451865964361781E-2</v>
      </c>
    </row>
    <row r="71" spans="1:98">
      <c r="A71" s="198" t="s">
        <v>405</v>
      </c>
      <c r="B71" s="174">
        <v>15</v>
      </c>
      <c r="C71" s="175">
        <f>'выработка по дням'!C133/$B71</f>
        <v>2702.3333333333335</v>
      </c>
      <c r="D71" s="175"/>
      <c r="E71" s="176"/>
      <c r="F71" s="175">
        <f>'выработка по дням'!D133/$B71</f>
        <v>4632.0666666666666</v>
      </c>
      <c r="G71" s="175"/>
      <c r="H71" s="176"/>
      <c r="I71" s="175">
        <f>'выработка по дням'!E133/$B71</f>
        <v>180</v>
      </c>
      <c r="J71" s="175"/>
      <c r="K71" s="176"/>
      <c r="L71" s="175">
        <f>'выработка по дням'!F133/$B71</f>
        <v>4789</v>
      </c>
      <c r="M71" s="175"/>
      <c r="N71" s="176"/>
      <c r="O71" s="175">
        <f>'выработка по дням'!G133/$B71</f>
        <v>5420.666666666667</v>
      </c>
      <c r="P71" s="175"/>
      <c r="Q71" s="176"/>
      <c r="R71" s="175">
        <f>'выработка по дням'!H133/$B71</f>
        <v>2998.4</v>
      </c>
      <c r="S71" s="175"/>
      <c r="T71" s="176"/>
      <c r="U71" s="175">
        <f>'выработка по дням'!I133/$B71</f>
        <v>5322.4</v>
      </c>
      <c r="V71" s="175"/>
      <c r="W71" s="176"/>
      <c r="X71" s="175">
        <f>'выработка по дням'!J133/$B71</f>
        <v>4609.2</v>
      </c>
      <c r="Y71" s="175"/>
      <c r="Z71" s="176"/>
      <c r="AA71" s="175">
        <f>'выработка по дням'!K133/$B71</f>
        <v>904.73333333333335</v>
      </c>
      <c r="AB71" s="175"/>
      <c r="AC71" s="176"/>
      <c r="AD71" s="175">
        <f>'выработка по дням'!L133/$B71</f>
        <v>4192</v>
      </c>
      <c r="AE71" s="175"/>
      <c r="AF71" s="176"/>
      <c r="AG71" s="175">
        <f>'выработка по дням'!M133/$B71</f>
        <v>5684.2</v>
      </c>
      <c r="AH71" s="175"/>
      <c r="AI71" s="176"/>
      <c r="AJ71" s="175">
        <f>'выработка по дням'!N133/$B71</f>
        <v>5694.666666666667</v>
      </c>
      <c r="AK71" s="175"/>
      <c r="AL71" s="176"/>
      <c r="AM71" s="175">
        <f>'выработка по дням'!O133/$B71</f>
        <v>4970.2666666666664</v>
      </c>
      <c r="AN71" s="175"/>
      <c r="AO71" s="176"/>
      <c r="AP71" s="175">
        <f>'выработка по дням'!P133/$B71</f>
        <v>2942.7333333333331</v>
      </c>
      <c r="AQ71" s="175"/>
      <c r="AR71" s="176"/>
      <c r="AS71" s="175">
        <f>'выработка по дням'!Q133/$B71</f>
        <v>5969.666666666667</v>
      </c>
      <c r="AT71" s="175"/>
      <c r="AU71" s="176"/>
      <c r="AV71" s="175">
        <f>'выработка по дням'!R133/$B71</f>
        <v>6087.2666666666664</v>
      </c>
      <c r="AW71" s="175"/>
      <c r="AX71" s="176"/>
      <c r="AY71" s="175">
        <f>'выработка по дням'!S133/$B71</f>
        <v>5892.5333333333338</v>
      </c>
      <c r="AZ71" s="175"/>
      <c r="BA71" s="176"/>
      <c r="BB71" s="175">
        <f>'выработка по дням'!T133/$B71</f>
        <v>4645.9333333333334</v>
      </c>
      <c r="BC71" s="175"/>
      <c r="BD71" s="176"/>
      <c r="BE71" s="175">
        <f>'выработка по дням'!U133/$B71</f>
        <v>5411.2</v>
      </c>
      <c r="BF71" s="175"/>
      <c r="BG71" s="176"/>
      <c r="BH71" s="175">
        <f>'выработка по дням'!V133/$B71</f>
        <v>4671</v>
      </c>
      <c r="BI71" s="175"/>
      <c r="BJ71" s="176"/>
      <c r="BK71" s="175">
        <f>'выработка по дням'!W133/$B71</f>
        <v>6207.2666666666664</v>
      </c>
      <c r="BL71" s="175"/>
      <c r="BM71" s="176"/>
      <c r="BN71" s="175">
        <f>'выработка по дням'!X133/$B71</f>
        <v>5970.8</v>
      </c>
      <c r="BO71" s="175"/>
      <c r="BP71" s="176"/>
      <c r="BQ71" s="175">
        <f>'выработка по дням'!Y133/$B71</f>
        <v>4357.5333333333338</v>
      </c>
      <c r="BR71" s="175"/>
      <c r="BS71" s="176"/>
      <c r="BT71" s="175">
        <f>'выработка по дням'!Z133/$B71</f>
        <v>4024</v>
      </c>
      <c r="BU71" s="175"/>
      <c r="BV71" s="176"/>
      <c r="BW71" s="175">
        <f>'выработка по дням'!AA133/$B71</f>
        <v>1094.9333333333334</v>
      </c>
      <c r="BX71" s="175"/>
      <c r="BY71" s="176"/>
      <c r="BZ71" s="175">
        <f>'выработка по дням'!AB133/$B71</f>
        <v>6488.9333333333334</v>
      </c>
      <c r="CA71" s="175"/>
      <c r="CB71" s="176"/>
      <c r="CC71" s="175">
        <f>'выработка по дням'!AC133/$B71</f>
        <v>2848.2</v>
      </c>
      <c r="CD71" s="175"/>
      <c r="CE71" s="176"/>
      <c r="CF71" s="175">
        <f>'выработка по дням'!AD133/$B71</f>
        <v>6311.8</v>
      </c>
      <c r="CG71" s="175"/>
      <c r="CH71" s="176"/>
      <c r="CI71" s="175">
        <f>'выработка по дням'!AE133/$B71</f>
        <v>1918.1333333333334</v>
      </c>
      <c r="CJ71" s="175"/>
      <c r="CK71" s="176"/>
      <c r="CL71" s="175">
        <f>'выработка по дням'!AF133/$B71</f>
        <v>5935</v>
      </c>
      <c r="CM71" s="175"/>
      <c r="CN71" s="176"/>
      <c r="CO71" s="175">
        <f>'выработка по дням'!AG133/$B71</f>
        <v>5885.666666666667</v>
      </c>
      <c r="CP71" s="175"/>
      <c r="CQ71" s="176"/>
      <c r="CR71" s="175">
        <f>'выработка по дням'!AH133/$B71</f>
        <v>5821.8</v>
      </c>
      <c r="CS71" s="175"/>
      <c r="CT71" s="176"/>
    </row>
    <row r="72" spans="1:98" ht="15.75" thickBot="1">
      <c r="A72" s="201" t="s">
        <v>406</v>
      </c>
      <c r="B72" s="188">
        <v>10</v>
      </c>
      <c r="C72" s="172">
        <f>'выработка по дням'!C135/$B72</f>
        <v>1426</v>
      </c>
      <c r="D72" s="172"/>
      <c r="E72" s="173"/>
      <c r="F72" s="172">
        <f>'выработка по дням'!D135/$B72</f>
        <v>1325.6</v>
      </c>
      <c r="G72" s="172"/>
      <c r="H72" s="173"/>
      <c r="I72" s="172">
        <f>'выработка по дням'!E135/$B72</f>
        <v>653.6</v>
      </c>
      <c r="J72" s="172"/>
      <c r="K72" s="173"/>
      <c r="L72" s="172">
        <f>'выработка по дням'!F135/$B72</f>
        <v>533.20000000000005</v>
      </c>
      <c r="M72" s="172"/>
      <c r="N72" s="173"/>
      <c r="O72" s="172">
        <f>'выработка по дням'!G135/$B72</f>
        <v>390.7</v>
      </c>
      <c r="P72" s="172"/>
      <c r="Q72" s="173"/>
      <c r="R72" s="172">
        <f>'выработка по дням'!H135/$B72</f>
        <v>501.4</v>
      </c>
      <c r="S72" s="172"/>
      <c r="T72" s="173"/>
      <c r="U72" s="172">
        <f>'выработка по дням'!I135/$B72</f>
        <v>362.8</v>
      </c>
      <c r="V72" s="172"/>
      <c r="W72" s="173"/>
      <c r="X72" s="172">
        <f>'выработка по дням'!J135/$B72</f>
        <v>380.4</v>
      </c>
      <c r="Y72" s="172"/>
      <c r="Z72" s="173"/>
      <c r="AA72" s="172">
        <f>'выработка по дням'!K135/$B72</f>
        <v>647.9</v>
      </c>
      <c r="AB72" s="172"/>
      <c r="AC72" s="173"/>
      <c r="AD72" s="172">
        <f>'выработка по дням'!L135/$B72</f>
        <v>822.1</v>
      </c>
      <c r="AE72" s="172"/>
      <c r="AF72" s="173"/>
      <c r="AG72" s="172">
        <f>'выработка по дням'!M135/$B72</f>
        <v>986.3</v>
      </c>
      <c r="AH72" s="172"/>
      <c r="AI72" s="173"/>
      <c r="AJ72" s="172">
        <f>'выработка по дням'!N135/$B72</f>
        <v>429.1</v>
      </c>
      <c r="AK72" s="172"/>
      <c r="AL72" s="173"/>
      <c r="AM72" s="172">
        <f>'выработка по дням'!O135/$B72</f>
        <v>1777.7</v>
      </c>
      <c r="AN72" s="172"/>
      <c r="AO72" s="173"/>
      <c r="AP72" s="172">
        <f>'выработка по дням'!P135/$B72</f>
        <v>1275.3</v>
      </c>
      <c r="AQ72" s="172"/>
      <c r="AR72" s="173"/>
      <c r="AS72" s="172">
        <f>'выработка по дням'!Q135/$B72</f>
        <v>3146.5</v>
      </c>
      <c r="AT72" s="172"/>
      <c r="AU72" s="173"/>
      <c r="AV72" s="172">
        <f>'выработка по дням'!R135/$B72</f>
        <v>2554.1</v>
      </c>
      <c r="AW72" s="172"/>
      <c r="AX72" s="173"/>
      <c r="AY72" s="172">
        <f>'выработка по дням'!S135/$B72</f>
        <v>4301.8</v>
      </c>
      <c r="AZ72" s="172"/>
      <c r="BA72" s="173"/>
      <c r="BB72" s="172">
        <f>'выработка по дням'!T135/$B72</f>
        <v>2158.4</v>
      </c>
      <c r="BC72" s="172"/>
      <c r="BD72" s="173"/>
      <c r="BE72" s="172">
        <f>'выработка по дням'!U135/$B72</f>
        <v>4679.5</v>
      </c>
      <c r="BF72" s="172"/>
      <c r="BG72" s="173"/>
      <c r="BH72" s="172">
        <f>'выработка по дням'!V135/$B72</f>
        <v>5017.6000000000004</v>
      </c>
      <c r="BI72" s="172"/>
      <c r="BJ72" s="173"/>
      <c r="BK72" s="172">
        <f>'выработка по дням'!W135/$B72</f>
        <v>5340.5</v>
      </c>
      <c r="BL72" s="172"/>
      <c r="BM72" s="173"/>
      <c r="BN72" s="172">
        <f>'выработка по дням'!X135/$B72</f>
        <v>566.4</v>
      </c>
      <c r="BO72" s="172"/>
      <c r="BP72" s="173"/>
      <c r="BQ72" s="172">
        <f>'выработка по дням'!Y135/$B72</f>
        <v>3739.9</v>
      </c>
      <c r="BR72" s="172"/>
      <c r="BS72" s="173"/>
      <c r="BT72" s="172">
        <f>'выработка по дням'!Z135/$B72</f>
        <v>364</v>
      </c>
      <c r="BU72" s="172"/>
      <c r="BV72" s="173"/>
      <c r="BW72" s="172">
        <f>'выработка по дням'!AA135/$B72</f>
        <v>906.6</v>
      </c>
      <c r="BX72" s="172"/>
      <c r="BY72" s="173"/>
      <c r="BZ72" s="172">
        <f>'выработка по дням'!AB135/$B72</f>
        <v>1039.8</v>
      </c>
      <c r="CA72" s="172"/>
      <c r="CB72" s="173"/>
      <c r="CC72" s="172">
        <f>'выработка по дням'!AC135/$B72</f>
        <v>3466.2</v>
      </c>
      <c r="CD72" s="172"/>
      <c r="CE72" s="173"/>
      <c r="CF72" s="172">
        <f>'выработка по дням'!AD135/$B72</f>
        <v>6162</v>
      </c>
      <c r="CG72" s="172"/>
      <c r="CH72" s="173"/>
      <c r="CI72" s="172">
        <f>'выработка по дням'!AE135/$B72</f>
        <v>2794</v>
      </c>
      <c r="CJ72" s="172"/>
      <c r="CK72" s="173"/>
      <c r="CL72" s="172">
        <f>'выработка по дням'!AF135/$B72</f>
        <v>5013.3999999999996</v>
      </c>
      <c r="CM72" s="172"/>
      <c r="CN72" s="173"/>
      <c r="CO72" s="172">
        <f>'выработка по дням'!AG135/$B72</f>
        <v>5971.6</v>
      </c>
      <c r="CP72" s="172"/>
      <c r="CQ72" s="173"/>
      <c r="CR72" s="172">
        <f>'выработка по дням'!AH135/$B72</f>
        <v>1425.4</v>
      </c>
      <c r="CS72" s="172"/>
      <c r="CT72" s="173"/>
    </row>
    <row r="73" spans="1:98">
      <c r="A73" s="195" t="s">
        <v>538</v>
      </c>
      <c r="B73" s="177">
        <v>15</v>
      </c>
      <c r="C73" s="178" t="e">
        <f>'выработка по дням'!C137/$B73</f>
        <v>#VALUE!</v>
      </c>
      <c r="D73" s="179" t="e">
        <f>MAX(C73:C74)</f>
        <v>#VALUE!</v>
      </c>
      <c r="E73" s="180" t="e">
        <f>(C73-D$73)/D$73</f>
        <v>#VALUE!</v>
      </c>
      <c r="F73" s="178">
        <f>'выработка по дням'!D137/$B73</f>
        <v>0</v>
      </c>
      <c r="G73" s="179">
        <f>MAX(F73:F74)</f>
        <v>0</v>
      </c>
      <c r="H73" s="180" t="e">
        <f>(F73-G$73)/G$73</f>
        <v>#DIV/0!</v>
      </c>
      <c r="I73" s="178">
        <f>'выработка по дням'!E137/$B73</f>
        <v>0</v>
      </c>
      <c r="J73" s="179">
        <f>MAX(I73:I74)</f>
        <v>0</v>
      </c>
      <c r="K73" s="180" t="e">
        <f>(I73-J$73)/J$73</f>
        <v>#DIV/0!</v>
      </c>
      <c r="L73" s="178">
        <f>'выработка по дням'!F137/$B73</f>
        <v>0</v>
      </c>
      <c r="M73" s="179">
        <f>MAX(L73:L74)</f>
        <v>0</v>
      </c>
      <c r="N73" s="180" t="e">
        <f>(L73-M$73)/M$73</f>
        <v>#DIV/0!</v>
      </c>
      <c r="O73" s="178">
        <f>'выработка по дням'!G137/$B73</f>
        <v>0</v>
      </c>
      <c r="P73" s="179">
        <f>MAX(O73:O74)</f>
        <v>0</v>
      </c>
      <c r="Q73" s="180" t="e">
        <f>(O73-P$73)/P$73</f>
        <v>#DIV/0!</v>
      </c>
      <c r="R73" s="178">
        <f>'выработка по дням'!H137/$B73</f>
        <v>0</v>
      </c>
      <c r="S73" s="179">
        <f>MAX(R73:R74)</f>
        <v>0</v>
      </c>
      <c r="T73" s="180" t="e">
        <f>(R73-S$73)/S$73</f>
        <v>#DIV/0!</v>
      </c>
      <c r="U73" s="178">
        <f>'выработка по дням'!I137/$B73</f>
        <v>0</v>
      </c>
      <c r="V73" s="179">
        <f>MAX(U73:U74)</f>
        <v>0</v>
      </c>
      <c r="W73" s="180" t="e">
        <f>(U73-V$73)/V$73</f>
        <v>#DIV/0!</v>
      </c>
      <c r="X73" s="178">
        <f>'выработка по дням'!J137/$B73</f>
        <v>0</v>
      </c>
      <c r="Y73" s="179">
        <f>MAX(X73:X74)</f>
        <v>0</v>
      </c>
      <c r="Z73" s="180" t="e">
        <f>(X73-Y$73)/Y$73</f>
        <v>#DIV/0!</v>
      </c>
      <c r="AA73" s="178">
        <f>'выработка по дням'!K137/$B73</f>
        <v>0</v>
      </c>
      <c r="AB73" s="179">
        <f>MAX(AA73:AA74)</f>
        <v>0</v>
      </c>
      <c r="AC73" s="180" t="e">
        <f>(AA73-AB$73)/AB$73</f>
        <v>#DIV/0!</v>
      </c>
      <c r="AD73" s="178">
        <f>'выработка по дням'!L137/$B73</f>
        <v>0</v>
      </c>
      <c r="AE73" s="179">
        <f>MAX(AD73:AD74)</f>
        <v>0</v>
      </c>
      <c r="AF73" s="180" t="e">
        <f>(AD73-AE$73)/AE$73</f>
        <v>#DIV/0!</v>
      </c>
      <c r="AG73" s="178">
        <f>'выработка по дням'!M137/$B73</f>
        <v>0</v>
      </c>
      <c r="AH73" s="179">
        <f>MAX(AG73:AG74)</f>
        <v>0</v>
      </c>
      <c r="AI73" s="180" t="e">
        <f>(AG73-AH$73)/AH$73</f>
        <v>#DIV/0!</v>
      </c>
      <c r="AJ73" s="178">
        <f>'выработка по дням'!N137/$B73</f>
        <v>0</v>
      </c>
      <c r="AK73" s="179">
        <f>MAX(AJ73:AJ74)</f>
        <v>0</v>
      </c>
      <c r="AL73" s="180" t="e">
        <f>(AJ73-AK$73)/AK$73</f>
        <v>#DIV/0!</v>
      </c>
      <c r="AM73" s="178">
        <f>'выработка по дням'!O137/$B73</f>
        <v>0</v>
      </c>
      <c r="AN73" s="179">
        <f>MAX(AM73:AM74)</f>
        <v>0</v>
      </c>
      <c r="AO73" s="180" t="e">
        <f>(AM73-AN$73)/AN$73</f>
        <v>#DIV/0!</v>
      </c>
      <c r="AP73" s="178">
        <f>'выработка по дням'!P137/$B73</f>
        <v>0</v>
      </c>
      <c r="AQ73" s="179">
        <f>MAX(AP73:AP74)</f>
        <v>0</v>
      </c>
      <c r="AR73" s="180" t="e">
        <f>(AP73-AQ$73)/AQ$73</f>
        <v>#DIV/0!</v>
      </c>
      <c r="AS73" s="178">
        <f>'выработка по дням'!Q137/$B73</f>
        <v>0</v>
      </c>
      <c r="AT73" s="179">
        <f>MAX(AS73:AS74)</f>
        <v>0</v>
      </c>
      <c r="AU73" s="180" t="e">
        <f>(AS73-AT$73)/AT$73</f>
        <v>#DIV/0!</v>
      </c>
      <c r="AV73" s="178">
        <f>'выработка по дням'!R137/$B73</f>
        <v>0</v>
      </c>
      <c r="AW73" s="179">
        <f>MAX(AV73:AV74)</f>
        <v>0</v>
      </c>
      <c r="AX73" s="180" t="e">
        <f>(AV73-AW$73)/AW$73</f>
        <v>#DIV/0!</v>
      </c>
      <c r="AY73" s="178">
        <f>'выработка по дням'!S137/$B73</f>
        <v>0</v>
      </c>
      <c r="AZ73" s="179">
        <f>MAX(AY73:AY74)</f>
        <v>0</v>
      </c>
      <c r="BA73" s="180" t="e">
        <f>(AY73-AZ$73)/AZ$73</f>
        <v>#DIV/0!</v>
      </c>
      <c r="BB73" s="178">
        <f>'выработка по дням'!T137/$B73</f>
        <v>0</v>
      </c>
      <c r="BC73" s="179">
        <f>MAX(BB73:BB74)</f>
        <v>0</v>
      </c>
      <c r="BD73" s="180" t="e">
        <f>(BB73-BC$73)/BC$73</f>
        <v>#DIV/0!</v>
      </c>
      <c r="BE73" s="178">
        <f>'выработка по дням'!U137/$B73</f>
        <v>0</v>
      </c>
      <c r="BF73" s="179">
        <f>MAX(BE73:BE74)</f>
        <v>0</v>
      </c>
      <c r="BG73" s="180" t="e">
        <f>(BE73-BF$73)/BF$73</f>
        <v>#DIV/0!</v>
      </c>
      <c r="BH73" s="178">
        <f>'выработка по дням'!V137/$B73</f>
        <v>0</v>
      </c>
      <c r="BI73" s="179">
        <f>MAX(BH73:BH74)</f>
        <v>0</v>
      </c>
      <c r="BJ73" s="180" t="e">
        <f>(BH73-BI$73)/BI$73</f>
        <v>#DIV/0!</v>
      </c>
      <c r="BK73" s="178">
        <f>'выработка по дням'!W137/$B73</f>
        <v>0</v>
      </c>
      <c r="BL73" s="179">
        <f>MAX(BK73:BK74)</f>
        <v>0</v>
      </c>
      <c r="BM73" s="180" t="e">
        <f>(BK73-BL$73)/BL$73</f>
        <v>#DIV/0!</v>
      </c>
      <c r="BN73" s="178">
        <f>'выработка по дням'!X137/$B73</f>
        <v>0</v>
      </c>
      <c r="BO73" s="179">
        <f>MAX(BN73:BN74)</f>
        <v>0</v>
      </c>
      <c r="BP73" s="180" t="e">
        <f>(BN73-BO$73)/BO$73</f>
        <v>#DIV/0!</v>
      </c>
      <c r="BQ73" s="178">
        <f>'выработка по дням'!Y137/$B73</f>
        <v>0</v>
      </c>
      <c r="BR73" s="179">
        <f>MAX(BQ73:BQ74)</f>
        <v>0</v>
      </c>
      <c r="BS73" s="180" t="e">
        <f>(BQ73-BR$73)/BR$73</f>
        <v>#DIV/0!</v>
      </c>
      <c r="BT73" s="178">
        <f>'выработка по дням'!Z137/$B73</f>
        <v>0</v>
      </c>
      <c r="BU73" s="179">
        <f>MAX(BT73:BT74)</f>
        <v>0</v>
      </c>
      <c r="BV73" s="180" t="e">
        <f>(BT73-BU$73)/BU$73</f>
        <v>#DIV/0!</v>
      </c>
      <c r="BW73" s="178">
        <f>'выработка по дням'!AA137/$B73</f>
        <v>0</v>
      </c>
      <c r="BX73" s="179">
        <f>MAX(BW73:BW74)</f>
        <v>0</v>
      </c>
      <c r="BY73" s="180" t="e">
        <f>(BW73-BX$73)/BX$73</f>
        <v>#DIV/0!</v>
      </c>
      <c r="BZ73" s="178">
        <f>'выработка по дням'!AB137/$B73</f>
        <v>0</v>
      </c>
      <c r="CA73" s="179">
        <f>MAX(BZ73:BZ74)</f>
        <v>0</v>
      </c>
      <c r="CB73" s="180" t="e">
        <f>(BZ73-CA$73)/CA$73</f>
        <v>#DIV/0!</v>
      </c>
      <c r="CC73" s="178">
        <f>'выработка по дням'!AC137/$B73</f>
        <v>0</v>
      </c>
      <c r="CD73" s="179">
        <f>MAX(CC73:CC74)</f>
        <v>0</v>
      </c>
      <c r="CE73" s="180" t="e">
        <f>(CC73-CD$73)/CD$73</f>
        <v>#DIV/0!</v>
      </c>
      <c r="CF73" s="178">
        <f>'выработка по дням'!AD137/$B73</f>
        <v>0</v>
      </c>
      <c r="CG73" s="179">
        <f>MAX(CF73:CF74)</f>
        <v>0</v>
      </c>
      <c r="CH73" s="180" t="e">
        <f>(CF73-CG$73)/CG$73</f>
        <v>#DIV/0!</v>
      </c>
      <c r="CI73" s="178">
        <f>'выработка по дням'!AE137/$B73</f>
        <v>0</v>
      </c>
      <c r="CJ73" s="179">
        <f>MAX(CI73:CI74)</f>
        <v>0</v>
      </c>
      <c r="CK73" s="180" t="e">
        <f>(CI73-CJ$73)/CJ$73</f>
        <v>#DIV/0!</v>
      </c>
      <c r="CL73" s="178">
        <f>'выработка по дням'!AF137/$B73</f>
        <v>0</v>
      </c>
      <c r="CM73" s="179">
        <f>MAX(CL73:CL74)</f>
        <v>0</v>
      </c>
      <c r="CN73" s="180" t="e">
        <f>(CL73-CM$73)/CM$73</f>
        <v>#DIV/0!</v>
      </c>
      <c r="CO73" s="178">
        <f>'выработка по дням'!AG137/$B73</f>
        <v>0</v>
      </c>
      <c r="CP73" s="179">
        <f>MAX(CO73:CO74)</f>
        <v>0</v>
      </c>
      <c r="CQ73" s="180" t="e">
        <f>(CO73-CP$73)/CP$73</f>
        <v>#DIV/0!</v>
      </c>
      <c r="CR73" s="178">
        <f>'выработка по дням'!AH137/$B73</f>
        <v>0</v>
      </c>
      <c r="CS73" s="179">
        <f>MAX(CR73:CR74)</f>
        <v>0</v>
      </c>
      <c r="CT73" s="180" t="e">
        <f>(CR73-CS$73)/CS$73</f>
        <v>#DIV/0!</v>
      </c>
    </row>
    <row r="74" spans="1:98" ht="15.75" thickBot="1">
      <c r="A74" s="197" t="s">
        <v>539</v>
      </c>
      <c r="B74" s="182">
        <v>20</v>
      </c>
      <c r="C74" s="183" t="e">
        <f>'выработка по дням'!C139/$B74</f>
        <v>#VALUE!</v>
      </c>
      <c r="D74" s="183" t="e">
        <f>D73</f>
        <v>#VALUE!</v>
      </c>
      <c r="E74" s="184" t="e">
        <f>(C74-D$73)/D$73</f>
        <v>#VALUE!</v>
      </c>
      <c r="F74" s="183">
        <f>'выработка по дням'!D139/$B74</f>
        <v>0</v>
      </c>
      <c r="G74" s="183">
        <f>G73</f>
        <v>0</v>
      </c>
      <c r="H74" s="184" t="e">
        <f>(F74-G$73)/G$73</f>
        <v>#DIV/0!</v>
      </c>
      <c r="I74" s="183">
        <f>'выработка по дням'!E139/$B74</f>
        <v>0</v>
      </c>
      <c r="J74" s="183">
        <f>J73</f>
        <v>0</v>
      </c>
      <c r="K74" s="184" t="e">
        <f>(I74-J$73)/J$73</f>
        <v>#DIV/0!</v>
      </c>
      <c r="L74" s="183">
        <f>'выработка по дням'!F139/$B74</f>
        <v>0</v>
      </c>
      <c r="M74" s="183">
        <f>M73</f>
        <v>0</v>
      </c>
      <c r="N74" s="184" t="e">
        <f>(L74-M$73)/M$73</f>
        <v>#DIV/0!</v>
      </c>
      <c r="O74" s="183">
        <f>'выработка по дням'!G139/$B74</f>
        <v>0</v>
      </c>
      <c r="P74" s="183">
        <f>P73</f>
        <v>0</v>
      </c>
      <c r="Q74" s="184" t="e">
        <f>(O74-P$73)/P$73</f>
        <v>#DIV/0!</v>
      </c>
      <c r="R74" s="183">
        <f>'выработка по дням'!H139/$B74</f>
        <v>0</v>
      </c>
      <c r="S74" s="183">
        <f>S73</f>
        <v>0</v>
      </c>
      <c r="T74" s="184" t="e">
        <f>(R74-S$73)/S$73</f>
        <v>#DIV/0!</v>
      </c>
      <c r="U74" s="183">
        <f>'выработка по дням'!I139/$B74</f>
        <v>0</v>
      </c>
      <c r="V74" s="183">
        <f>V73</f>
        <v>0</v>
      </c>
      <c r="W74" s="184" t="e">
        <f>(U74-V$73)/V$73</f>
        <v>#DIV/0!</v>
      </c>
      <c r="X74" s="183">
        <f>'выработка по дням'!J139/$B74</f>
        <v>0</v>
      </c>
      <c r="Y74" s="183">
        <f>Y73</f>
        <v>0</v>
      </c>
      <c r="Z74" s="184" t="e">
        <f>(X74-Y$73)/Y$73</f>
        <v>#DIV/0!</v>
      </c>
      <c r="AA74" s="183">
        <f>'выработка по дням'!K139/$B74</f>
        <v>0</v>
      </c>
      <c r="AB74" s="183">
        <f>AB73</f>
        <v>0</v>
      </c>
      <c r="AC74" s="184" t="e">
        <f>(AA74-AB$73)/AB$73</f>
        <v>#DIV/0!</v>
      </c>
      <c r="AD74" s="183">
        <f>'выработка по дням'!L139/$B74</f>
        <v>0</v>
      </c>
      <c r="AE74" s="183">
        <f>AE73</f>
        <v>0</v>
      </c>
      <c r="AF74" s="184" t="e">
        <f>(AD74-AE$73)/AE$73</f>
        <v>#DIV/0!</v>
      </c>
      <c r="AG74" s="183">
        <f>'выработка по дням'!M139/$B74</f>
        <v>0</v>
      </c>
      <c r="AH74" s="183">
        <f>AH73</f>
        <v>0</v>
      </c>
      <c r="AI74" s="184" t="e">
        <f>(AG74-AH$73)/AH$73</f>
        <v>#DIV/0!</v>
      </c>
      <c r="AJ74" s="183">
        <f>'выработка по дням'!N139/$B74</f>
        <v>0</v>
      </c>
      <c r="AK74" s="183">
        <f>AK73</f>
        <v>0</v>
      </c>
      <c r="AL74" s="184" t="e">
        <f>(AJ74-AK$73)/AK$73</f>
        <v>#DIV/0!</v>
      </c>
      <c r="AM74" s="183">
        <f>'выработка по дням'!O139/$B74</f>
        <v>0</v>
      </c>
      <c r="AN74" s="183">
        <f>AN73</f>
        <v>0</v>
      </c>
      <c r="AO74" s="184" t="e">
        <f>(AM74-AN$73)/AN$73</f>
        <v>#DIV/0!</v>
      </c>
      <c r="AP74" s="183">
        <f>'выработка по дням'!P139/$B74</f>
        <v>0</v>
      </c>
      <c r="AQ74" s="183">
        <f>AQ73</f>
        <v>0</v>
      </c>
      <c r="AR74" s="184" t="e">
        <f>(AP74-AQ$73)/AQ$73</f>
        <v>#DIV/0!</v>
      </c>
      <c r="AS74" s="183">
        <f>'выработка по дням'!Q139/$B74</f>
        <v>0</v>
      </c>
      <c r="AT74" s="183">
        <f>AT73</f>
        <v>0</v>
      </c>
      <c r="AU74" s="184" t="e">
        <f>(AS74-AT$73)/AT$73</f>
        <v>#DIV/0!</v>
      </c>
      <c r="AV74" s="183">
        <f>'выработка по дням'!R139/$B74</f>
        <v>0</v>
      </c>
      <c r="AW74" s="183">
        <f>AW73</f>
        <v>0</v>
      </c>
      <c r="AX74" s="184" t="e">
        <f>(AV74-AW$73)/AW$73</f>
        <v>#DIV/0!</v>
      </c>
      <c r="AY74" s="183">
        <f>'выработка по дням'!S139/$B74</f>
        <v>0</v>
      </c>
      <c r="AZ74" s="183">
        <f>AZ73</f>
        <v>0</v>
      </c>
      <c r="BA74" s="184" t="e">
        <f>(AY74-AZ$73)/AZ$73</f>
        <v>#DIV/0!</v>
      </c>
      <c r="BB74" s="183">
        <f>'выработка по дням'!T139/$B74</f>
        <v>0</v>
      </c>
      <c r="BC74" s="183">
        <f>BC73</f>
        <v>0</v>
      </c>
      <c r="BD74" s="184" t="e">
        <f>(BB74-BC$73)/BC$73</f>
        <v>#DIV/0!</v>
      </c>
      <c r="BE74" s="183">
        <f>'выработка по дням'!U139/$B74</f>
        <v>0</v>
      </c>
      <c r="BF74" s="183">
        <f>BF73</f>
        <v>0</v>
      </c>
      <c r="BG74" s="184" t="e">
        <f>(BE74-BF$73)/BF$73</f>
        <v>#DIV/0!</v>
      </c>
      <c r="BH74" s="183">
        <f>'выработка по дням'!V139/$B74</f>
        <v>0</v>
      </c>
      <c r="BI74" s="183">
        <f>BI73</f>
        <v>0</v>
      </c>
      <c r="BJ74" s="184" t="e">
        <f>(BH74-BI$73)/BI$73</f>
        <v>#DIV/0!</v>
      </c>
      <c r="BK74" s="183">
        <f>'выработка по дням'!W139/$B74</f>
        <v>0</v>
      </c>
      <c r="BL74" s="183">
        <f>BL73</f>
        <v>0</v>
      </c>
      <c r="BM74" s="184" t="e">
        <f>(BK74-BL$73)/BL$73</f>
        <v>#DIV/0!</v>
      </c>
      <c r="BN74" s="183">
        <f>'выработка по дням'!X139/$B74</f>
        <v>0</v>
      </c>
      <c r="BO74" s="183">
        <f>BO73</f>
        <v>0</v>
      </c>
      <c r="BP74" s="184" t="e">
        <f>(BN74-BO$73)/BO$73</f>
        <v>#DIV/0!</v>
      </c>
      <c r="BQ74" s="183">
        <f>'выработка по дням'!Y139/$B74</f>
        <v>0</v>
      </c>
      <c r="BR74" s="183">
        <f>BR73</f>
        <v>0</v>
      </c>
      <c r="BS74" s="184" t="e">
        <f>(BQ74-BR$73)/BR$73</f>
        <v>#DIV/0!</v>
      </c>
      <c r="BT74" s="183">
        <f>'выработка по дням'!Z139/$B74</f>
        <v>0</v>
      </c>
      <c r="BU74" s="183">
        <f>BU73</f>
        <v>0</v>
      </c>
      <c r="BV74" s="184" t="e">
        <f>(BT74-BU$73)/BU$73</f>
        <v>#DIV/0!</v>
      </c>
      <c r="BW74" s="183">
        <f>'выработка по дням'!AA139/$B74</f>
        <v>0</v>
      </c>
      <c r="BX74" s="183">
        <f>BX73</f>
        <v>0</v>
      </c>
      <c r="BY74" s="184" t="e">
        <f>(BW74-BX$73)/BX$73</f>
        <v>#DIV/0!</v>
      </c>
      <c r="BZ74" s="183">
        <f>'выработка по дням'!AB139/$B74</f>
        <v>0</v>
      </c>
      <c r="CA74" s="183">
        <f>CA73</f>
        <v>0</v>
      </c>
      <c r="CB74" s="184" t="e">
        <f>(BZ74-CA$73)/CA$73</f>
        <v>#DIV/0!</v>
      </c>
      <c r="CC74" s="183">
        <f>'выработка по дням'!AC139/$B74</f>
        <v>0</v>
      </c>
      <c r="CD74" s="183">
        <f>CD73</f>
        <v>0</v>
      </c>
      <c r="CE74" s="184" t="e">
        <f>(CC74-CD$73)/CD$73</f>
        <v>#DIV/0!</v>
      </c>
      <c r="CF74" s="183">
        <f>'выработка по дням'!AD139/$B74</f>
        <v>0</v>
      </c>
      <c r="CG74" s="183">
        <f>CG73</f>
        <v>0</v>
      </c>
      <c r="CH74" s="184" t="e">
        <f>(CF74-CG$73)/CG$73</f>
        <v>#DIV/0!</v>
      </c>
      <c r="CI74" s="183">
        <f>'выработка по дням'!AE139/$B74</f>
        <v>0</v>
      </c>
      <c r="CJ74" s="183">
        <f>CJ73</f>
        <v>0</v>
      </c>
      <c r="CK74" s="184" t="e">
        <f>(CI74-CJ$73)/CJ$73</f>
        <v>#DIV/0!</v>
      </c>
      <c r="CL74" s="183">
        <f>'выработка по дням'!AF139/$B74</f>
        <v>0</v>
      </c>
      <c r="CM74" s="183">
        <f>CM73</f>
        <v>0</v>
      </c>
      <c r="CN74" s="184" t="e">
        <f>(CL74-CM$73)/CM$73</f>
        <v>#DIV/0!</v>
      </c>
      <c r="CO74" s="183">
        <f>'выработка по дням'!AG139/$B74</f>
        <v>0</v>
      </c>
      <c r="CP74" s="183">
        <f>CP73</f>
        <v>0</v>
      </c>
      <c r="CQ74" s="184" t="e">
        <f>(CO74-CP$73)/CP$73</f>
        <v>#DIV/0!</v>
      </c>
      <c r="CR74" s="183">
        <f>'выработка по дням'!AH139/$B74</f>
        <v>0</v>
      </c>
      <c r="CS74" s="183">
        <f>CS73</f>
        <v>0</v>
      </c>
      <c r="CT74" s="184" t="e">
        <f>(CR74-CS$73)/CS$73</f>
        <v>#DIV/0!</v>
      </c>
    </row>
    <row r="75" spans="1:98">
      <c r="A75" s="195" t="s">
        <v>537</v>
      </c>
      <c r="B75" s="177">
        <v>20</v>
      </c>
      <c r="C75" s="178" t="e">
        <f>'выработка по дням'!C141/$B75</f>
        <v>#VALUE!</v>
      </c>
      <c r="D75" s="179" t="e">
        <f>MAX(C75:C76)</f>
        <v>#VALUE!</v>
      </c>
      <c r="E75" s="180" t="e">
        <f>(C75-D$75)/D$75</f>
        <v>#VALUE!</v>
      </c>
      <c r="F75" s="178">
        <f>'выработка по дням'!D141/$B75</f>
        <v>0</v>
      </c>
      <c r="G75" s="179">
        <f>MAX(F75:F76)</f>
        <v>0</v>
      </c>
      <c r="H75" s="180" t="e">
        <f>(F75-G$75)/G$75</f>
        <v>#DIV/0!</v>
      </c>
      <c r="I75" s="178">
        <f>'выработка по дням'!E141/$B75</f>
        <v>0</v>
      </c>
      <c r="J75" s="179">
        <f>MAX(I75:I76)</f>
        <v>0</v>
      </c>
      <c r="K75" s="180" t="e">
        <f>(I75-J$75)/J$75</f>
        <v>#DIV/0!</v>
      </c>
      <c r="L75" s="178">
        <f>'выработка по дням'!F141/$B75</f>
        <v>0</v>
      </c>
      <c r="M75" s="179">
        <f>MAX(L75:L76)</f>
        <v>0</v>
      </c>
      <c r="N75" s="180" t="e">
        <f>(L75-M$75)/M$75</f>
        <v>#DIV/0!</v>
      </c>
      <c r="O75" s="178">
        <f>'выработка по дням'!G141/$B75</f>
        <v>0</v>
      </c>
      <c r="P75" s="179">
        <f>MAX(O75:O76)</f>
        <v>0</v>
      </c>
      <c r="Q75" s="180" t="e">
        <f>(O75-P$75)/P$75</f>
        <v>#DIV/0!</v>
      </c>
      <c r="R75" s="178">
        <f>'выработка по дням'!H141/$B75</f>
        <v>0</v>
      </c>
      <c r="S75" s="179">
        <f>MAX(R75:R76)</f>
        <v>0</v>
      </c>
      <c r="T75" s="180" t="e">
        <f>(R75-S$75)/S$75</f>
        <v>#DIV/0!</v>
      </c>
      <c r="U75" s="178">
        <f>'выработка по дням'!I141/$B75</f>
        <v>0</v>
      </c>
      <c r="V75" s="179">
        <f>MAX(U75:U76)</f>
        <v>0</v>
      </c>
      <c r="W75" s="180" t="e">
        <f>(U75-V$75)/V$75</f>
        <v>#DIV/0!</v>
      </c>
      <c r="X75" s="178">
        <f>'выработка по дням'!J141/$B75</f>
        <v>0</v>
      </c>
      <c r="Y75" s="179">
        <f>MAX(X75:X76)</f>
        <v>0</v>
      </c>
      <c r="Z75" s="180" t="e">
        <f>(X75-Y$75)/Y$75</f>
        <v>#DIV/0!</v>
      </c>
      <c r="AA75" s="178">
        <f>'выработка по дням'!K141/$B75</f>
        <v>0</v>
      </c>
      <c r="AB75" s="179">
        <f>MAX(AA75:AA76)</f>
        <v>0</v>
      </c>
      <c r="AC75" s="180" t="e">
        <f>(AA75-AB$75)/AB$75</f>
        <v>#DIV/0!</v>
      </c>
      <c r="AD75" s="178">
        <f>'выработка по дням'!L141/$B75</f>
        <v>0</v>
      </c>
      <c r="AE75" s="179">
        <f>MAX(AD75:AD76)</f>
        <v>0</v>
      </c>
      <c r="AF75" s="180" t="e">
        <f>(AD75-AE$75)/AE$75</f>
        <v>#DIV/0!</v>
      </c>
      <c r="AG75" s="178">
        <f>'выработка по дням'!M141/$B75</f>
        <v>0</v>
      </c>
      <c r="AH75" s="179">
        <f>MAX(AG75:AG76)</f>
        <v>0</v>
      </c>
      <c r="AI75" s="180" t="e">
        <f>(AG75-AH$75)/AH$75</f>
        <v>#DIV/0!</v>
      </c>
      <c r="AJ75" s="178">
        <f>'выработка по дням'!N141/$B75</f>
        <v>0</v>
      </c>
      <c r="AK75" s="179">
        <f>MAX(AJ75:AJ76)</f>
        <v>0</v>
      </c>
      <c r="AL75" s="180" t="e">
        <f>(AJ75-AK$75)/AK$75</f>
        <v>#DIV/0!</v>
      </c>
      <c r="AM75" s="178">
        <f>'выработка по дням'!O141/$B75</f>
        <v>0</v>
      </c>
      <c r="AN75" s="179">
        <f>MAX(AM75:AM76)</f>
        <v>0</v>
      </c>
      <c r="AO75" s="180" t="e">
        <f>(AM75-AN$75)/AN$75</f>
        <v>#DIV/0!</v>
      </c>
      <c r="AP75" s="178">
        <f>'выработка по дням'!P141/$B75</f>
        <v>0</v>
      </c>
      <c r="AQ75" s="179">
        <f>MAX(AP75:AP76)</f>
        <v>0</v>
      </c>
      <c r="AR75" s="180" t="e">
        <f>(AP75-AQ$75)/AQ$75</f>
        <v>#DIV/0!</v>
      </c>
      <c r="AS75" s="178">
        <f>'выработка по дням'!Q141/$B75</f>
        <v>0</v>
      </c>
      <c r="AT75" s="179">
        <f>MAX(AS75:AS76)</f>
        <v>0</v>
      </c>
      <c r="AU75" s="180" t="e">
        <f>(AS75-AT$75)/AT$75</f>
        <v>#DIV/0!</v>
      </c>
      <c r="AV75" s="178">
        <f>'выработка по дням'!R141/$B75</f>
        <v>0</v>
      </c>
      <c r="AW75" s="179">
        <f>MAX(AV75:AV76)</f>
        <v>0</v>
      </c>
      <c r="AX75" s="180" t="e">
        <f>(AV75-AW$75)/AW$75</f>
        <v>#DIV/0!</v>
      </c>
      <c r="AY75" s="178">
        <f>'выработка по дням'!S141/$B75</f>
        <v>0</v>
      </c>
      <c r="AZ75" s="179">
        <f>MAX(AY75:AY76)</f>
        <v>0</v>
      </c>
      <c r="BA75" s="180" t="e">
        <f>(AY75-AZ$75)/AZ$75</f>
        <v>#DIV/0!</v>
      </c>
      <c r="BB75" s="178">
        <f>'выработка по дням'!T141/$B75</f>
        <v>0</v>
      </c>
      <c r="BC75" s="179">
        <f>MAX(BB75:BB76)</f>
        <v>0</v>
      </c>
      <c r="BD75" s="180" t="e">
        <f>(BB75-BC$75)/BC$75</f>
        <v>#DIV/0!</v>
      </c>
      <c r="BE75" s="178">
        <f>'выработка по дням'!U141/$B75</f>
        <v>0</v>
      </c>
      <c r="BF75" s="179">
        <f>MAX(BE75:BE76)</f>
        <v>0</v>
      </c>
      <c r="BG75" s="180" t="e">
        <f>(BE75-BF$75)/BF$75</f>
        <v>#DIV/0!</v>
      </c>
      <c r="BH75" s="178">
        <f>'выработка по дням'!V141/$B75</f>
        <v>0</v>
      </c>
      <c r="BI75" s="179">
        <f>MAX(BH75:BH76)</f>
        <v>0</v>
      </c>
      <c r="BJ75" s="180" t="e">
        <f>(BH75-BI$75)/BI$75</f>
        <v>#DIV/0!</v>
      </c>
      <c r="BK75" s="178">
        <f>'выработка по дням'!W141/$B75</f>
        <v>0</v>
      </c>
      <c r="BL75" s="179">
        <f>MAX(BK75:BK76)</f>
        <v>0</v>
      </c>
      <c r="BM75" s="180" t="e">
        <f>(BK75-BL$75)/BL$75</f>
        <v>#DIV/0!</v>
      </c>
      <c r="BN75" s="178">
        <f>'выработка по дням'!X141/$B75</f>
        <v>0</v>
      </c>
      <c r="BO75" s="179">
        <f>MAX(BN75:BN76)</f>
        <v>0</v>
      </c>
      <c r="BP75" s="180" t="e">
        <f>(BN75-BO$75)/BO$75</f>
        <v>#DIV/0!</v>
      </c>
      <c r="BQ75" s="178">
        <f>'выработка по дням'!Y141/$B75</f>
        <v>0</v>
      </c>
      <c r="BR75" s="179">
        <f>MAX(BQ75:BQ76)</f>
        <v>0</v>
      </c>
      <c r="BS75" s="180" t="e">
        <f>(BQ75-BR$75)/BR$75</f>
        <v>#DIV/0!</v>
      </c>
      <c r="BT75" s="178">
        <f>'выработка по дням'!Z141/$B75</f>
        <v>0</v>
      </c>
      <c r="BU75" s="179">
        <f>MAX(BT75:BT76)</f>
        <v>0</v>
      </c>
      <c r="BV75" s="180" t="e">
        <f>(BT75-BU$75)/BU$75</f>
        <v>#DIV/0!</v>
      </c>
      <c r="BW75" s="178">
        <f>'выработка по дням'!AA141/$B75</f>
        <v>0</v>
      </c>
      <c r="BX75" s="179">
        <f>MAX(BW75:BW76)</f>
        <v>0</v>
      </c>
      <c r="BY75" s="180" t="e">
        <f>(BW75-BX$75)/BX$75</f>
        <v>#DIV/0!</v>
      </c>
      <c r="BZ75" s="178">
        <f>'выработка по дням'!AB141/$B75</f>
        <v>0</v>
      </c>
      <c r="CA75" s="179">
        <f>MAX(BZ75:BZ76)</f>
        <v>0</v>
      </c>
      <c r="CB75" s="180" t="e">
        <f>(BZ75-CA$75)/CA$75</f>
        <v>#DIV/0!</v>
      </c>
      <c r="CC75" s="178">
        <f>'выработка по дням'!AC141/$B75</f>
        <v>0</v>
      </c>
      <c r="CD75" s="179">
        <f>MAX(CC75:CC76)</f>
        <v>0</v>
      </c>
      <c r="CE75" s="180" t="e">
        <f>(CC75-CD$75)/CD$75</f>
        <v>#DIV/0!</v>
      </c>
      <c r="CF75" s="178">
        <f>'выработка по дням'!AD141/$B75</f>
        <v>0</v>
      </c>
      <c r="CG75" s="179">
        <f>MAX(CF75:CF76)</f>
        <v>0</v>
      </c>
      <c r="CH75" s="180" t="e">
        <f>(CF75-CG$75)/CG$75</f>
        <v>#DIV/0!</v>
      </c>
      <c r="CI75" s="178">
        <f>'выработка по дням'!AE141/$B75</f>
        <v>0</v>
      </c>
      <c r="CJ75" s="179">
        <f>MAX(CI75:CI76)</f>
        <v>0</v>
      </c>
      <c r="CK75" s="180" t="e">
        <f>(CI75-CJ$75)/CJ$75</f>
        <v>#DIV/0!</v>
      </c>
      <c r="CL75" s="178">
        <f>'выработка по дням'!AF141/$B75</f>
        <v>0</v>
      </c>
      <c r="CM75" s="179">
        <f>MAX(CL75:CL76)</f>
        <v>0</v>
      </c>
      <c r="CN75" s="180" t="e">
        <f>(CL75-CM$75)/CM$75</f>
        <v>#DIV/0!</v>
      </c>
      <c r="CO75" s="178">
        <f>'выработка по дням'!AG141/$B75</f>
        <v>0</v>
      </c>
      <c r="CP75" s="179">
        <f>MAX(CO75:CO76)</f>
        <v>0</v>
      </c>
      <c r="CQ75" s="180" t="e">
        <f>(CO75-CP$75)/CP$75</f>
        <v>#DIV/0!</v>
      </c>
      <c r="CR75" s="178">
        <f>'выработка по дням'!AH141/$B75</f>
        <v>0</v>
      </c>
      <c r="CS75" s="179">
        <f>MAX(CR75:CR76)</f>
        <v>0</v>
      </c>
      <c r="CT75" s="180" t="e">
        <f>(CR75-CS$75)/CS$75</f>
        <v>#DIV/0!</v>
      </c>
    </row>
    <row r="76" spans="1:98" ht="15.75" thickBot="1">
      <c r="A76" s="197" t="s">
        <v>536</v>
      </c>
      <c r="B76" s="182">
        <v>15</v>
      </c>
      <c r="C76" s="183" t="e">
        <f>'выработка по дням'!C143/$B76</f>
        <v>#VALUE!</v>
      </c>
      <c r="D76" s="183" t="e">
        <f>D75</f>
        <v>#VALUE!</v>
      </c>
      <c r="E76" s="184" t="e">
        <f>(C76-D$75)/D$75</f>
        <v>#VALUE!</v>
      </c>
      <c r="F76" s="183">
        <f>'выработка по дням'!D143/$B76</f>
        <v>0</v>
      </c>
      <c r="G76" s="183">
        <f>G75</f>
        <v>0</v>
      </c>
      <c r="H76" s="184" t="e">
        <f>(F76-G$75)/G$75</f>
        <v>#DIV/0!</v>
      </c>
      <c r="I76" s="183">
        <f>'выработка по дням'!E143/$B76</f>
        <v>0</v>
      </c>
      <c r="J76" s="183">
        <f>J75</f>
        <v>0</v>
      </c>
      <c r="K76" s="184" t="e">
        <f>(I76-J$75)/J$75</f>
        <v>#DIV/0!</v>
      </c>
      <c r="L76" s="183">
        <f>'выработка по дням'!F143/$B76</f>
        <v>0</v>
      </c>
      <c r="M76" s="183">
        <f>M75</f>
        <v>0</v>
      </c>
      <c r="N76" s="184" t="e">
        <f>(L76-M$75)/M$75</f>
        <v>#DIV/0!</v>
      </c>
      <c r="O76" s="183">
        <f>'выработка по дням'!G143/$B76</f>
        <v>0</v>
      </c>
      <c r="P76" s="183">
        <f>P75</f>
        <v>0</v>
      </c>
      <c r="Q76" s="184" t="e">
        <f>(O76-P$75)/P$75</f>
        <v>#DIV/0!</v>
      </c>
      <c r="R76" s="183">
        <f>'выработка по дням'!H143/$B76</f>
        <v>0</v>
      </c>
      <c r="S76" s="183">
        <f>S75</f>
        <v>0</v>
      </c>
      <c r="T76" s="184" t="e">
        <f>(R76-S$75)/S$75</f>
        <v>#DIV/0!</v>
      </c>
      <c r="U76" s="183">
        <f>'выработка по дням'!I143/$B76</f>
        <v>0</v>
      </c>
      <c r="V76" s="183">
        <f>V75</f>
        <v>0</v>
      </c>
      <c r="W76" s="184" t="e">
        <f>(U76-V$75)/V$75</f>
        <v>#DIV/0!</v>
      </c>
      <c r="X76" s="183">
        <f>'выработка по дням'!J143/$B76</f>
        <v>0</v>
      </c>
      <c r="Y76" s="183">
        <f>Y75</f>
        <v>0</v>
      </c>
      <c r="Z76" s="184" t="e">
        <f>(X76-Y$75)/Y$75</f>
        <v>#DIV/0!</v>
      </c>
      <c r="AA76" s="183">
        <f>'выработка по дням'!K143/$B76</f>
        <v>0</v>
      </c>
      <c r="AB76" s="183">
        <f>AB75</f>
        <v>0</v>
      </c>
      <c r="AC76" s="184" t="e">
        <f>(AA76-AB$75)/AB$75</f>
        <v>#DIV/0!</v>
      </c>
      <c r="AD76" s="183">
        <f>'выработка по дням'!L143/$B76</f>
        <v>0</v>
      </c>
      <c r="AE76" s="183">
        <f>AE75</f>
        <v>0</v>
      </c>
      <c r="AF76" s="184" t="e">
        <f>(AD76-AE$75)/AE$75</f>
        <v>#DIV/0!</v>
      </c>
      <c r="AG76" s="183">
        <f>'выработка по дням'!M143/$B76</f>
        <v>0</v>
      </c>
      <c r="AH76" s="183">
        <f>AH75</f>
        <v>0</v>
      </c>
      <c r="AI76" s="184" t="e">
        <f>(AG76-AH$75)/AH$75</f>
        <v>#DIV/0!</v>
      </c>
      <c r="AJ76" s="183">
        <f>'выработка по дням'!N143/$B76</f>
        <v>0</v>
      </c>
      <c r="AK76" s="183">
        <f>AK75</f>
        <v>0</v>
      </c>
      <c r="AL76" s="184" t="e">
        <f>(AJ76-AK$75)/AK$75</f>
        <v>#DIV/0!</v>
      </c>
      <c r="AM76" s="183">
        <f>'выработка по дням'!O143/$B76</f>
        <v>0</v>
      </c>
      <c r="AN76" s="183">
        <f>AN75</f>
        <v>0</v>
      </c>
      <c r="AO76" s="184" t="e">
        <f>(AM76-AN$75)/AN$75</f>
        <v>#DIV/0!</v>
      </c>
      <c r="AP76" s="183">
        <f>'выработка по дням'!P143/$B76</f>
        <v>0</v>
      </c>
      <c r="AQ76" s="183">
        <f>AQ75</f>
        <v>0</v>
      </c>
      <c r="AR76" s="184" t="e">
        <f>(AP76-AQ$75)/AQ$75</f>
        <v>#DIV/0!</v>
      </c>
      <c r="AS76" s="183">
        <f>'выработка по дням'!Q143/$B76</f>
        <v>0</v>
      </c>
      <c r="AT76" s="183">
        <f>AT75</f>
        <v>0</v>
      </c>
      <c r="AU76" s="184" t="e">
        <f>(AS76-AT$75)/AT$75</f>
        <v>#DIV/0!</v>
      </c>
      <c r="AV76" s="183">
        <f>'выработка по дням'!R143/$B76</f>
        <v>0</v>
      </c>
      <c r="AW76" s="183">
        <f>AW75</f>
        <v>0</v>
      </c>
      <c r="AX76" s="184" t="e">
        <f>(AV76-AW$75)/AW$75</f>
        <v>#DIV/0!</v>
      </c>
      <c r="AY76" s="183">
        <f>'выработка по дням'!S143/$B76</f>
        <v>0</v>
      </c>
      <c r="AZ76" s="183">
        <f>AZ75</f>
        <v>0</v>
      </c>
      <c r="BA76" s="184" t="e">
        <f>(AY76-AZ$75)/AZ$75</f>
        <v>#DIV/0!</v>
      </c>
      <c r="BB76" s="183">
        <f>'выработка по дням'!T143/$B76</f>
        <v>0</v>
      </c>
      <c r="BC76" s="183">
        <f>BC75</f>
        <v>0</v>
      </c>
      <c r="BD76" s="184" t="e">
        <f>(BB76-BC$75)/BC$75</f>
        <v>#DIV/0!</v>
      </c>
      <c r="BE76" s="183">
        <f>'выработка по дням'!U143/$B76</f>
        <v>0</v>
      </c>
      <c r="BF76" s="183">
        <f>BF75</f>
        <v>0</v>
      </c>
      <c r="BG76" s="184" t="e">
        <f>(BE76-BF$75)/BF$75</f>
        <v>#DIV/0!</v>
      </c>
      <c r="BH76" s="183">
        <f>'выработка по дням'!V143/$B76</f>
        <v>0</v>
      </c>
      <c r="BI76" s="183">
        <f>BI75</f>
        <v>0</v>
      </c>
      <c r="BJ76" s="184" t="e">
        <f>(BH76-BI$75)/BI$75</f>
        <v>#DIV/0!</v>
      </c>
      <c r="BK76" s="183">
        <f>'выработка по дням'!W143/$B76</f>
        <v>0</v>
      </c>
      <c r="BL76" s="183">
        <f>BL75</f>
        <v>0</v>
      </c>
      <c r="BM76" s="184" t="e">
        <f>(BK76-BL$75)/BL$75</f>
        <v>#DIV/0!</v>
      </c>
      <c r="BN76" s="183">
        <f>'выработка по дням'!X143/$B76</f>
        <v>0</v>
      </c>
      <c r="BO76" s="183">
        <f>BO75</f>
        <v>0</v>
      </c>
      <c r="BP76" s="184" t="e">
        <f>(BN76-BO$75)/BO$75</f>
        <v>#DIV/0!</v>
      </c>
      <c r="BQ76" s="183">
        <f>'выработка по дням'!Y143/$B76</f>
        <v>0</v>
      </c>
      <c r="BR76" s="183">
        <f>BR75</f>
        <v>0</v>
      </c>
      <c r="BS76" s="184" t="e">
        <f>(BQ76-BR$75)/BR$75</f>
        <v>#DIV/0!</v>
      </c>
      <c r="BT76" s="183">
        <f>'выработка по дням'!Z143/$B76</f>
        <v>0</v>
      </c>
      <c r="BU76" s="183">
        <f>BU75</f>
        <v>0</v>
      </c>
      <c r="BV76" s="184" t="e">
        <f>(BT76-BU$75)/BU$75</f>
        <v>#DIV/0!</v>
      </c>
      <c r="BW76" s="183">
        <f>'выработка по дням'!AA143/$B76</f>
        <v>0</v>
      </c>
      <c r="BX76" s="183">
        <f>BX75</f>
        <v>0</v>
      </c>
      <c r="BY76" s="184" t="e">
        <f>(BW76-BX$75)/BX$75</f>
        <v>#DIV/0!</v>
      </c>
      <c r="BZ76" s="183">
        <f>'выработка по дням'!AB143/$B76</f>
        <v>0</v>
      </c>
      <c r="CA76" s="183">
        <f>CA75</f>
        <v>0</v>
      </c>
      <c r="CB76" s="184" t="e">
        <f>(BZ76-CA$75)/CA$75</f>
        <v>#DIV/0!</v>
      </c>
      <c r="CC76" s="183">
        <f>'выработка по дням'!AC143/$B76</f>
        <v>0</v>
      </c>
      <c r="CD76" s="183">
        <f>CD75</f>
        <v>0</v>
      </c>
      <c r="CE76" s="184" t="e">
        <f>(CC76-CD$75)/CD$75</f>
        <v>#DIV/0!</v>
      </c>
      <c r="CF76" s="183">
        <f>'выработка по дням'!AD143/$B76</f>
        <v>0</v>
      </c>
      <c r="CG76" s="183">
        <f>CG75</f>
        <v>0</v>
      </c>
      <c r="CH76" s="184" t="e">
        <f>(CF76-CG$75)/CG$75</f>
        <v>#DIV/0!</v>
      </c>
      <c r="CI76" s="183">
        <f>'выработка по дням'!AE143/$B76</f>
        <v>0</v>
      </c>
      <c r="CJ76" s="183">
        <f>CJ75</f>
        <v>0</v>
      </c>
      <c r="CK76" s="184" t="e">
        <f>(CI76-CJ$75)/CJ$75</f>
        <v>#DIV/0!</v>
      </c>
      <c r="CL76" s="183">
        <f>'выработка по дням'!AF143/$B76</f>
        <v>0</v>
      </c>
      <c r="CM76" s="183">
        <f>CM75</f>
        <v>0</v>
      </c>
      <c r="CN76" s="184" t="e">
        <f>(CL76-CM$75)/CM$75</f>
        <v>#DIV/0!</v>
      </c>
      <c r="CO76" s="183">
        <f>'выработка по дням'!AG143/$B76</f>
        <v>0</v>
      </c>
      <c r="CP76" s="183">
        <f>CP75</f>
        <v>0</v>
      </c>
      <c r="CQ76" s="184" t="e">
        <f>(CO76-CP$75)/CP$75</f>
        <v>#DIV/0!</v>
      </c>
      <c r="CR76" s="183">
        <f>'выработка по дням'!AH143/$B76</f>
        <v>0</v>
      </c>
      <c r="CS76" s="183">
        <f>CS75</f>
        <v>0</v>
      </c>
      <c r="CT76" s="184" t="e">
        <f>(CR76-CS$75)/CS$75</f>
        <v>#DIV/0!</v>
      </c>
    </row>
    <row r="77" spans="1:98" ht="15.75" thickBot="1">
      <c r="A77" s="194" t="s">
        <v>407</v>
      </c>
      <c r="B77" s="185">
        <v>30</v>
      </c>
      <c r="C77" s="186">
        <f>'выработка по дням'!C145/$B77</f>
        <v>194.63333333333333</v>
      </c>
      <c r="D77" s="186"/>
      <c r="E77" s="187"/>
      <c r="F77" s="186">
        <f>'выработка по дням'!D145/$B77</f>
        <v>237.7</v>
      </c>
      <c r="G77" s="186"/>
      <c r="H77" s="187"/>
      <c r="I77" s="186">
        <f>'выработка по дням'!E145/$B77</f>
        <v>498.16666666666669</v>
      </c>
      <c r="J77" s="186"/>
      <c r="K77" s="187"/>
      <c r="L77" s="186">
        <f>'выработка по дням'!F145/$B77</f>
        <v>540.16666666666663</v>
      </c>
      <c r="M77" s="186"/>
      <c r="N77" s="187"/>
      <c r="O77" s="186">
        <f>'выработка по дням'!G145/$B77</f>
        <v>376.03333333333336</v>
      </c>
      <c r="P77" s="186"/>
      <c r="Q77" s="187"/>
      <c r="R77" s="186">
        <f>'выработка по дням'!H145/$B77</f>
        <v>525.93333333333328</v>
      </c>
      <c r="S77" s="186"/>
      <c r="T77" s="187"/>
      <c r="U77" s="186">
        <f>'выработка по дням'!I145/$B77</f>
        <v>1812.4333333333334</v>
      </c>
      <c r="V77" s="186"/>
      <c r="W77" s="187"/>
      <c r="X77" s="186">
        <f>'выработка по дням'!J145/$B77</f>
        <v>4046</v>
      </c>
      <c r="Y77" s="186"/>
      <c r="Z77" s="187"/>
      <c r="AA77" s="186">
        <f>'выработка по дням'!K145/$B77</f>
        <v>2846.6666666666665</v>
      </c>
      <c r="AB77" s="186"/>
      <c r="AC77" s="187"/>
      <c r="AD77" s="186">
        <f>'выработка по дням'!L145/$B77</f>
        <v>1081.5333333333333</v>
      </c>
      <c r="AE77" s="186"/>
      <c r="AF77" s="187"/>
      <c r="AG77" s="186">
        <f>'выработка по дням'!M145/$B77</f>
        <v>1495.3</v>
      </c>
      <c r="AH77" s="186"/>
      <c r="AI77" s="187"/>
      <c r="AJ77" s="186">
        <f>'выработка по дням'!N145/$B77</f>
        <v>1590.6333333333334</v>
      </c>
      <c r="AK77" s="186"/>
      <c r="AL77" s="187"/>
      <c r="AM77" s="186">
        <f>'выработка по дням'!O145/$B77</f>
        <v>3265.7666666666669</v>
      </c>
      <c r="AN77" s="186"/>
      <c r="AO77" s="187"/>
      <c r="AP77" s="186">
        <f>'выработка по дням'!P145/$B77</f>
        <v>1626.1666666666667</v>
      </c>
      <c r="AQ77" s="186"/>
      <c r="AR77" s="187"/>
      <c r="AS77" s="186">
        <f>'выработка по дням'!Q145/$B77</f>
        <v>4033.0666666666666</v>
      </c>
      <c r="AT77" s="186"/>
      <c r="AU77" s="187"/>
      <c r="AV77" s="186">
        <f>'выработка по дням'!R145/$B77</f>
        <v>1035.2</v>
      </c>
      <c r="AW77" s="186"/>
      <c r="AX77" s="187"/>
      <c r="AY77" s="186">
        <f>'выработка по дням'!S145/$B77</f>
        <v>4228.5333333333338</v>
      </c>
      <c r="AZ77" s="186"/>
      <c r="BA77" s="187"/>
      <c r="BB77" s="186">
        <f>'выработка по дням'!T145/$B77</f>
        <v>389.96666666666664</v>
      </c>
      <c r="BC77" s="186"/>
      <c r="BD77" s="187"/>
      <c r="BE77" s="186">
        <f>'выработка по дням'!U145/$B77</f>
        <v>779.93333333333328</v>
      </c>
      <c r="BF77" s="186"/>
      <c r="BG77" s="187"/>
      <c r="BH77" s="186">
        <f>'выработка по дням'!V145/$B77</f>
        <v>2655.2666666666669</v>
      </c>
      <c r="BI77" s="186"/>
      <c r="BJ77" s="187"/>
      <c r="BK77" s="186">
        <f>'выработка по дням'!W145/$B77</f>
        <v>4913.9333333333334</v>
      </c>
      <c r="BL77" s="186"/>
      <c r="BM77" s="187"/>
      <c r="BN77" s="186">
        <f>'выработка по дням'!X145/$B77</f>
        <v>6392.0666666666666</v>
      </c>
      <c r="BO77" s="186"/>
      <c r="BP77" s="187"/>
      <c r="BQ77" s="186">
        <f>'выработка по дням'!Y145/$B77</f>
        <v>5982.7</v>
      </c>
      <c r="BR77" s="186"/>
      <c r="BS77" s="187"/>
      <c r="BT77" s="186">
        <f>'выработка по дням'!Z145/$B77</f>
        <v>6353.0666666666666</v>
      </c>
      <c r="BU77" s="186"/>
      <c r="BV77" s="187"/>
      <c r="BW77" s="186">
        <f>'выработка по дням'!AA145/$B77</f>
        <v>5894.9</v>
      </c>
      <c r="BX77" s="186"/>
      <c r="BY77" s="187"/>
      <c r="BZ77" s="186">
        <f>'выработка по дням'!AB145/$B77</f>
        <v>6092.7</v>
      </c>
      <c r="CA77" s="186"/>
      <c r="CB77" s="187"/>
      <c r="CC77" s="186">
        <f>'выработка по дням'!AC145/$B77</f>
        <v>5257.9</v>
      </c>
      <c r="CD77" s="186"/>
      <c r="CE77" s="187"/>
      <c r="CF77" s="186">
        <f>'выработка по дням'!AD145/$B77</f>
        <v>5869.0333333333338</v>
      </c>
      <c r="CG77" s="186"/>
      <c r="CH77" s="187"/>
      <c r="CI77" s="186">
        <f>'выработка по дням'!AE145/$B77</f>
        <v>4806.6333333333332</v>
      </c>
      <c r="CJ77" s="186"/>
      <c r="CK77" s="187"/>
      <c r="CL77" s="186">
        <f>'выработка по дням'!AF145/$B77</f>
        <v>840.8</v>
      </c>
      <c r="CM77" s="186"/>
      <c r="CN77" s="187"/>
      <c r="CO77" s="186">
        <f>'выработка по дням'!AG145/$B77</f>
        <v>2583.1</v>
      </c>
      <c r="CP77" s="186"/>
      <c r="CQ77" s="187"/>
      <c r="CR77" s="186">
        <f>'выработка по дням'!AH145/$B77</f>
        <v>2914.3666666666668</v>
      </c>
      <c r="CS77" s="186"/>
      <c r="CT77" s="187"/>
    </row>
    <row r="78" spans="1:98">
      <c r="A78" s="195" t="s">
        <v>408</v>
      </c>
      <c r="B78" s="177">
        <v>23.5</v>
      </c>
      <c r="C78" s="178">
        <f>'выработка по дням'!C147/$B78</f>
        <v>4813.0638297872338</v>
      </c>
      <c r="D78" s="179">
        <f>MAX(C78:C80)</f>
        <v>4813.0638297872338</v>
      </c>
      <c r="E78" s="180">
        <f>(C78-D$78)/D$78</f>
        <v>0</v>
      </c>
      <c r="F78" s="178">
        <f>'выработка по дням'!D147/$B78</f>
        <v>5551.2340425531911</v>
      </c>
      <c r="G78" s="179">
        <f>MAX(F78:F80)</f>
        <v>5606.9</v>
      </c>
      <c r="H78" s="180">
        <f>(F78-G$78)/G$78</f>
        <v>-9.9281166860134013E-3</v>
      </c>
      <c r="I78" s="178">
        <f>'выработка по дням'!E147/$B78</f>
        <v>3723.0638297872342</v>
      </c>
      <c r="J78" s="179">
        <f>MAX(I78:I80)</f>
        <v>3724.8</v>
      </c>
      <c r="K78" s="180">
        <f>(I78-J$78)/J$78</f>
        <v>-4.6611098925202843E-4</v>
      </c>
      <c r="L78" s="178">
        <f>'выработка по дням'!F147/$B78</f>
        <v>5411.7021276595742</v>
      </c>
      <c r="M78" s="179">
        <f>MAX(L78:L80)</f>
        <v>5417.4</v>
      </c>
      <c r="N78" s="180">
        <f>(L78-M$78)/M$78</f>
        <v>-1.0517724998016429E-3</v>
      </c>
      <c r="O78" s="178">
        <f>'выработка по дням'!G147/$B78</f>
        <v>1642.9787234042553</v>
      </c>
      <c r="P78" s="179">
        <f>MAX(O78:O80)</f>
        <v>1642.9787234042553</v>
      </c>
      <c r="Q78" s="180">
        <f>(O78-P$78)/P$78</f>
        <v>0</v>
      </c>
      <c r="R78" s="178">
        <f>'выработка по дням'!H147/$B78</f>
        <v>4425.2765957446809</v>
      </c>
      <c r="S78" s="179">
        <f>MAX(R78:R80)</f>
        <v>4425.2765957446809</v>
      </c>
      <c r="T78" s="180">
        <f>(R78-S$78)/S$78</f>
        <v>0</v>
      </c>
      <c r="U78" s="178">
        <f>'выработка по дням'!I147/$B78</f>
        <v>5341.0638297872338</v>
      </c>
      <c r="V78" s="179">
        <f>MAX(U78:U80)</f>
        <v>5382.6</v>
      </c>
      <c r="W78" s="180">
        <f>(U78-V$78)/V$78</f>
        <v>-7.7167484510769126E-3</v>
      </c>
      <c r="X78" s="178">
        <f>'выработка по дням'!J147/$B78</f>
        <v>4825.8723404255315</v>
      </c>
      <c r="Y78" s="179">
        <f>MAX(X78:X80)</f>
        <v>4893.1000000000004</v>
      </c>
      <c r="Z78" s="180">
        <f>(X78-Y$78)/Y$78</f>
        <v>-1.3739277671510661E-2</v>
      </c>
      <c r="AA78" s="178">
        <f>'выработка по дням'!K147/$B78</f>
        <v>1388.3829787234042</v>
      </c>
      <c r="AB78" s="179">
        <f>MAX(AA78:AA80)</f>
        <v>1388.3829787234042</v>
      </c>
      <c r="AC78" s="180">
        <f>(AA78-AB$78)/AB$78</f>
        <v>0</v>
      </c>
      <c r="AD78" s="178">
        <f>'выработка по дням'!L147/$B78</f>
        <v>2032.7659574468084</v>
      </c>
      <c r="AE78" s="179">
        <f>MAX(AD78:AD80)</f>
        <v>2032.7659574468084</v>
      </c>
      <c r="AF78" s="180">
        <f>(AD78-AE$78)/AE$78</f>
        <v>0</v>
      </c>
      <c r="AG78" s="178">
        <f>'выработка по дням'!M147/$B78</f>
        <v>1249.3191489361702</v>
      </c>
      <c r="AH78" s="179">
        <f>MAX(AG78:AG80)</f>
        <v>1249.3191489361702</v>
      </c>
      <c r="AI78" s="180">
        <f>(AG78-AH$78)/AH$78</f>
        <v>0</v>
      </c>
      <c r="AJ78" s="178">
        <f>'выработка по дням'!N147/$B78</f>
        <v>1872.3829787234042</v>
      </c>
      <c r="AK78" s="179">
        <f>MAX(AJ78:AJ80)</f>
        <v>1872.3829787234042</v>
      </c>
      <c r="AL78" s="180">
        <f>(AJ78-AK$78)/AK$78</f>
        <v>0</v>
      </c>
      <c r="AM78" s="178">
        <f>'выработка по дням'!O147/$B78</f>
        <v>1620.9787234042553</v>
      </c>
      <c r="AN78" s="179">
        <f>MAX(AM78:AM80)</f>
        <v>1627.9</v>
      </c>
      <c r="AO78" s="180">
        <f>(AM78-AN$78)/AN$78</f>
        <v>-4.251659558784174E-3</v>
      </c>
      <c r="AP78" s="178">
        <f>'выработка по дням'!P147/$B78</f>
        <v>1450.5957446808511</v>
      </c>
      <c r="AQ78" s="179">
        <f>MAX(AP78:AP80)</f>
        <v>1469.7</v>
      </c>
      <c r="AR78" s="180">
        <f>(AP78-AQ$78)/AQ$78</f>
        <v>-1.2998744858916059E-2</v>
      </c>
      <c r="AS78" s="178">
        <f>'выработка по дням'!Q147/$B78</f>
        <v>6353.1489361702124</v>
      </c>
      <c r="AT78" s="179">
        <f>MAX(AS78:AS80)</f>
        <v>6385.9</v>
      </c>
      <c r="AU78" s="180">
        <f>(AS78-AT$78)/AT$78</f>
        <v>-5.1286527865746726E-3</v>
      </c>
      <c r="AV78" s="178">
        <f>'выработка по дням'!R147/$B78</f>
        <v>4844.7659574468089</v>
      </c>
      <c r="AW78" s="179">
        <f>MAX(AV78:AV80)</f>
        <v>4868.3999999999996</v>
      </c>
      <c r="AX78" s="180">
        <f>(AV78-AW$78)/AW$78</f>
        <v>-4.854581084789816E-3</v>
      </c>
      <c r="AY78" s="178">
        <f>'выработка по дням'!S147/$B78</f>
        <v>5512.7234042553191</v>
      </c>
      <c r="AZ78" s="179">
        <f>MAX(AY78:AY80)</f>
        <v>5515.2</v>
      </c>
      <c r="BA78" s="180">
        <f>(AY78-AZ$78)/AZ$78</f>
        <v>-4.4904912690033142E-4</v>
      </c>
      <c r="BB78" s="178">
        <f>'выработка по дням'!T147/$B78</f>
        <v>5982.0425531914898</v>
      </c>
      <c r="BC78" s="179">
        <f>MAX(BB78:BB80)</f>
        <v>6088.2</v>
      </c>
      <c r="BD78" s="180">
        <f>(BB78-BC$78)/BC$78</f>
        <v>-1.7436589929455345E-2</v>
      </c>
      <c r="BE78" s="178">
        <f>'выработка по дням'!U147/$B78</f>
        <v>5535.7021276595742</v>
      </c>
      <c r="BF78" s="179">
        <f>MAX(BE78:BE80)</f>
        <v>5577.8</v>
      </c>
      <c r="BG78" s="180">
        <f>(BE78-BF$78)/BF$78</f>
        <v>-7.5473972427168353E-3</v>
      </c>
      <c r="BH78" s="178">
        <f>'выработка по дням'!V147/$B78</f>
        <v>3922.3829787234044</v>
      </c>
      <c r="BI78" s="179">
        <f>MAX(BH78:BH80)</f>
        <v>3933.3</v>
      </c>
      <c r="BJ78" s="180">
        <f>(BH78-BI$78)/BI$78</f>
        <v>-2.7755374053837064E-3</v>
      </c>
      <c r="BK78" s="178">
        <f>'выработка по дням'!W147/$B78</f>
        <v>4127.744680851064</v>
      </c>
      <c r="BL78" s="179">
        <f>MAX(BK78:BK80)</f>
        <v>4127.744680851064</v>
      </c>
      <c r="BM78" s="180">
        <f>(BK78-BL$78)/BL$78</f>
        <v>0</v>
      </c>
      <c r="BN78" s="178">
        <f>'выработка по дням'!X147/$B78</f>
        <v>4719.2340425531911</v>
      </c>
      <c r="BO78" s="179">
        <f>MAX(BN78:BN80)</f>
        <v>4858.3</v>
      </c>
      <c r="BP78" s="180">
        <f>(BN78-BO$78)/BO$78</f>
        <v>-2.8624407189100934E-2</v>
      </c>
      <c r="BQ78" s="178">
        <f>'выработка по дням'!Y147/$B78</f>
        <v>5352.7234042553191</v>
      </c>
      <c r="BR78" s="179">
        <f>MAX(BQ78:BQ80)</f>
        <v>5370</v>
      </c>
      <c r="BS78" s="180">
        <f>(BQ78-BR$78)/BR$78</f>
        <v>-3.2172431554340578E-3</v>
      </c>
      <c r="BT78" s="178">
        <f>'выработка по дням'!Z147/$B78</f>
        <v>5493.9574468085102</v>
      </c>
      <c r="BU78" s="179">
        <f>MAX(BT78:BT80)</f>
        <v>5493.9574468085102</v>
      </c>
      <c r="BV78" s="180">
        <f>(BT78-BU$78)/BU$78</f>
        <v>0</v>
      </c>
      <c r="BW78" s="178">
        <f>'выработка по дням'!AA147/$B78</f>
        <v>4506.3829787234044</v>
      </c>
      <c r="BX78" s="179">
        <f>MAX(BW78:BW80)</f>
        <v>4552.8999999999996</v>
      </c>
      <c r="BY78" s="180">
        <f>(BW78-BX$78)/BX$78</f>
        <v>-1.0217009219748992E-2</v>
      </c>
      <c r="BZ78" s="178">
        <f>'выработка по дням'!AB147/$B78</f>
        <v>4299.9574468085102</v>
      </c>
      <c r="CA78" s="179">
        <f>MAX(BZ78:BZ80)</f>
        <v>4364.3999999999996</v>
      </c>
      <c r="CB78" s="180">
        <f>(BZ78-CA$78)/CA$78</f>
        <v>-1.4765501143682849E-2</v>
      </c>
      <c r="CC78" s="178">
        <f>'выработка по дням'!AC147/$B78</f>
        <v>3242.5957446808511</v>
      </c>
      <c r="CD78" s="179">
        <f>MAX(CC78:CC80)</f>
        <v>3242.5957446808511</v>
      </c>
      <c r="CE78" s="180">
        <f>(CC78-CD$78)/CD$78</f>
        <v>0</v>
      </c>
      <c r="CF78" s="178">
        <f>'выработка по дням'!AD147/$B78</f>
        <v>758.89361702127655</v>
      </c>
      <c r="CG78" s="179">
        <f>MAX(CF78:CF80)</f>
        <v>758.89361702127655</v>
      </c>
      <c r="CH78" s="180">
        <f>(CF78-CG$78)/CG$78</f>
        <v>0</v>
      </c>
      <c r="CI78" s="178">
        <f>'выработка по дням'!AE147/$B78</f>
        <v>455.61702127659572</v>
      </c>
      <c r="CJ78" s="179">
        <f>MAX(CI78:CI80)</f>
        <v>455.61702127659572</v>
      </c>
      <c r="CK78" s="180">
        <f>(CI78-CJ$78)/CJ$78</f>
        <v>0</v>
      </c>
      <c r="CL78" s="178">
        <f>'выработка по дням'!AF147/$B78</f>
        <v>2586.4255319148938</v>
      </c>
      <c r="CM78" s="179">
        <f>MAX(CL78:CL80)</f>
        <v>2608.3000000000002</v>
      </c>
      <c r="CN78" s="180">
        <f>(CL78-CM$78)/CM$78</f>
        <v>-8.3864847161394009E-3</v>
      </c>
      <c r="CO78" s="178">
        <f>'выработка по дням'!AG147/$B78</f>
        <v>2427.3191489361702</v>
      </c>
      <c r="CP78" s="179">
        <f>MAX(CO78:CO80)</f>
        <v>2427.3191489361702</v>
      </c>
      <c r="CQ78" s="180">
        <f>(CO78-CP$78)/CP$78</f>
        <v>0</v>
      </c>
      <c r="CR78" s="178">
        <f>'выработка по дням'!AH147/$B78</f>
        <v>3880.6808510638298</v>
      </c>
      <c r="CS78" s="179">
        <f>MAX(CR78:CR80)</f>
        <v>4052.5</v>
      </c>
      <c r="CT78" s="180">
        <f>(CR78-CS$78)/CS$78</f>
        <v>-4.2398309422867424E-2</v>
      </c>
    </row>
    <row r="79" spans="1:98">
      <c r="A79" s="196" t="s">
        <v>409</v>
      </c>
      <c r="B79" s="168">
        <v>10</v>
      </c>
      <c r="C79" s="170">
        <f>'выработка по дням'!C149/$B79</f>
        <v>4376.3999999999996</v>
      </c>
      <c r="D79" s="170">
        <f>D78</f>
        <v>4813.0638297872338</v>
      </c>
      <c r="E79" s="181">
        <f>(C79-D$78)/D$78</f>
        <v>-9.0724711998373245E-2</v>
      </c>
      <c r="F79" s="170">
        <f>'выработка по дням'!D149/$B79</f>
        <v>5606.9</v>
      </c>
      <c r="G79" s="170">
        <f>G78</f>
        <v>5606.9</v>
      </c>
      <c r="H79" s="181">
        <f>(F79-G$78)/G$78</f>
        <v>0</v>
      </c>
      <c r="I79" s="170">
        <f>'выработка по дням'!E149/$B79</f>
        <v>3724.8</v>
      </c>
      <c r="J79" s="170">
        <f>J78</f>
        <v>3724.8</v>
      </c>
      <c r="K79" s="181">
        <f>(I79-J$78)/J$78</f>
        <v>0</v>
      </c>
      <c r="L79" s="170">
        <f>'выработка по дням'!F149/$B79</f>
        <v>5417.4</v>
      </c>
      <c r="M79" s="170">
        <f>M78</f>
        <v>5417.4</v>
      </c>
      <c r="N79" s="181">
        <f>(L79-M$78)/M$78</f>
        <v>0</v>
      </c>
      <c r="O79" s="170">
        <f>'выработка по дням'!G149/$B79</f>
        <v>1632.5</v>
      </c>
      <c r="P79" s="170">
        <f>P78</f>
        <v>1642.9787234042553</v>
      </c>
      <c r="Q79" s="181">
        <f>(O79-P$78)/P$78</f>
        <v>-6.3778813778813869E-3</v>
      </c>
      <c r="R79" s="170">
        <f>'выработка по дням'!H149/$B79</f>
        <v>4150.8</v>
      </c>
      <c r="S79" s="170">
        <f>S78</f>
        <v>4425.2765957446809</v>
      </c>
      <c r="T79" s="181">
        <f>(R79-S$78)/S$78</f>
        <v>-6.20247321960882E-2</v>
      </c>
      <c r="U79" s="170">
        <f>'выработка по дням'!I149/$B79</f>
        <v>5382.6</v>
      </c>
      <c r="V79" s="170">
        <f>V78</f>
        <v>5382.6</v>
      </c>
      <c r="W79" s="181">
        <f>(U79-V$78)/V$78</f>
        <v>0</v>
      </c>
      <c r="X79" s="170">
        <f>'выработка по дням'!J149/$B79</f>
        <v>4893.1000000000004</v>
      </c>
      <c r="Y79" s="170">
        <f>Y78</f>
        <v>4893.1000000000004</v>
      </c>
      <c r="Z79" s="181">
        <f>(X79-Y$78)/Y$78</f>
        <v>0</v>
      </c>
      <c r="AA79" s="170">
        <f>'выработка по дням'!K149/$B79</f>
        <v>1366.4</v>
      </c>
      <c r="AB79" s="170">
        <f>AB78</f>
        <v>1388.3829787234042</v>
      </c>
      <c r="AC79" s="181">
        <f>(AA79-AB$78)/AB$78</f>
        <v>-1.5833512121862171E-2</v>
      </c>
      <c r="AD79" s="170">
        <f>'выработка по дням'!L149/$B79</f>
        <v>2022.5</v>
      </c>
      <c r="AE79" s="170">
        <f>AE78</f>
        <v>2032.7659574468084</v>
      </c>
      <c r="AF79" s="181">
        <f>(AD79-AE$78)/AE$78</f>
        <v>-5.0502407368641072E-3</v>
      </c>
      <c r="AG79" s="170">
        <f>'выработка по дням'!M149/$B79</f>
        <v>1247.9000000000001</v>
      </c>
      <c r="AH79" s="170">
        <f>AH78</f>
        <v>1249.3191489361702</v>
      </c>
      <c r="AI79" s="181">
        <f>(AG79-AH$78)/AH$78</f>
        <v>-1.1359378725432777E-3</v>
      </c>
      <c r="AJ79" s="170">
        <f>'выработка по дням'!N149/$B79</f>
        <v>1869.4</v>
      </c>
      <c r="AK79" s="170">
        <f>AK78</f>
        <v>1872.3829787234042</v>
      </c>
      <c r="AL79" s="181">
        <f>(AJ79-AK$78)/AK$78</f>
        <v>-1.5931456103269715E-3</v>
      </c>
      <c r="AM79" s="170">
        <f>'выработка по дням'!O149/$B79</f>
        <v>1627.9</v>
      </c>
      <c r="AN79" s="170">
        <f>AN78</f>
        <v>1627.9</v>
      </c>
      <c r="AO79" s="181">
        <f>(AM79-AN$78)/AN$78</f>
        <v>0</v>
      </c>
      <c r="AP79" s="170">
        <f>'выработка по дням'!P149/$B79</f>
        <v>1469.7</v>
      </c>
      <c r="AQ79" s="170">
        <f>AQ78</f>
        <v>1469.7</v>
      </c>
      <c r="AR79" s="181">
        <f>(AP79-AQ$78)/AQ$78</f>
        <v>0</v>
      </c>
      <c r="AS79" s="170">
        <f>'выработка по дням'!Q149/$B79</f>
        <v>6385.9</v>
      </c>
      <c r="AT79" s="170">
        <f>AT78</f>
        <v>6385.9</v>
      </c>
      <c r="AU79" s="181">
        <f>(AS79-AT$78)/AT$78</f>
        <v>0</v>
      </c>
      <c r="AV79" s="170">
        <f>'выработка по дням'!R149/$B79</f>
        <v>4868.3999999999996</v>
      </c>
      <c r="AW79" s="170">
        <f>AW78</f>
        <v>4868.3999999999996</v>
      </c>
      <c r="AX79" s="181">
        <f>(AV79-AW$78)/AW$78</f>
        <v>0</v>
      </c>
      <c r="AY79" s="170">
        <f>'выработка по дням'!S149/$B79</f>
        <v>5515.2</v>
      </c>
      <c r="AZ79" s="170">
        <f>AZ78</f>
        <v>5515.2</v>
      </c>
      <c r="BA79" s="181">
        <f>(AY79-AZ$78)/AZ$78</f>
        <v>0</v>
      </c>
      <c r="BB79" s="170">
        <f>'выработка по дням'!T149/$B79</f>
        <v>6088.2</v>
      </c>
      <c r="BC79" s="170">
        <f>BC78</f>
        <v>6088.2</v>
      </c>
      <c r="BD79" s="181">
        <f>(BB79-BC$78)/BC$78</f>
        <v>0</v>
      </c>
      <c r="BE79" s="170">
        <f>'выработка по дням'!U149/$B79</f>
        <v>5577.8</v>
      </c>
      <c r="BF79" s="170">
        <f>BF78</f>
        <v>5577.8</v>
      </c>
      <c r="BG79" s="181">
        <f>(BE79-BF$78)/BF$78</f>
        <v>0</v>
      </c>
      <c r="BH79" s="170">
        <f>'выработка по дням'!V149/$B79</f>
        <v>3933.3</v>
      </c>
      <c r="BI79" s="170">
        <f>BI78</f>
        <v>3933.3</v>
      </c>
      <c r="BJ79" s="181">
        <f>(BH79-BI$78)/BI$78</f>
        <v>0</v>
      </c>
      <c r="BK79" s="170">
        <f>'выработка по дням'!W149/$B79</f>
        <v>4125.2</v>
      </c>
      <c r="BL79" s="170">
        <f>BL78</f>
        <v>4127.744680851064</v>
      </c>
      <c r="BM79" s="181">
        <f>(BK79-BL$78)/BL$78</f>
        <v>-6.1648213438906792E-4</v>
      </c>
      <c r="BN79" s="170">
        <f>'выработка по дням'!X149/$B79</f>
        <v>4858.3</v>
      </c>
      <c r="BO79" s="170">
        <f>BO78</f>
        <v>4858.3</v>
      </c>
      <c r="BP79" s="181">
        <f>(BN79-BO$78)/BO$78</f>
        <v>0</v>
      </c>
      <c r="BQ79" s="170">
        <f>'выработка по дням'!Y149/$B79</f>
        <v>5370</v>
      </c>
      <c r="BR79" s="170">
        <f>BR78</f>
        <v>5370</v>
      </c>
      <c r="BS79" s="181">
        <f>(BQ79-BR$78)/BR$78</f>
        <v>0</v>
      </c>
      <c r="BT79" s="170">
        <f>'выработка по дням'!Z149/$B79</f>
        <v>5484</v>
      </c>
      <c r="BU79" s="170">
        <f>BU78</f>
        <v>5493.9574468085102</v>
      </c>
      <c r="BV79" s="181">
        <f>(BT79-BU$78)/BU$78</f>
        <v>-1.8124361000092172E-3</v>
      </c>
      <c r="BW79" s="170">
        <f>'выработка по дням'!AA149/$B79</f>
        <v>4552.8999999999996</v>
      </c>
      <c r="BX79" s="170">
        <f>BX78</f>
        <v>4552.8999999999996</v>
      </c>
      <c r="BY79" s="181">
        <f>(BW79-BX$78)/BX$78</f>
        <v>0</v>
      </c>
      <c r="BZ79" s="170">
        <f>'выработка по дням'!AB149/$B79</f>
        <v>4364.3999999999996</v>
      </c>
      <c r="CA79" s="170">
        <f>CA78</f>
        <v>4364.3999999999996</v>
      </c>
      <c r="CB79" s="181">
        <f>(BZ79-CA$78)/CA$78</f>
        <v>0</v>
      </c>
      <c r="CC79" s="170">
        <f>'выработка по дням'!AC149/$B79</f>
        <v>3222</v>
      </c>
      <c r="CD79" s="170">
        <f>CD78</f>
        <v>3242.5957446808511</v>
      </c>
      <c r="CE79" s="181">
        <f>(CC79-CD$78)/CD$78</f>
        <v>-6.3516226821170472E-3</v>
      </c>
      <c r="CF79" s="170">
        <f>'выработка по дням'!AD149/$B79</f>
        <v>739.4</v>
      </c>
      <c r="CG79" s="170">
        <f>CG78</f>
        <v>758.89361702127655</v>
      </c>
      <c r="CH79" s="181">
        <f>(CF79-CG$78)/CG$78</f>
        <v>-2.5686890209711762E-2</v>
      </c>
      <c r="CI79" s="170">
        <f>'выработка по дням'!AE149/$B79</f>
        <v>442.1</v>
      </c>
      <c r="CJ79" s="170">
        <f>CJ78</f>
        <v>455.61702127659572</v>
      </c>
      <c r="CK79" s="181">
        <f>(CI79-CJ$78)/CJ$78</f>
        <v>-2.9667507238255248E-2</v>
      </c>
      <c r="CL79" s="170">
        <f>'выработка по дням'!AF149/$B79</f>
        <v>2608.3000000000002</v>
      </c>
      <c r="CM79" s="170">
        <f>CM78</f>
        <v>2608.3000000000002</v>
      </c>
      <c r="CN79" s="181">
        <f>(CL79-CM$78)/CM$78</f>
        <v>0</v>
      </c>
      <c r="CO79" s="170">
        <f>'выработка по дням'!AG149/$B79</f>
        <v>2418</v>
      </c>
      <c r="CP79" s="170">
        <f>CP78</f>
        <v>2427.3191489361702</v>
      </c>
      <c r="CQ79" s="181">
        <f>(CO79-CP$78)/CP$78</f>
        <v>-3.8392763227095865E-3</v>
      </c>
      <c r="CR79" s="170">
        <f>'выработка по дням'!AH149/$B79</f>
        <v>4052.5</v>
      </c>
      <c r="CS79" s="170">
        <f>CS78</f>
        <v>4052.5</v>
      </c>
      <c r="CT79" s="181">
        <f>(CR79-CS$78)/CS$78</f>
        <v>0</v>
      </c>
    </row>
    <row r="80" spans="1:98" ht="15.75" thickBot="1">
      <c r="A80" s="197" t="s">
        <v>410</v>
      </c>
      <c r="B80" s="182">
        <v>25</v>
      </c>
      <c r="C80" s="183">
        <f>'выработка по дням'!C151/$B80</f>
        <v>440.92</v>
      </c>
      <c r="D80" s="183">
        <f>D79</f>
        <v>4813.0638297872338</v>
      </c>
      <c r="E80" s="184">
        <f>(C80-D$78)/D$78</f>
        <v>-0.9083909925999275</v>
      </c>
      <c r="F80" s="183">
        <f>'выработка по дням'!D151/$B80</f>
        <v>1664.8</v>
      </c>
      <c r="G80" s="183">
        <f>G79</f>
        <v>5606.9</v>
      </c>
      <c r="H80" s="184">
        <f>(F80-G$78)/G$78</f>
        <v>-0.703080133407052</v>
      </c>
      <c r="I80" s="183">
        <f>'выработка по дням'!E151/$B80</f>
        <v>2534</v>
      </c>
      <c r="J80" s="183">
        <f>J79</f>
        <v>3724.8</v>
      </c>
      <c r="K80" s="184">
        <f>(I80-J$78)/J$78</f>
        <v>-0.31969501718213061</v>
      </c>
      <c r="L80" s="183">
        <f>'выработка по дням'!F151/$B80</f>
        <v>3792.4</v>
      </c>
      <c r="M80" s="183">
        <f>M79</f>
        <v>5417.4</v>
      </c>
      <c r="N80" s="184">
        <f>(L80-M$78)/M$78</f>
        <v>-0.29995939011333844</v>
      </c>
      <c r="O80" s="183">
        <f>'выработка по дням'!G151/$B80</f>
        <v>1221.48</v>
      </c>
      <c r="P80" s="183">
        <f>P79</f>
        <v>1642.9787234042553</v>
      </c>
      <c r="Q80" s="184">
        <f>(O80-P$78)/P$78</f>
        <v>-0.25654545454545452</v>
      </c>
      <c r="R80" s="183">
        <f>'выработка по дням'!H151/$B80</f>
        <v>1403.84</v>
      </c>
      <c r="S80" s="183">
        <f>S79</f>
        <v>4425.2765957446809</v>
      </c>
      <c r="T80" s="184">
        <f>(R80-S$78)/S$78</f>
        <v>-0.68276785199146106</v>
      </c>
      <c r="U80" s="183">
        <f>'выработка по дням'!I151/$B80</f>
        <v>1935.72</v>
      </c>
      <c r="V80" s="183">
        <f>V79</f>
        <v>5382.6</v>
      </c>
      <c r="W80" s="184">
        <f>(U80-V$78)/V$78</f>
        <v>-0.6403745401850407</v>
      </c>
      <c r="X80" s="183">
        <f>'выработка по дням'!J151/$B80</f>
        <v>2315.52</v>
      </c>
      <c r="Y80" s="183">
        <f>Y79</f>
        <v>4893.1000000000004</v>
      </c>
      <c r="Z80" s="184">
        <f>(X80-Y$78)/Y$78</f>
        <v>-0.52677852486153975</v>
      </c>
      <c r="AA80" s="183">
        <f>'выработка по дням'!K151/$B80</f>
        <v>1010.72</v>
      </c>
      <c r="AB80" s="183">
        <f>AB79</f>
        <v>1388.3829787234042</v>
      </c>
      <c r="AC80" s="184">
        <f>(AA80-AB$78)/AB$78</f>
        <v>-0.27201642811168658</v>
      </c>
      <c r="AD80" s="183">
        <f>'выработка по дням'!L151/$B80</f>
        <v>1512.36</v>
      </c>
      <c r="AE80" s="183">
        <f>AE79</f>
        <v>2032.7659574468084</v>
      </c>
      <c r="AF80" s="184">
        <f>(AD80-AE$78)/AE$78</f>
        <v>-0.25600879212895122</v>
      </c>
      <c r="AG80" s="183">
        <f>'выработка по дням'!M151/$B80</f>
        <v>925.28</v>
      </c>
      <c r="AH80" s="183">
        <f>AH79</f>
        <v>1249.3191489361702</v>
      </c>
      <c r="AI80" s="184">
        <f>(AG80-AH$78)/AH$78</f>
        <v>-0.25937259443441535</v>
      </c>
      <c r="AJ80" s="183">
        <f>'выработка по дням'!N151/$B80</f>
        <v>1357.56</v>
      </c>
      <c r="AK80" s="183">
        <f>AK79</f>
        <v>1872.3829787234042</v>
      </c>
      <c r="AL80" s="184">
        <f>(AJ80-AK$78)/AK$78</f>
        <v>-0.2749560237267335</v>
      </c>
      <c r="AM80" s="183">
        <f>'выработка по дням'!O151/$B80</f>
        <v>1179.5999999999999</v>
      </c>
      <c r="AN80" s="183">
        <f>AN79</f>
        <v>1627.9</v>
      </c>
      <c r="AO80" s="184">
        <f>(AM80-AN$78)/AN$78</f>
        <v>-0.27538546593771124</v>
      </c>
      <c r="AP80" s="183">
        <f>'выработка по дням'!P151/$B80</f>
        <v>1096.04</v>
      </c>
      <c r="AQ80" s="183">
        <f>AQ79</f>
        <v>1469.7</v>
      </c>
      <c r="AR80" s="184">
        <f>(AP80-AQ$78)/AQ$78</f>
        <v>-0.25424236238688175</v>
      </c>
      <c r="AS80" s="183">
        <f>'выработка по дням'!Q151/$B80</f>
        <v>4656.24</v>
      </c>
      <c r="AT80" s="183">
        <f>AT79</f>
        <v>6385.9</v>
      </c>
      <c r="AU80" s="184">
        <f>(AS80-AT$78)/AT$78</f>
        <v>-0.27085610485601092</v>
      </c>
      <c r="AV80" s="183">
        <f>'выработка по дням'!R151/$B80</f>
        <v>3590.36</v>
      </c>
      <c r="AW80" s="183">
        <f>AW79</f>
        <v>4868.3999999999996</v>
      </c>
      <c r="AX80" s="184">
        <f>(AV80-AW$78)/AW$78</f>
        <v>-0.26251745953496008</v>
      </c>
      <c r="AY80" s="183">
        <f>'выработка по дням'!S151/$B80</f>
        <v>4021.52</v>
      </c>
      <c r="AZ80" s="183">
        <f>AZ79</f>
        <v>5515.2</v>
      </c>
      <c r="BA80" s="184">
        <f>(AY80-AZ$78)/AZ$78</f>
        <v>-0.27082970699158687</v>
      </c>
      <c r="BB80" s="183">
        <f>'выработка по дням'!T151/$B80</f>
        <v>4355.04</v>
      </c>
      <c r="BC80" s="183">
        <f>BC79</f>
        <v>6088.2</v>
      </c>
      <c r="BD80" s="184">
        <f>(BB80-BC$78)/BC$78</f>
        <v>-0.28467527347984622</v>
      </c>
      <c r="BE80" s="183">
        <f>'выработка по дням'!U151/$B80</f>
        <v>4053.76</v>
      </c>
      <c r="BF80" s="183">
        <f>BF79</f>
        <v>5577.8</v>
      </c>
      <c r="BG80" s="184">
        <f>(BE80-BF$78)/BF$78</f>
        <v>-0.2732331743698232</v>
      </c>
      <c r="BH80" s="183">
        <f>'выработка по дням'!V151/$B80</f>
        <v>2830</v>
      </c>
      <c r="BI80" s="183">
        <f>BI79</f>
        <v>3933.3</v>
      </c>
      <c r="BJ80" s="184">
        <f>(BH80-BI$78)/BI$78</f>
        <v>-0.28050237713878934</v>
      </c>
      <c r="BK80" s="183">
        <f>'выработка по дням'!W151/$B80</f>
        <v>3015.52</v>
      </c>
      <c r="BL80" s="183">
        <f>BL79</f>
        <v>4127.744680851064</v>
      </c>
      <c r="BM80" s="184">
        <f>(BK80-BL$78)/BL$78</f>
        <v>-0.26945093915589374</v>
      </c>
      <c r="BN80" s="183">
        <f>'выработка по дням'!X151/$B80</f>
        <v>3490.68</v>
      </c>
      <c r="BO80" s="183">
        <f>BO79</f>
        <v>4858.3</v>
      </c>
      <c r="BP80" s="184">
        <f>(BN80-BO$78)/BO$78</f>
        <v>-0.28150175987485343</v>
      </c>
      <c r="BQ80" s="183">
        <f>'выработка по дням'!Y151/$B80</f>
        <v>3939.12</v>
      </c>
      <c r="BR80" s="183">
        <f>BR79</f>
        <v>5370</v>
      </c>
      <c r="BS80" s="184">
        <f>(BQ80-BR$78)/BR$78</f>
        <v>-0.26645810055865926</v>
      </c>
      <c r="BT80" s="183">
        <f>'выработка по дням'!Z151/$B80</f>
        <v>4043.08</v>
      </c>
      <c r="BU80" s="183">
        <f>BU79</f>
        <v>5493.9574468085102</v>
      </c>
      <c r="BV80" s="184">
        <f>(BT80-BU$78)/BU$78</f>
        <v>-0.26408603649657647</v>
      </c>
      <c r="BW80" s="183">
        <f>'выработка по дням'!AA151/$B80</f>
        <v>3384.4</v>
      </c>
      <c r="BX80" s="183">
        <f>BX79</f>
        <v>4552.8999999999996</v>
      </c>
      <c r="BY80" s="184">
        <f>(BW80-BX$78)/BX$78</f>
        <v>-0.25664960794219061</v>
      </c>
      <c r="BZ80" s="183">
        <f>'выработка по дням'!AB151/$B80</f>
        <v>2930.32</v>
      </c>
      <c r="CA80" s="183">
        <f>CA79</f>
        <v>4364.3999999999996</v>
      </c>
      <c r="CB80" s="184">
        <f>(BZ80-CA$78)/CA$78</f>
        <v>-0.32858583081294096</v>
      </c>
      <c r="CC80" s="183">
        <f>'выработка по дням'!AC151/$B80</f>
        <v>1984.28</v>
      </c>
      <c r="CD80" s="183">
        <f>CD79</f>
        <v>3242.5957446808511</v>
      </c>
      <c r="CE80" s="184">
        <f>(CC80-CD$78)/CD$78</f>
        <v>-0.38805816196637843</v>
      </c>
      <c r="CF80" s="183">
        <f>'выработка по дням'!AD151/$B80</f>
        <v>476.32</v>
      </c>
      <c r="CG80" s="183">
        <f>CG79</f>
        <v>758.89361702127655</v>
      </c>
      <c r="CH80" s="184">
        <f>(CF80-CG$78)/CG$78</f>
        <v>-0.37234944488056521</v>
      </c>
      <c r="CI80" s="183">
        <f>'выработка по дням'!AE151/$B80</f>
        <v>285.36</v>
      </c>
      <c r="CJ80" s="183">
        <f>CJ79</f>
        <v>455.61702127659572</v>
      </c>
      <c r="CK80" s="184">
        <f>(CI80-CJ$78)/CJ$78</f>
        <v>-0.37368450546371529</v>
      </c>
      <c r="CL80" s="183">
        <f>'выработка по дням'!AF151/$B80</f>
        <v>1594.6</v>
      </c>
      <c r="CM80" s="183">
        <f>CM79</f>
        <v>2608.3000000000002</v>
      </c>
      <c r="CN80" s="184">
        <f>(CL80-CM$78)/CM$78</f>
        <v>-0.38864394433155702</v>
      </c>
      <c r="CO80" s="183">
        <f>'выработка по дням'!AG151/$B80</f>
        <v>1486.56</v>
      </c>
      <c r="CP80" s="183">
        <f>CP79</f>
        <v>2427.3191489361702</v>
      </c>
      <c r="CQ80" s="184">
        <f>(CO80-CP$78)/CP$78</f>
        <v>-0.38757126327968866</v>
      </c>
      <c r="CR80" s="183">
        <f>'выработка по дням'!AH151/$B80</f>
        <v>2550.6799999999998</v>
      </c>
      <c r="CS80" s="183">
        <f>CS79</f>
        <v>4052.5</v>
      </c>
      <c r="CT80" s="184">
        <f>(CR80-CS$78)/CS$78</f>
        <v>-0.37059099321406541</v>
      </c>
    </row>
    <row r="81" spans="1:98">
      <c r="A81" s="198"/>
      <c r="B81" s="174"/>
      <c r="C81" s="175" t="e">
        <f>'выработка по дням'!C153/$B81</f>
        <v>#DIV/0!</v>
      </c>
      <c r="D81" s="175"/>
      <c r="E81" s="176"/>
      <c r="F81" s="175" t="e">
        <f>'выработка по дням'!D153/$B81</f>
        <v>#DIV/0!</v>
      </c>
      <c r="G81" s="175"/>
      <c r="H81" s="176"/>
      <c r="I81" s="175" t="e">
        <f>'выработка по дням'!E153/$B81</f>
        <v>#DIV/0!</v>
      </c>
      <c r="J81" s="175"/>
      <c r="K81" s="176"/>
      <c r="L81" s="175" t="e">
        <f>'выработка по дням'!F153/$B81</f>
        <v>#DIV/0!</v>
      </c>
      <c r="M81" s="175"/>
      <c r="N81" s="176"/>
      <c r="O81" s="175" t="e">
        <f>'выработка по дням'!G153/$B81</f>
        <v>#DIV/0!</v>
      </c>
      <c r="P81" s="175"/>
      <c r="Q81" s="176"/>
      <c r="R81" s="175" t="e">
        <f>'выработка по дням'!H153/$B81</f>
        <v>#DIV/0!</v>
      </c>
      <c r="S81" s="175"/>
      <c r="T81" s="176"/>
      <c r="U81" s="175" t="e">
        <f>'выработка по дням'!I153/$B81</f>
        <v>#DIV/0!</v>
      </c>
      <c r="V81" s="175"/>
      <c r="W81" s="176"/>
      <c r="X81" s="175" t="e">
        <f>'выработка по дням'!J153/$B81</f>
        <v>#DIV/0!</v>
      </c>
      <c r="Y81" s="175"/>
      <c r="Z81" s="176"/>
      <c r="AA81" s="175" t="e">
        <f>'выработка по дням'!K153/$B81</f>
        <v>#DIV/0!</v>
      </c>
      <c r="AB81" s="175"/>
      <c r="AC81" s="176"/>
      <c r="AD81" s="175" t="e">
        <f>'выработка по дням'!L153/$B81</f>
        <v>#DIV/0!</v>
      </c>
      <c r="AE81" s="175"/>
      <c r="AF81" s="176"/>
      <c r="AG81" s="175" t="e">
        <f>'выработка по дням'!M153/$B81</f>
        <v>#DIV/0!</v>
      </c>
      <c r="AH81" s="175"/>
      <c r="AI81" s="176"/>
      <c r="AJ81" s="175" t="e">
        <f>'выработка по дням'!N153/$B81</f>
        <v>#DIV/0!</v>
      </c>
      <c r="AK81" s="175"/>
      <c r="AL81" s="176"/>
      <c r="AM81" s="175" t="e">
        <f>'выработка по дням'!O153/$B81</f>
        <v>#DIV/0!</v>
      </c>
      <c r="AN81" s="175"/>
      <c r="AO81" s="176"/>
      <c r="AP81" s="175" t="e">
        <f>'выработка по дням'!P153/$B81</f>
        <v>#DIV/0!</v>
      </c>
      <c r="AQ81" s="175"/>
      <c r="AR81" s="176"/>
      <c r="AS81" s="175" t="e">
        <f>'выработка по дням'!Q153/$B81</f>
        <v>#DIV/0!</v>
      </c>
      <c r="AT81" s="175"/>
      <c r="AU81" s="176"/>
      <c r="AV81" s="175" t="e">
        <f>'выработка по дням'!R153/$B81</f>
        <v>#DIV/0!</v>
      </c>
      <c r="AW81" s="175"/>
      <c r="AX81" s="176"/>
      <c r="AY81" s="175" t="e">
        <f>'выработка по дням'!S153/$B81</f>
        <v>#DIV/0!</v>
      </c>
      <c r="AZ81" s="175"/>
      <c r="BA81" s="176"/>
      <c r="BB81" s="175" t="e">
        <f>'выработка по дням'!T153/$B81</f>
        <v>#DIV/0!</v>
      </c>
      <c r="BC81" s="175"/>
      <c r="BD81" s="176"/>
      <c r="BE81" s="175" t="e">
        <f>'выработка по дням'!U153/$B81</f>
        <v>#DIV/0!</v>
      </c>
      <c r="BF81" s="175"/>
      <c r="BG81" s="176"/>
      <c r="BH81" s="175" t="e">
        <f>'выработка по дням'!V153/$B81</f>
        <v>#DIV/0!</v>
      </c>
      <c r="BI81" s="175"/>
      <c r="BJ81" s="176"/>
      <c r="BK81" s="175" t="e">
        <f>'выработка по дням'!W153/$B81</f>
        <v>#DIV/0!</v>
      </c>
      <c r="BL81" s="175"/>
      <c r="BM81" s="176"/>
      <c r="BN81" s="175" t="e">
        <f>'выработка по дням'!X153/$B81</f>
        <v>#DIV/0!</v>
      </c>
      <c r="BO81" s="175"/>
      <c r="BP81" s="176"/>
      <c r="BQ81" s="175" t="e">
        <f>'выработка по дням'!Y153/$B81</f>
        <v>#DIV/0!</v>
      </c>
      <c r="BR81" s="175"/>
      <c r="BS81" s="176"/>
      <c r="BT81" s="175" t="e">
        <f>'выработка по дням'!Z153/$B81</f>
        <v>#DIV/0!</v>
      </c>
      <c r="BU81" s="175"/>
      <c r="BV81" s="176"/>
      <c r="BW81" s="175" t="e">
        <f>'выработка по дням'!AA153/$B81</f>
        <v>#DIV/0!</v>
      </c>
      <c r="BX81" s="175"/>
      <c r="BY81" s="176"/>
      <c r="BZ81" s="175" t="e">
        <f>'выработка по дням'!AB153/$B81</f>
        <v>#DIV/0!</v>
      </c>
      <c r="CA81" s="175"/>
      <c r="CB81" s="176"/>
      <c r="CC81" s="175" t="e">
        <f>'выработка по дням'!AC153/$B81</f>
        <v>#DIV/0!</v>
      </c>
      <c r="CD81" s="175"/>
      <c r="CE81" s="176"/>
      <c r="CF81" s="175" t="e">
        <f>'выработка по дням'!AD153/$B81</f>
        <v>#DIV/0!</v>
      </c>
      <c r="CG81" s="175"/>
      <c r="CH81" s="176"/>
      <c r="CI81" s="175" t="e">
        <f>'выработка по дням'!AE153/$B81</f>
        <v>#DIV/0!</v>
      </c>
      <c r="CJ81" s="175"/>
      <c r="CK81" s="176"/>
      <c r="CL81" s="175" t="e">
        <f>'выработка по дням'!AF153/$B81</f>
        <v>#DIV/0!</v>
      </c>
      <c r="CM81" s="175"/>
      <c r="CN81" s="176"/>
      <c r="CO81" s="175" t="e">
        <f>'выработка по дням'!AG153/$B81</f>
        <v>#DIV/0!</v>
      </c>
      <c r="CP81" s="175"/>
      <c r="CQ81" s="176"/>
      <c r="CR81" s="175" t="e">
        <f>'выработка по дням'!AH153/$B81</f>
        <v>#DIV/0!</v>
      </c>
      <c r="CS81" s="175"/>
      <c r="CT81" s="176"/>
    </row>
    <row r="82" spans="1:98">
      <c r="A82" s="199"/>
      <c r="B82" s="168"/>
      <c r="C82" s="170" t="e">
        <f>'выработка по дням'!C155/$B82</f>
        <v>#DIV/0!</v>
      </c>
      <c r="D82" s="170"/>
      <c r="E82" s="163"/>
      <c r="F82" s="170" t="e">
        <f>'выработка по дням'!D155/$B82</f>
        <v>#DIV/0!</v>
      </c>
      <c r="G82" s="170"/>
      <c r="H82" s="163"/>
      <c r="I82" s="170" t="e">
        <f>'выработка по дням'!E155/$B82</f>
        <v>#DIV/0!</v>
      </c>
      <c r="J82" s="170"/>
      <c r="K82" s="163"/>
      <c r="L82" s="170" t="e">
        <f>'выработка по дням'!F155/$B82</f>
        <v>#DIV/0!</v>
      </c>
      <c r="M82" s="170"/>
      <c r="N82" s="163"/>
      <c r="O82" s="170" t="e">
        <f>'выработка по дням'!G155/$B82</f>
        <v>#DIV/0!</v>
      </c>
      <c r="P82" s="170"/>
      <c r="Q82" s="163"/>
      <c r="R82" s="170" t="e">
        <f>'выработка по дням'!H155/$B82</f>
        <v>#DIV/0!</v>
      </c>
      <c r="S82" s="170"/>
      <c r="T82" s="163"/>
      <c r="U82" s="170" t="e">
        <f>'выработка по дням'!I155/$B82</f>
        <v>#DIV/0!</v>
      </c>
      <c r="V82" s="170"/>
      <c r="W82" s="163"/>
      <c r="X82" s="170" t="e">
        <f>'выработка по дням'!J155/$B82</f>
        <v>#DIV/0!</v>
      </c>
      <c r="Y82" s="170"/>
      <c r="Z82" s="163"/>
      <c r="AA82" s="170" t="e">
        <f>'выработка по дням'!K155/$B82</f>
        <v>#DIV/0!</v>
      </c>
      <c r="AB82" s="170"/>
      <c r="AC82" s="163"/>
      <c r="AD82" s="170" t="e">
        <f>'выработка по дням'!L155/$B82</f>
        <v>#DIV/0!</v>
      </c>
      <c r="AE82" s="170"/>
      <c r="AF82" s="163"/>
      <c r="AG82" s="170" t="e">
        <f>'выработка по дням'!M155/$B82</f>
        <v>#DIV/0!</v>
      </c>
      <c r="AH82" s="170"/>
      <c r="AI82" s="163"/>
      <c r="AJ82" s="170" t="e">
        <f>'выработка по дням'!N155/$B82</f>
        <v>#DIV/0!</v>
      </c>
      <c r="AK82" s="170"/>
      <c r="AL82" s="163"/>
      <c r="AM82" s="170" t="e">
        <f>'выработка по дням'!O155/$B82</f>
        <v>#DIV/0!</v>
      </c>
      <c r="AN82" s="170"/>
      <c r="AO82" s="163"/>
      <c r="AP82" s="170" t="e">
        <f>'выработка по дням'!P155/$B82</f>
        <v>#DIV/0!</v>
      </c>
      <c r="AQ82" s="170"/>
      <c r="AR82" s="163"/>
      <c r="AS82" s="170" t="e">
        <f>'выработка по дням'!Q155/$B82</f>
        <v>#DIV/0!</v>
      </c>
      <c r="AT82" s="170"/>
      <c r="AU82" s="163"/>
      <c r="AV82" s="170" t="e">
        <f>'выработка по дням'!R155/$B82</f>
        <v>#DIV/0!</v>
      </c>
      <c r="AW82" s="170"/>
      <c r="AX82" s="163"/>
      <c r="AY82" s="170" t="e">
        <f>'выработка по дням'!S155/$B82</f>
        <v>#DIV/0!</v>
      </c>
      <c r="AZ82" s="170"/>
      <c r="BA82" s="163"/>
      <c r="BB82" s="170" t="e">
        <f>'выработка по дням'!T155/$B82</f>
        <v>#DIV/0!</v>
      </c>
      <c r="BC82" s="170"/>
      <c r="BD82" s="163"/>
      <c r="BE82" s="170" t="e">
        <f>'выработка по дням'!U155/$B82</f>
        <v>#DIV/0!</v>
      </c>
      <c r="BF82" s="170"/>
      <c r="BG82" s="163"/>
      <c r="BH82" s="170" t="e">
        <f>'выработка по дням'!V155/$B82</f>
        <v>#DIV/0!</v>
      </c>
      <c r="BI82" s="170"/>
      <c r="BJ82" s="163"/>
      <c r="BK82" s="170" t="e">
        <f>'выработка по дням'!W155/$B82</f>
        <v>#DIV/0!</v>
      </c>
      <c r="BL82" s="170"/>
      <c r="BM82" s="163"/>
      <c r="BN82" s="170" t="e">
        <f>'выработка по дням'!X155/$B82</f>
        <v>#DIV/0!</v>
      </c>
      <c r="BO82" s="170"/>
      <c r="BP82" s="163"/>
      <c r="BQ82" s="170" t="e">
        <f>'выработка по дням'!Y155/$B82</f>
        <v>#DIV/0!</v>
      </c>
      <c r="BR82" s="170"/>
      <c r="BS82" s="163"/>
      <c r="BT82" s="170" t="e">
        <f>'выработка по дням'!Z155/$B82</f>
        <v>#DIV/0!</v>
      </c>
      <c r="BU82" s="170"/>
      <c r="BV82" s="163"/>
      <c r="BW82" s="170" t="e">
        <f>'выработка по дням'!AA155/$B82</f>
        <v>#DIV/0!</v>
      </c>
      <c r="BX82" s="170"/>
      <c r="BY82" s="163"/>
      <c r="BZ82" s="170" t="e">
        <f>'выработка по дням'!AB155/$B82</f>
        <v>#DIV/0!</v>
      </c>
      <c r="CA82" s="170"/>
      <c r="CB82" s="163"/>
      <c r="CC82" s="170" t="e">
        <f>'выработка по дням'!AC155/$B82</f>
        <v>#DIV/0!</v>
      </c>
      <c r="CD82" s="170"/>
      <c r="CE82" s="163"/>
      <c r="CF82" s="170" t="e">
        <f>'выработка по дням'!AD155/$B82</f>
        <v>#DIV/0!</v>
      </c>
      <c r="CG82" s="170"/>
      <c r="CH82" s="163"/>
      <c r="CI82" s="170" t="e">
        <f>'выработка по дням'!AE155/$B82</f>
        <v>#DIV/0!</v>
      </c>
      <c r="CJ82" s="170"/>
      <c r="CK82" s="163"/>
      <c r="CL82" s="170" t="e">
        <f>'выработка по дням'!AF155/$B82</f>
        <v>#DIV/0!</v>
      </c>
      <c r="CM82" s="170"/>
      <c r="CN82" s="163"/>
      <c r="CO82" s="170" t="e">
        <f>'выработка по дням'!AG155/$B82</f>
        <v>#DIV/0!</v>
      </c>
      <c r="CP82" s="170"/>
      <c r="CQ82" s="163"/>
      <c r="CR82" s="170" t="e">
        <f>'выработка по дням'!AH155/$B82</f>
        <v>#DIV/0!</v>
      </c>
      <c r="CS82" s="170"/>
      <c r="CT82" s="163"/>
    </row>
    <row r="83" spans="1:98">
      <c r="A83" s="199"/>
      <c r="B83" s="168"/>
      <c r="C83" s="170" t="e">
        <f>'выработка по дням'!C157/$B83</f>
        <v>#DIV/0!</v>
      </c>
      <c r="D83" s="170"/>
      <c r="E83" s="163"/>
      <c r="F83" s="170" t="e">
        <f>'выработка по дням'!D157/$B83</f>
        <v>#DIV/0!</v>
      </c>
      <c r="G83" s="170"/>
      <c r="H83" s="163"/>
      <c r="I83" s="170" t="e">
        <f>'выработка по дням'!E157/$B83</f>
        <v>#DIV/0!</v>
      </c>
      <c r="J83" s="170"/>
      <c r="K83" s="163"/>
      <c r="L83" s="170" t="e">
        <f>'выработка по дням'!F157/$B83</f>
        <v>#DIV/0!</v>
      </c>
      <c r="M83" s="170"/>
      <c r="N83" s="163"/>
      <c r="O83" s="170" t="e">
        <f>'выработка по дням'!G157/$B83</f>
        <v>#DIV/0!</v>
      </c>
      <c r="P83" s="170"/>
      <c r="Q83" s="163"/>
      <c r="R83" s="170" t="e">
        <f>'выработка по дням'!H157/$B83</f>
        <v>#DIV/0!</v>
      </c>
      <c r="S83" s="170"/>
      <c r="T83" s="163"/>
      <c r="U83" s="170" t="e">
        <f>'выработка по дням'!I157/$B83</f>
        <v>#DIV/0!</v>
      </c>
      <c r="V83" s="170"/>
      <c r="W83" s="163"/>
      <c r="X83" s="170" t="e">
        <f>'выработка по дням'!J157/$B83</f>
        <v>#DIV/0!</v>
      </c>
      <c r="Y83" s="170"/>
      <c r="Z83" s="163"/>
      <c r="AA83" s="170" t="e">
        <f>'выработка по дням'!K157/$B83</f>
        <v>#DIV/0!</v>
      </c>
      <c r="AB83" s="170"/>
      <c r="AC83" s="163"/>
      <c r="AD83" s="170" t="e">
        <f>'выработка по дням'!L157/$B83</f>
        <v>#DIV/0!</v>
      </c>
      <c r="AE83" s="170"/>
      <c r="AF83" s="163"/>
      <c r="AG83" s="170" t="e">
        <f>'выработка по дням'!M157/$B83</f>
        <v>#DIV/0!</v>
      </c>
      <c r="AH83" s="170"/>
      <c r="AI83" s="163"/>
      <c r="AJ83" s="170" t="e">
        <f>'выработка по дням'!N157/$B83</f>
        <v>#DIV/0!</v>
      </c>
      <c r="AK83" s="170"/>
      <c r="AL83" s="163"/>
      <c r="AM83" s="170" t="e">
        <f>'выработка по дням'!O157/$B83</f>
        <v>#DIV/0!</v>
      </c>
      <c r="AN83" s="170"/>
      <c r="AO83" s="163"/>
      <c r="AP83" s="170" t="e">
        <f>'выработка по дням'!P157/$B83</f>
        <v>#DIV/0!</v>
      </c>
      <c r="AQ83" s="170"/>
      <c r="AR83" s="163"/>
      <c r="AS83" s="170" t="e">
        <f>'выработка по дням'!Q157/$B83</f>
        <v>#DIV/0!</v>
      </c>
      <c r="AT83" s="170"/>
      <c r="AU83" s="163"/>
      <c r="AV83" s="170" t="e">
        <f>'выработка по дням'!R157/$B83</f>
        <v>#DIV/0!</v>
      </c>
      <c r="AW83" s="170"/>
      <c r="AX83" s="163"/>
      <c r="AY83" s="170" t="e">
        <f>'выработка по дням'!S157/$B83</f>
        <v>#DIV/0!</v>
      </c>
      <c r="AZ83" s="170"/>
      <c r="BA83" s="163"/>
      <c r="BB83" s="170" t="e">
        <f>'выработка по дням'!T157/$B83</f>
        <v>#DIV/0!</v>
      </c>
      <c r="BC83" s="170"/>
      <c r="BD83" s="163"/>
      <c r="BE83" s="170" t="e">
        <f>'выработка по дням'!U157/$B83</f>
        <v>#DIV/0!</v>
      </c>
      <c r="BF83" s="170"/>
      <c r="BG83" s="163"/>
      <c r="BH83" s="170" t="e">
        <f>'выработка по дням'!V157/$B83</f>
        <v>#DIV/0!</v>
      </c>
      <c r="BI83" s="170"/>
      <c r="BJ83" s="163"/>
      <c r="BK83" s="170" t="e">
        <f>'выработка по дням'!W157/$B83</f>
        <v>#DIV/0!</v>
      </c>
      <c r="BL83" s="170"/>
      <c r="BM83" s="163"/>
      <c r="BN83" s="170" t="e">
        <f>'выработка по дням'!X157/$B83</f>
        <v>#DIV/0!</v>
      </c>
      <c r="BO83" s="170"/>
      <c r="BP83" s="163"/>
      <c r="BQ83" s="170" t="e">
        <f>'выработка по дням'!Y157/$B83</f>
        <v>#DIV/0!</v>
      </c>
      <c r="BR83" s="170"/>
      <c r="BS83" s="163"/>
      <c r="BT83" s="170" t="e">
        <f>'выработка по дням'!Z157/$B83</f>
        <v>#DIV/0!</v>
      </c>
      <c r="BU83" s="170"/>
      <c r="BV83" s="163"/>
      <c r="BW83" s="170" t="e">
        <f>'выработка по дням'!AA157/$B83</f>
        <v>#DIV/0!</v>
      </c>
      <c r="BX83" s="170"/>
      <c r="BY83" s="163"/>
      <c r="BZ83" s="170" t="e">
        <f>'выработка по дням'!AB157/$B83</f>
        <v>#DIV/0!</v>
      </c>
      <c r="CA83" s="170"/>
      <c r="CB83" s="163"/>
      <c r="CC83" s="170" t="e">
        <f>'выработка по дням'!AC157/$B83</f>
        <v>#DIV/0!</v>
      </c>
      <c r="CD83" s="170"/>
      <c r="CE83" s="163"/>
      <c r="CF83" s="170" t="e">
        <f>'выработка по дням'!AD157/$B83</f>
        <v>#DIV/0!</v>
      </c>
      <c r="CG83" s="170"/>
      <c r="CH83" s="163"/>
      <c r="CI83" s="170" t="e">
        <f>'выработка по дням'!AE157/$B83</f>
        <v>#DIV/0!</v>
      </c>
      <c r="CJ83" s="170"/>
      <c r="CK83" s="163"/>
      <c r="CL83" s="170" t="e">
        <f>'выработка по дням'!AF157/$B83</f>
        <v>#DIV/0!</v>
      </c>
      <c r="CM83" s="170"/>
      <c r="CN83" s="163"/>
      <c r="CO83" s="170" t="e">
        <f>'выработка по дням'!AG157/$B83</f>
        <v>#DIV/0!</v>
      </c>
      <c r="CP83" s="170"/>
      <c r="CQ83" s="163"/>
      <c r="CR83" s="170" t="e">
        <f>'выработка по дням'!AH157/$B83</f>
        <v>#DIV/0!</v>
      </c>
      <c r="CS83" s="170"/>
      <c r="CT83" s="163"/>
    </row>
    <row r="84" spans="1:98">
      <c r="A84" s="199"/>
      <c r="B84" s="168"/>
      <c r="C84" s="170" t="e">
        <f>'выработка по дням'!C159/$B84</f>
        <v>#DIV/0!</v>
      </c>
      <c r="D84" s="170"/>
      <c r="E84" s="163"/>
      <c r="F84" s="170" t="e">
        <f>'выработка по дням'!D159/$B84</f>
        <v>#DIV/0!</v>
      </c>
      <c r="G84" s="170"/>
      <c r="H84" s="163"/>
      <c r="I84" s="170" t="e">
        <f>'выработка по дням'!E159/$B84</f>
        <v>#DIV/0!</v>
      </c>
      <c r="J84" s="170"/>
      <c r="K84" s="163"/>
      <c r="L84" s="170" t="e">
        <f>'выработка по дням'!F159/$B84</f>
        <v>#DIV/0!</v>
      </c>
      <c r="M84" s="170"/>
      <c r="N84" s="163"/>
      <c r="O84" s="170" t="e">
        <f>'выработка по дням'!G159/$B84</f>
        <v>#DIV/0!</v>
      </c>
      <c r="P84" s="170"/>
      <c r="Q84" s="163"/>
      <c r="R84" s="170" t="e">
        <f>'выработка по дням'!H159/$B84</f>
        <v>#DIV/0!</v>
      </c>
      <c r="S84" s="170"/>
      <c r="T84" s="163"/>
      <c r="U84" s="170" t="e">
        <f>'выработка по дням'!I159/$B84</f>
        <v>#DIV/0!</v>
      </c>
      <c r="V84" s="170"/>
      <c r="W84" s="163"/>
      <c r="X84" s="170" t="e">
        <f>'выработка по дням'!J159/$B84</f>
        <v>#DIV/0!</v>
      </c>
      <c r="Y84" s="170"/>
      <c r="Z84" s="163"/>
      <c r="AA84" s="170" t="e">
        <f>'выработка по дням'!K159/$B84</f>
        <v>#DIV/0!</v>
      </c>
      <c r="AB84" s="170"/>
      <c r="AC84" s="163"/>
      <c r="AD84" s="170" t="e">
        <f>'выработка по дням'!L159/$B84</f>
        <v>#DIV/0!</v>
      </c>
      <c r="AE84" s="170"/>
      <c r="AF84" s="163"/>
      <c r="AG84" s="170" t="e">
        <f>'выработка по дням'!M159/$B84</f>
        <v>#DIV/0!</v>
      </c>
      <c r="AH84" s="170"/>
      <c r="AI84" s="163"/>
      <c r="AJ84" s="170" t="e">
        <f>'выработка по дням'!N159/$B84</f>
        <v>#DIV/0!</v>
      </c>
      <c r="AK84" s="170"/>
      <c r="AL84" s="163"/>
      <c r="AM84" s="170" t="e">
        <f>'выработка по дням'!O159/$B84</f>
        <v>#DIV/0!</v>
      </c>
      <c r="AN84" s="170"/>
      <c r="AO84" s="163"/>
      <c r="AP84" s="170" t="e">
        <f>'выработка по дням'!P159/$B84</f>
        <v>#DIV/0!</v>
      </c>
      <c r="AQ84" s="170"/>
      <c r="AR84" s="163"/>
      <c r="AS84" s="170" t="e">
        <f>'выработка по дням'!Q159/$B84</f>
        <v>#DIV/0!</v>
      </c>
      <c r="AT84" s="170"/>
      <c r="AU84" s="163"/>
      <c r="AV84" s="170" t="e">
        <f>'выработка по дням'!R159/$B84</f>
        <v>#DIV/0!</v>
      </c>
      <c r="AW84" s="170"/>
      <c r="AX84" s="163"/>
      <c r="AY84" s="170" t="e">
        <f>'выработка по дням'!S159/$B84</f>
        <v>#DIV/0!</v>
      </c>
      <c r="AZ84" s="170"/>
      <c r="BA84" s="163"/>
      <c r="BB84" s="170" t="e">
        <f>'выработка по дням'!T159/$B84</f>
        <v>#DIV/0!</v>
      </c>
      <c r="BC84" s="170"/>
      <c r="BD84" s="163"/>
      <c r="BE84" s="170" t="e">
        <f>'выработка по дням'!U159/$B84</f>
        <v>#DIV/0!</v>
      </c>
      <c r="BF84" s="170"/>
      <c r="BG84" s="163"/>
      <c r="BH84" s="170" t="e">
        <f>'выработка по дням'!V159/$B84</f>
        <v>#DIV/0!</v>
      </c>
      <c r="BI84" s="170"/>
      <c r="BJ84" s="163"/>
      <c r="BK84" s="170" t="e">
        <f>'выработка по дням'!W159/$B84</f>
        <v>#DIV/0!</v>
      </c>
      <c r="BL84" s="170"/>
      <c r="BM84" s="163"/>
      <c r="BN84" s="170" t="e">
        <f>'выработка по дням'!X159/$B84</f>
        <v>#DIV/0!</v>
      </c>
      <c r="BO84" s="170"/>
      <c r="BP84" s="163"/>
      <c r="BQ84" s="170" t="e">
        <f>'выработка по дням'!Y159/$B84</f>
        <v>#DIV/0!</v>
      </c>
      <c r="BR84" s="170"/>
      <c r="BS84" s="163"/>
      <c r="BT84" s="170" t="e">
        <f>'выработка по дням'!Z159/$B84</f>
        <v>#DIV/0!</v>
      </c>
      <c r="BU84" s="170"/>
      <c r="BV84" s="163"/>
      <c r="BW84" s="170" t="e">
        <f>'выработка по дням'!AA159/$B84</f>
        <v>#DIV/0!</v>
      </c>
      <c r="BX84" s="170"/>
      <c r="BY84" s="163"/>
      <c r="BZ84" s="170" t="e">
        <f>'выработка по дням'!AB159/$B84</f>
        <v>#DIV/0!</v>
      </c>
      <c r="CA84" s="170"/>
      <c r="CB84" s="163"/>
      <c r="CC84" s="170" t="e">
        <f>'выработка по дням'!AC159/$B84</f>
        <v>#DIV/0!</v>
      </c>
      <c r="CD84" s="170"/>
      <c r="CE84" s="163"/>
      <c r="CF84" s="170" t="e">
        <f>'выработка по дням'!AD159/$B84</f>
        <v>#DIV/0!</v>
      </c>
      <c r="CG84" s="170"/>
      <c r="CH84" s="163"/>
      <c r="CI84" s="170" t="e">
        <f>'выработка по дням'!AE159/$B84</f>
        <v>#DIV/0!</v>
      </c>
      <c r="CJ84" s="170"/>
      <c r="CK84" s="163"/>
      <c r="CL84" s="170" t="e">
        <f>'выработка по дням'!AF159/$B84</f>
        <v>#DIV/0!</v>
      </c>
      <c r="CM84" s="170"/>
      <c r="CN84" s="163"/>
      <c r="CO84" s="170" t="e">
        <f>'выработка по дням'!AG159/$B84</f>
        <v>#DIV/0!</v>
      </c>
      <c r="CP84" s="170"/>
      <c r="CQ84" s="163"/>
      <c r="CR84" s="170" t="e">
        <f>'выработка по дням'!AH159/$B84</f>
        <v>#DIV/0!</v>
      </c>
      <c r="CS84" s="170"/>
      <c r="CT84" s="163"/>
    </row>
    <row r="85" spans="1:98">
      <c r="A85" s="199"/>
      <c r="B85" s="168"/>
      <c r="C85" s="170" t="e">
        <f>'выработка по дням'!C161/$B85</f>
        <v>#DIV/0!</v>
      </c>
      <c r="D85" s="170"/>
      <c r="E85" s="163"/>
      <c r="F85" s="170" t="e">
        <f>'выработка по дням'!D161/$B85</f>
        <v>#DIV/0!</v>
      </c>
      <c r="G85" s="170"/>
      <c r="H85" s="163"/>
      <c r="I85" s="170" t="e">
        <f>'выработка по дням'!E161/$B85</f>
        <v>#DIV/0!</v>
      </c>
      <c r="J85" s="170"/>
      <c r="K85" s="163"/>
      <c r="L85" s="170" t="e">
        <f>'выработка по дням'!F161/$B85</f>
        <v>#DIV/0!</v>
      </c>
      <c r="M85" s="170"/>
      <c r="N85" s="163"/>
      <c r="O85" s="170" t="e">
        <f>'выработка по дням'!G161/$B85</f>
        <v>#DIV/0!</v>
      </c>
      <c r="P85" s="170"/>
      <c r="Q85" s="163"/>
      <c r="R85" s="170" t="e">
        <f>'выработка по дням'!H161/$B85</f>
        <v>#DIV/0!</v>
      </c>
      <c r="S85" s="170"/>
      <c r="T85" s="163"/>
      <c r="U85" s="170" t="e">
        <f>'выработка по дням'!I161/$B85</f>
        <v>#DIV/0!</v>
      </c>
      <c r="V85" s="170"/>
      <c r="W85" s="163"/>
      <c r="X85" s="170" t="e">
        <f>'выработка по дням'!J161/$B85</f>
        <v>#DIV/0!</v>
      </c>
      <c r="Y85" s="170"/>
      <c r="Z85" s="163"/>
      <c r="AA85" s="170" t="e">
        <f>'выработка по дням'!K161/$B85</f>
        <v>#DIV/0!</v>
      </c>
      <c r="AB85" s="170"/>
      <c r="AC85" s="163"/>
      <c r="AD85" s="170" t="e">
        <f>'выработка по дням'!L161/$B85</f>
        <v>#DIV/0!</v>
      </c>
      <c r="AE85" s="170"/>
      <c r="AF85" s="163"/>
      <c r="AG85" s="170" t="e">
        <f>'выработка по дням'!M161/$B85</f>
        <v>#DIV/0!</v>
      </c>
      <c r="AH85" s="170"/>
      <c r="AI85" s="163"/>
      <c r="AJ85" s="170" t="e">
        <f>'выработка по дням'!N161/$B85</f>
        <v>#DIV/0!</v>
      </c>
      <c r="AK85" s="170"/>
      <c r="AL85" s="163"/>
      <c r="AM85" s="170" t="e">
        <f>'выработка по дням'!O161/$B85</f>
        <v>#DIV/0!</v>
      </c>
      <c r="AN85" s="170"/>
      <c r="AO85" s="163"/>
      <c r="AP85" s="170" t="e">
        <f>'выработка по дням'!P161/$B85</f>
        <v>#DIV/0!</v>
      </c>
      <c r="AQ85" s="170"/>
      <c r="AR85" s="163"/>
      <c r="AS85" s="170" t="e">
        <f>'выработка по дням'!Q161/$B85</f>
        <v>#DIV/0!</v>
      </c>
      <c r="AT85" s="170"/>
      <c r="AU85" s="163"/>
      <c r="AV85" s="170" t="e">
        <f>'выработка по дням'!R161/$B85</f>
        <v>#DIV/0!</v>
      </c>
      <c r="AW85" s="170"/>
      <c r="AX85" s="163"/>
      <c r="AY85" s="170" t="e">
        <f>'выработка по дням'!S161/$B85</f>
        <v>#DIV/0!</v>
      </c>
      <c r="AZ85" s="170"/>
      <c r="BA85" s="163"/>
      <c r="BB85" s="170" t="e">
        <f>'выработка по дням'!T161/$B85</f>
        <v>#DIV/0!</v>
      </c>
      <c r="BC85" s="170"/>
      <c r="BD85" s="163"/>
      <c r="BE85" s="170" t="e">
        <f>'выработка по дням'!U161/$B85</f>
        <v>#DIV/0!</v>
      </c>
      <c r="BF85" s="170"/>
      <c r="BG85" s="163"/>
      <c r="BH85" s="170" t="e">
        <f>'выработка по дням'!V161/$B85</f>
        <v>#DIV/0!</v>
      </c>
      <c r="BI85" s="170"/>
      <c r="BJ85" s="163"/>
      <c r="BK85" s="170" t="e">
        <f>'выработка по дням'!W161/$B85</f>
        <v>#DIV/0!</v>
      </c>
      <c r="BL85" s="170"/>
      <c r="BM85" s="163"/>
      <c r="BN85" s="170" t="e">
        <f>'выработка по дням'!X161/$B85</f>
        <v>#DIV/0!</v>
      </c>
      <c r="BO85" s="170"/>
      <c r="BP85" s="163"/>
      <c r="BQ85" s="170" t="e">
        <f>'выработка по дням'!Y161/$B85</f>
        <v>#DIV/0!</v>
      </c>
      <c r="BR85" s="170"/>
      <c r="BS85" s="163"/>
      <c r="BT85" s="170" t="e">
        <f>'выработка по дням'!Z161/$B85</f>
        <v>#DIV/0!</v>
      </c>
      <c r="BU85" s="170"/>
      <c r="BV85" s="163"/>
      <c r="BW85" s="170" t="e">
        <f>'выработка по дням'!AA161/$B85</f>
        <v>#DIV/0!</v>
      </c>
      <c r="BX85" s="170"/>
      <c r="BY85" s="163"/>
      <c r="BZ85" s="170" t="e">
        <f>'выработка по дням'!AB161/$B85</f>
        <v>#DIV/0!</v>
      </c>
      <c r="CA85" s="170"/>
      <c r="CB85" s="163"/>
      <c r="CC85" s="170" t="e">
        <f>'выработка по дням'!AC161/$B85</f>
        <v>#DIV/0!</v>
      </c>
      <c r="CD85" s="170"/>
      <c r="CE85" s="163"/>
      <c r="CF85" s="170" t="e">
        <f>'выработка по дням'!AD161/$B85</f>
        <v>#DIV/0!</v>
      </c>
      <c r="CG85" s="170"/>
      <c r="CH85" s="163"/>
      <c r="CI85" s="170" t="e">
        <f>'выработка по дням'!AE161/$B85</f>
        <v>#DIV/0!</v>
      </c>
      <c r="CJ85" s="170"/>
      <c r="CK85" s="163"/>
      <c r="CL85" s="170" t="e">
        <f>'выработка по дням'!AF161/$B85</f>
        <v>#DIV/0!</v>
      </c>
      <c r="CM85" s="170"/>
      <c r="CN85" s="163"/>
      <c r="CO85" s="170" t="e">
        <f>'выработка по дням'!AG161/$B85</f>
        <v>#DIV/0!</v>
      </c>
      <c r="CP85" s="170"/>
      <c r="CQ85" s="163"/>
      <c r="CR85" s="170" t="e">
        <f>'выработка по дням'!AH161/$B85</f>
        <v>#DIV/0!</v>
      </c>
      <c r="CS85" s="170"/>
      <c r="CT85" s="163"/>
    </row>
    <row r="86" spans="1:98">
      <c r="A86" s="199"/>
      <c r="B86" s="168"/>
      <c r="C86" s="170" t="e">
        <f>'выработка по дням'!C163/$B86</f>
        <v>#DIV/0!</v>
      </c>
      <c r="D86" s="170"/>
      <c r="E86" s="163"/>
      <c r="F86" s="170" t="e">
        <f>'выработка по дням'!D163/$B86</f>
        <v>#DIV/0!</v>
      </c>
      <c r="G86" s="170"/>
      <c r="H86" s="163"/>
      <c r="I86" s="170" t="e">
        <f>'выработка по дням'!E163/$B86</f>
        <v>#DIV/0!</v>
      </c>
      <c r="J86" s="170"/>
      <c r="K86" s="163"/>
      <c r="L86" s="170" t="e">
        <f>'выработка по дням'!F163/$B86</f>
        <v>#DIV/0!</v>
      </c>
      <c r="M86" s="170"/>
      <c r="N86" s="163"/>
      <c r="O86" s="170" t="e">
        <f>'выработка по дням'!G163/$B86</f>
        <v>#DIV/0!</v>
      </c>
      <c r="P86" s="170"/>
      <c r="Q86" s="163"/>
      <c r="R86" s="170" t="e">
        <f>'выработка по дням'!H163/$B86</f>
        <v>#DIV/0!</v>
      </c>
      <c r="S86" s="170"/>
      <c r="T86" s="163"/>
      <c r="U86" s="170" t="e">
        <f>'выработка по дням'!I163/$B86</f>
        <v>#DIV/0!</v>
      </c>
      <c r="V86" s="170"/>
      <c r="W86" s="163"/>
      <c r="X86" s="170" t="e">
        <f>'выработка по дням'!J163/$B86</f>
        <v>#DIV/0!</v>
      </c>
      <c r="Y86" s="170"/>
      <c r="Z86" s="163"/>
      <c r="AA86" s="170" t="e">
        <f>'выработка по дням'!K163/$B86</f>
        <v>#DIV/0!</v>
      </c>
      <c r="AB86" s="170"/>
      <c r="AC86" s="163"/>
      <c r="AD86" s="170" t="e">
        <f>'выработка по дням'!L163/$B86</f>
        <v>#DIV/0!</v>
      </c>
      <c r="AE86" s="170"/>
      <c r="AF86" s="163"/>
      <c r="AG86" s="170" t="e">
        <f>'выработка по дням'!M163/$B86</f>
        <v>#DIV/0!</v>
      </c>
      <c r="AH86" s="170"/>
      <c r="AI86" s="163"/>
      <c r="AJ86" s="170" t="e">
        <f>'выработка по дням'!N163/$B86</f>
        <v>#DIV/0!</v>
      </c>
      <c r="AK86" s="170"/>
      <c r="AL86" s="163"/>
      <c r="AM86" s="170" t="e">
        <f>'выработка по дням'!O163/$B86</f>
        <v>#DIV/0!</v>
      </c>
      <c r="AN86" s="170"/>
      <c r="AO86" s="163"/>
      <c r="AP86" s="170" t="e">
        <f>'выработка по дням'!P163/$B86</f>
        <v>#DIV/0!</v>
      </c>
      <c r="AQ86" s="170"/>
      <c r="AR86" s="163"/>
      <c r="AS86" s="170" t="e">
        <f>'выработка по дням'!Q163/$B86</f>
        <v>#DIV/0!</v>
      </c>
      <c r="AT86" s="170"/>
      <c r="AU86" s="163"/>
      <c r="AV86" s="170" t="e">
        <f>'выработка по дням'!R163/$B86</f>
        <v>#DIV/0!</v>
      </c>
      <c r="AW86" s="170"/>
      <c r="AX86" s="163"/>
      <c r="AY86" s="170" t="e">
        <f>'выработка по дням'!S163/$B86</f>
        <v>#DIV/0!</v>
      </c>
      <c r="AZ86" s="170"/>
      <c r="BA86" s="163"/>
      <c r="BB86" s="170" t="e">
        <f>'выработка по дням'!T163/$B86</f>
        <v>#DIV/0!</v>
      </c>
      <c r="BC86" s="170"/>
      <c r="BD86" s="163"/>
      <c r="BE86" s="170" t="e">
        <f>'выработка по дням'!U163/$B86</f>
        <v>#DIV/0!</v>
      </c>
      <c r="BF86" s="170"/>
      <c r="BG86" s="163"/>
      <c r="BH86" s="170" t="e">
        <f>'выработка по дням'!V163/$B86</f>
        <v>#DIV/0!</v>
      </c>
      <c r="BI86" s="170"/>
      <c r="BJ86" s="163"/>
      <c r="BK86" s="170" t="e">
        <f>'выработка по дням'!W163/$B86</f>
        <v>#DIV/0!</v>
      </c>
      <c r="BL86" s="170"/>
      <c r="BM86" s="163"/>
      <c r="BN86" s="170" t="e">
        <f>'выработка по дням'!X163/$B86</f>
        <v>#DIV/0!</v>
      </c>
      <c r="BO86" s="170"/>
      <c r="BP86" s="163"/>
      <c r="BQ86" s="170" t="e">
        <f>'выработка по дням'!Y163/$B86</f>
        <v>#DIV/0!</v>
      </c>
      <c r="BR86" s="170"/>
      <c r="BS86" s="163"/>
      <c r="BT86" s="170" t="e">
        <f>'выработка по дням'!Z163/$B86</f>
        <v>#DIV/0!</v>
      </c>
      <c r="BU86" s="170"/>
      <c r="BV86" s="163"/>
      <c r="BW86" s="170" t="e">
        <f>'выработка по дням'!AA163/$B86</f>
        <v>#DIV/0!</v>
      </c>
      <c r="BX86" s="170"/>
      <c r="BY86" s="163"/>
      <c r="BZ86" s="170" t="e">
        <f>'выработка по дням'!AB163/$B86</f>
        <v>#DIV/0!</v>
      </c>
      <c r="CA86" s="170"/>
      <c r="CB86" s="163"/>
      <c r="CC86" s="170" t="e">
        <f>'выработка по дням'!AC163/$B86</f>
        <v>#DIV/0!</v>
      </c>
      <c r="CD86" s="170"/>
      <c r="CE86" s="163"/>
      <c r="CF86" s="170" t="e">
        <f>'выработка по дням'!AD163/$B86</f>
        <v>#DIV/0!</v>
      </c>
      <c r="CG86" s="170"/>
      <c r="CH86" s="163"/>
      <c r="CI86" s="170" t="e">
        <f>'выработка по дням'!AE163/$B86</f>
        <v>#DIV/0!</v>
      </c>
      <c r="CJ86" s="170"/>
      <c r="CK86" s="163"/>
      <c r="CL86" s="170" t="e">
        <f>'выработка по дням'!AF163/$B86</f>
        <v>#DIV/0!</v>
      </c>
      <c r="CM86" s="170"/>
      <c r="CN86" s="163"/>
      <c r="CO86" s="170" t="e">
        <f>'выработка по дням'!AG163/$B86</f>
        <v>#DIV/0!</v>
      </c>
      <c r="CP86" s="170"/>
      <c r="CQ86" s="163"/>
      <c r="CR86" s="170" t="e">
        <f>'выработка по дням'!AH163/$B86</f>
        <v>#DIV/0!</v>
      </c>
      <c r="CS86" s="170"/>
      <c r="CT86" s="163"/>
    </row>
    <row r="87" spans="1:98">
      <c r="A87" s="199"/>
      <c r="B87" s="168"/>
      <c r="C87" s="170" t="e">
        <f>'выработка по дням'!C165/$B87</f>
        <v>#DIV/0!</v>
      </c>
      <c r="D87" s="170"/>
      <c r="E87" s="163"/>
      <c r="F87" s="170" t="e">
        <f>'выработка по дням'!D165/$B87</f>
        <v>#DIV/0!</v>
      </c>
      <c r="G87" s="170"/>
      <c r="H87" s="163"/>
      <c r="I87" s="170" t="e">
        <f>'выработка по дням'!E165/$B87</f>
        <v>#DIV/0!</v>
      </c>
      <c r="J87" s="170"/>
      <c r="K87" s="163"/>
      <c r="L87" s="170" t="e">
        <f>'выработка по дням'!F165/$B87</f>
        <v>#DIV/0!</v>
      </c>
      <c r="M87" s="170"/>
      <c r="N87" s="163"/>
      <c r="O87" s="170" t="e">
        <f>'выработка по дням'!G165/$B87</f>
        <v>#DIV/0!</v>
      </c>
      <c r="P87" s="170"/>
      <c r="Q87" s="163"/>
      <c r="R87" s="170" t="e">
        <f>'выработка по дням'!H165/$B87</f>
        <v>#DIV/0!</v>
      </c>
      <c r="S87" s="170"/>
      <c r="T87" s="163"/>
      <c r="U87" s="170" t="e">
        <f>'выработка по дням'!I165/$B87</f>
        <v>#DIV/0!</v>
      </c>
      <c r="V87" s="170"/>
      <c r="W87" s="163"/>
      <c r="X87" s="170" t="e">
        <f>'выработка по дням'!J165/$B87</f>
        <v>#DIV/0!</v>
      </c>
      <c r="Y87" s="170"/>
      <c r="Z87" s="163"/>
      <c r="AA87" s="170" t="e">
        <f>'выработка по дням'!K165/$B87</f>
        <v>#DIV/0!</v>
      </c>
      <c r="AB87" s="170"/>
      <c r="AC87" s="163"/>
      <c r="AD87" s="170" t="e">
        <f>'выработка по дням'!L165/$B87</f>
        <v>#DIV/0!</v>
      </c>
      <c r="AE87" s="170"/>
      <c r="AF87" s="163"/>
      <c r="AG87" s="170" t="e">
        <f>'выработка по дням'!M165/$B87</f>
        <v>#DIV/0!</v>
      </c>
      <c r="AH87" s="170"/>
      <c r="AI87" s="163"/>
      <c r="AJ87" s="170" t="e">
        <f>'выработка по дням'!N165/$B87</f>
        <v>#DIV/0!</v>
      </c>
      <c r="AK87" s="170"/>
      <c r="AL87" s="163"/>
      <c r="AM87" s="170" t="e">
        <f>'выработка по дням'!O165/$B87</f>
        <v>#DIV/0!</v>
      </c>
      <c r="AN87" s="170"/>
      <c r="AO87" s="163"/>
      <c r="AP87" s="170" t="e">
        <f>'выработка по дням'!P165/$B87</f>
        <v>#DIV/0!</v>
      </c>
      <c r="AQ87" s="170"/>
      <c r="AR87" s="163"/>
      <c r="AS87" s="170" t="e">
        <f>'выработка по дням'!Q165/$B87</f>
        <v>#DIV/0!</v>
      </c>
      <c r="AT87" s="170"/>
      <c r="AU87" s="163"/>
      <c r="AV87" s="170" t="e">
        <f>'выработка по дням'!R165/$B87</f>
        <v>#DIV/0!</v>
      </c>
      <c r="AW87" s="170"/>
      <c r="AX87" s="163"/>
      <c r="AY87" s="170" t="e">
        <f>'выработка по дням'!S165/$B87</f>
        <v>#DIV/0!</v>
      </c>
      <c r="AZ87" s="170"/>
      <c r="BA87" s="163"/>
      <c r="BB87" s="170" t="e">
        <f>'выработка по дням'!T165/$B87</f>
        <v>#DIV/0!</v>
      </c>
      <c r="BC87" s="170"/>
      <c r="BD87" s="163"/>
      <c r="BE87" s="170" t="e">
        <f>'выработка по дням'!U165/$B87</f>
        <v>#DIV/0!</v>
      </c>
      <c r="BF87" s="170"/>
      <c r="BG87" s="163"/>
      <c r="BH87" s="170" t="e">
        <f>'выработка по дням'!V165/$B87</f>
        <v>#DIV/0!</v>
      </c>
      <c r="BI87" s="170"/>
      <c r="BJ87" s="163"/>
      <c r="BK87" s="170" t="e">
        <f>'выработка по дням'!W165/$B87</f>
        <v>#DIV/0!</v>
      </c>
      <c r="BL87" s="170"/>
      <c r="BM87" s="163"/>
      <c r="BN87" s="170" t="e">
        <f>'выработка по дням'!X165/$B87</f>
        <v>#DIV/0!</v>
      </c>
      <c r="BO87" s="170"/>
      <c r="BP87" s="163"/>
      <c r="BQ87" s="170" t="e">
        <f>'выработка по дням'!Y165/$B87</f>
        <v>#DIV/0!</v>
      </c>
      <c r="BR87" s="170"/>
      <c r="BS87" s="163"/>
      <c r="BT87" s="170" t="e">
        <f>'выработка по дням'!Z165/$B87</f>
        <v>#DIV/0!</v>
      </c>
      <c r="BU87" s="170"/>
      <c r="BV87" s="163"/>
      <c r="BW87" s="170" t="e">
        <f>'выработка по дням'!AA165/$B87</f>
        <v>#DIV/0!</v>
      </c>
      <c r="BX87" s="170"/>
      <c r="BY87" s="163"/>
      <c r="BZ87" s="170" t="e">
        <f>'выработка по дням'!AB165/$B87</f>
        <v>#DIV/0!</v>
      </c>
      <c r="CA87" s="170"/>
      <c r="CB87" s="163"/>
      <c r="CC87" s="170" t="e">
        <f>'выработка по дням'!AC165/$B87</f>
        <v>#DIV/0!</v>
      </c>
      <c r="CD87" s="170"/>
      <c r="CE87" s="163"/>
      <c r="CF87" s="170" t="e">
        <f>'выработка по дням'!AD165/$B87</f>
        <v>#DIV/0!</v>
      </c>
      <c r="CG87" s="170"/>
      <c r="CH87" s="163"/>
      <c r="CI87" s="170" t="e">
        <f>'выработка по дням'!AE165/$B87</f>
        <v>#DIV/0!</v>
      </c>
      <c r="CJ87" s="170"/>
      <c r="CK87" s="163"/>
      <c r="CL87" s="170" t="e">
        <f>'выработка по дням'!AF165/$B87</f>
        <v>#DIV/0!</v>
      </c>
      <c r="CM87" s="170"/>
      <c r="CN87" s="163"/>
      <c r="CO87" s="170" t="e">
        <f>'выработка по дням'!AG165/$B87</f>
        <v>#DIV/0!</v>
      </c>
      <c r="CP87" s="170"/>
      <c r="CQ87" s="163"/>
      <c r="CR87" s="170" t="e">
        <f>'выработка по дням'!AH165/$B87</f>
        <v>#DIV/0!</v>
      </c>
      <c r="CS87" s="170"/>
      <c r="CT87" s="163"/>
    </row>
    <row r="88" spans="1:98">
      <c r="A88" s="199"/>
      <c r="B88" s="168"/>
      <c r="C88" s="170" t="e">
        <f>'выработка по дням'!C167/$B88</f>
        <v>#DIV/0!</v>
      </c>
      <c r="D88" s="170"/>
      <c r="E88" s="163"/>
      <c r="F88" s="170" t="e">
        <f>'выработка по дням'!D167/$B88</f>
        <v>#DIV/0!</v>
      </c>
      <c r="G88" s="170"/>
      <c r="H88" s="163"/>
      <c r="I88" s="170" t="e">
        <f>'выработка по дням'!E167/$B88</f>
        <v>#DIV/0!</v>
      </c>
      <c r="J88" s="170"/>
      <c r="K88" s="163"/>
      <c r="L88" s="170" t="e">
        <f>'выработка по дням'!F167/$B88</f>
        <v>#DIV/0!</v>
      </c>
      <c r="M88" s="170"/>
      <c r="N88" s="163"/>
      <c r="O88" s="170" t="e">
        <f>'выработка по дням'!G167/$B88</f>
        <v>#DIV/0!</v>
      </c>
      <c r="P88" s="170"/>
      <c r="Q88" s="163"/>
      <c r="R88" s="170" t="e">
        <f>'выработка по дням'!H167/$B88</f>
        <v>#DIV/0!</v>
      </c>
      <c r="S88" s="170"/>
      <c r="T88" s="163"/>
      <c r="U88" s="170" t="e">
        <f>'выработка по дням'!I167/$B88</f>
        <v>#DIV/0!</v>
      </c>
      <c r="V88" s="170"/>
      <c r="W88" s="163"/>
      <c r="X88" s="170" t="e">
        <f>'выработка по дням'!J167/$B88</f>
        <v>#DIV/0!</v>
      </c>
      <c r="Y88" s="170"/>
      <c r="Z88" s="163"/>
      <c r="AA88" s="170" t="e">
        <f>'выработка по дням'!K167/$B88</f>
        <v>#DIV/0!</v>
      </c>
      <c r="AB88" s="170"/>
      <c r="AC88" s="163"/>
      <c r="AD88" s="170" t="e">
        <f>'выработка по дням'!L167/$B88</f>
        <v>#DIV/0!</v>
      </c>
      <c r="AE88" s="170"/>
      <c r="AF88" s="163"/>
      <c r="AG88" s="170" t="e">
        <f>'выработка по дням'!M167/$B88</f>
        <v>#DIV/0!</v>
      </c>
      <c r="AH88" s="170"/>
      <c r="AI88" s="163"/>
      <c r="AJ88" s="170" t="e">
        <f>'выработка по дням'!N167/$B88</f>
        <v>#DIV/0!</v>
      </c>
      <c r="AK88" s="170"/>
      <c r="AL88" s="163"/>
      <c r="AM88" s="170" t="e">
        <f>'выработка по дням'!O167/$B88</f>
        <v>#DIV/0!</v>
      </c>
      <c r="AN88" s="170"/>
      <c r="AO88" s="163"/>
      <c r="AP88" s="170" t="e">
        <f>'выработка по дням'!P167/$B88</f>
        <v>#DIV/0!</v>
      </c>
      <c r="AQ88" s="170"/>
      <c r="AR88" s="163"/>
      <c r="AS88" s="170" t="e">
        <f>'выработка по дням'!Q167/$B88</f>
        <v>#DIV/0!</v>
      </c>
      <c r="AT88" s="170"/>
      <c r="AU88" s="163"/>
      <c r="AV88" s="170" t="e">
        <f>'выработка по дням'!R167/$B88</f>
        <v>#DIV/0!</v>
      </c>
      <c r="AW88" s="170"/>
      <c r="AX88" s="163"/>
      <c r="AY88" s="170" t="e">
        <f>'выработка по дням'!S167/$B88</f>
        <v>#DIV/0!</v>
      </c>
      <c r="AZ88" s="170"/>
      <c r="BA88" s="163"/>
      <c r="BB88" s="170" t="e">
        <f>'выработка по дням'!T167/$B88</f>
        <v>#DIV/0!</v>
      </c>
      <c r="BC88" s="170"/>
      <c r="BD88" s="163"/>
      <c r="BE88" s="170" t="e">
        <f>'выработка по дням'!U167/$B88</f>
        <v>#DIV/0!</v>
      </c>
      <c r="BF88" s="170"/>
      <c r="BG88" s="163"/>
      <c r="BH88" s="170" t="e">
        <f>'выработка по дням'!V167/$B88</f>
        <v>#DIV/0!</v>
      </c>
      <c r="BI88" s="170"/>
      <c r="BJ88" s="163"/>
      <c r="BK88" s="170" t="e">
        <f>'выработка по дням'!W167/$B88</f>
        <v>#DIV/0!</v>
      </c>
      <c r="BL88" s="170"/>
      <c r="BM88" s="163"/>
      <c r="BN88" s="170" t="e">
        <f>'выработка по дням'!X167/$B88</f>
        <v>#DIV/0!</v>
      </c>
      <c r="BO88" s="170"/>
      <c r="BP88" s="163"/>
      <c r="BQ88" s="170" t="e">
        <f>'выработка по дням'!Y167/$B88</f>
        <v>#DIV/0!</v>
      </c>
      <c r="BR88" s="170"/>
      <c r="BS88" s="163"/>
      <c r="BT88" s="170" t="e">
        <f>'выработка по дням'!Z167/$B88</f>
        <v>#DIV/0!</v>
      </c>
      <c r="BU88" s="170"/>
      <c r="BV88" s="163"/>
      <c r="BW88" s="170" t="e">
        <f>'выработка по дням'!AA167/$B88</f>
        <v>#DIV/0!</v>
      </c>
      <c r="BX88" s="170"/>
      <c r="BY88" s="163"/>
      <c r="BZ88" s="170" t="e">
        <f>'выработка по дням'!AB167/$B88</f>
        <v>#DIV/0!</v>
      </c>
      <c r="CA88" s="170"/>
      <c r="CB88" s="163"/>
      <c r="CC88" s="170" t="e">
        <f>'выработка по дням'!AC167/$B88</f>
        <v>#DIV/0!</v>
      </c>
      <c r="CD88" s="170"/>
      <c r="CE88" s="163"/>
      <c r="CF88" s="170" t="e">
        <f>'выработка по дням'!AD167/$B88</f>
        <v>#DIV/0!</v>
      </c>
      <c r="CG88" s="170"/>
      <c r="CH88" s="163"/>
      <c r="CI88" s="170" t="e">
        <f>'выработка по дням'!AE167/$B88</f>
        <v>#DIV/0!</v>
      </c>
      <c r="CJ88" s="170"/>
      <c r="CK88" s="163"/>
      <c r="CL88" s="170" t="e">
        <f>'выработка по дням'!AF167/$B88</f>
        <v>#DIV/0!</v>
      </c>
      <c r="CM88" s="170"/>
      <c r="CN88" s="163"/>
      <c r="CO88" s="170" t="e">
        <f>'выработка по дням'!AG167/$B88</f>
        <v>#DIV/0!</v>
      </c>
      <c r="CP88" s="170"/>
      <c r="CQ88" s="163"/>
      <c r="CR88" s="170" t="e">
        <f>'выработка по дням'!AH167/$B88</f>
        <v>#DIV/0!</v>
      </c>
      <c r="CS88" s="170"/>
      <c r="CT88" s="163"/>
    </row>
    <row r="89" spans="1:98">
      <c r="A89" s="199"/>
      <c r="B89" s="168"/>
      <c r="C89" s="170" t="e">
        <f>'выработка по дням'!C169/$B89</f>
        <v>#DIV/0!</v>
      </c>
      <c r="D89" s="170"/>
      <c r="E89" s="163"/>
      <c r="F89" s="170" t="e">
        <f>'выработка по дням'!D169/$B89</f>
        <v>#DIV/0!</v>
      </c>
      <c r="G89" s="170"/>
      <c r="H89" s="163"/>
      <c r="I89" s="170" t="e">
        <f>'выработка по дням'!E169/$B89</f>
        <v>#DIV/0!</v>
      </c>
      <c r="J89" s="170"/>
      <c r="K89" s="163"/>
      <c r="L89" s="170" t="e">
        <f>'выработка по дням'!F169/$B89</f>
        <v>#DIV/0!</v>
      </c>
      <c r="M89" s="170"/>
      <c r="N89" s="163"/>
      <c r="O89" s="170" t="e">
        <f>'выработка по дням'!G169/$B89</f>
        <v>#DIV/0!</v>
      </c>
      <c r="P89" s="170"/>
      <c r="Q89" s="163"/>
      <c r="R89" s="170" t="e">
        <f>'выработка по дням'!H169/$B89</f>
        <v>#DIV/0!</v>
      </c>
      <c r="S89" s="170"/>
      <c r="T89" s="163"/>
      <c r="U89" s="170" t="e">
        <f>'выработка по дням'!I169/$B89</f>
        <v>#DIV/0!</v>
      </c>
      <c r="V89" s="170"/>
      <c r="W89" s="163"/>
      <c r="X89" s="170" t="e">
        <f>'выработка по дням'!J169/$B89</f>
        <v>#DIV/0!</v>
      </c>
      <c r="Y89" s="170"/>
      <c r="Z89" s="163"/>
      <c r="AA89" s="170" t="e">
        <f>'выработка по дням'!K169/$B89</f>
        <v>#DIV/0!</v>
      </c>
      <c r="AB89" s="170"/>
      <c r="AC89" s="163"/>
      <c r="AD89" s="170" t="e">
        <f>'выработка по дням'!L169/$B89</f>
        <v>#DIV/0!</v>
      </c>
      <c r="AE89" s="170"/>
      <c r="AF89" s="163"/>
      <c r="AG89" s="170" t="e">
        <f>'выработка по дням'!M169/$B89</f>
        <v>#DIV/0!</v>
      </c>
      <c r="AH89" s="170"/>
      <c r="AI89" s="163"/>
      <c r="AJ89" s="170" t="e">
        <f>'выработка по дням'!N169/$B89</f>
        <v>#DIV/0!</v>
      </c>
      <c r="AK89" s="170"/>
      <c r="AL89" s="163"/>
      <c r="AM89" s="170" t="e">
        <f>'выработка по дням'!O169/$B89</f>
        <v>#DIV/0!</v>
      </c>
      <c r="AN89" s="170"/>
      <c r="AO89" s="163"/>
      <c r="AP89" s="170" t="e">
        <f>'выработка по дням'!P169/$B89</f>
        <v>#DIV/0!</v>
      </c>
      <c r="AQ89" s="170"/>
      <c r="AR89" s="163"/>
      <c r="AS89" s="170" t="e">
        <f>'выработка по дням'!Q169/$B89</f>
        <v>#DIV/0!</v>
      </c>
      <c r="AT89" s="170"/>
      <c r="AU89" s="163"/>
      <c r="AV89" s="170" t="e">
        <f>'выработка по дням'!R169/$B89</f>
        <v>#DIV/0!</v>
      </c>
      <c r="AW89" s="170"/>
      <c r="AX89" s="163"/>
      <c r="AY89" s="170" t="e">
        <f>'выработка по дням'!S169/$B89</f>
        <v>#DIV/0!</v>
      </c>
      <c r="AZ89" s="170"/>
      <c r="BA89" s="163"/>
      <c r="BB89" s="170" t="e">
        <f>'выработка по дням'!T169/$B89</f>
        <v>#DIV/0!</v>
      </c>
      <c r="BC89" s="170"/>
      <c r="BD89" s="163"/>
      <c r="BE89" s="170" t="e">
        <f>'выработка по дням'!U169/$B89</f>
        <v>#DIV/0!</v>
      </c>
      <c r="BF89" s="170"/>
      <c r="BG89" s="163"/>
      <c r="BH89" s="170" t="e">
        <f>'выработка по дням'!V169/$B89</f>
        <v>#DIV/0!</v>
      </c>
      <c r="BI89" s="170"/>
      <c r="BJ89" s="163"/>
      <c r="BK89" s="170" t="e">
        <f>'выработка по дням'!W169/$B89</f>
        <v>#DIV/0!</v>
      </c>
      <c r="BL89" s="170"/>
      <c r="BM89" s="163"/>
      <c r="BN89" s="170" t="e">
        <f>'выработка по дням'!X169/$B89</f>
        <v>#DIV/0!</v>
      </c>
      <c r="BO89" s="170"/>
      <c r="BP89" s="163"/>
      <c r="BQ89" s="170" t="e">
        <f>'выработка по дням'!Y169/$B89</f>
        <v>#DIV/0!</v>
      </c>
      <c r="BR89" s="170"/>
      <c r="BS89" s="163"/>
      <c r="BT89" s="170" t="e">
        <f>'выработка по дням'!Z169/$B89</f>
        <v>#DIV/0!</v>
      </c>
      <c r="BU89" s="170"/>
      <c r="BV89" s="163"/>
      <c r="BW89" s="170" t="e">
        <f>'выработка по дням'!AA169/$B89</f>
        <v>#DIV/0!</v>
      </c>
      <c r="BX89" s="170"/>
      <c r="BY89" s="163"/>
      <c r="BZ89" s="170" t="e">
        <f>'выработка по дням'!AB169/$B89</f>
        <v>#DIV/0!</v>
      </c>
      <c r="CA89" s="170"/>
      <c r="CB89" s="163"/>
      <c r="CC89" s="170" t="e">
        <f>'выработка по дням'!AC169/$B89</f>
        <v>#DIV/0!</v>
      </c>
      <c r="CD89" s="170"/>
      <c r="CE89" s="163"/>
      <c r="CF89" s="170" t="e">
        <f>'выработка по дням'!AD169/$B89</f>
        <v>#DIV/0!</v>
      </c>
      <c r="CG89" s="170"/>
      <c r="CH89" s="163"/>
      <c r="CI89" s="170" t="e">
        <f>'выработка по дням'!AE169/$B89</f>
        <v>#DIV/0!</v>
      </c>
      <c r="CJ89" s="170"/>
      <c r="CK89" s="163"/>
      <c r="CL89" s="170" t="e">
        <f>'выработка по дням'!AF169/$B89</f>
        <v>#DIV/0!</v>
      </c>
      <c r="CM89" s="170"/>
      <c r="CN89" s="163"/>
      <c r="CO89" s="170" t="e">
        <f>'выработка по дням'!AG169/$B89</f>
        <v>#DIV/0!</v>
      </c>
      <c r="CP89" s="170"/>
      <c r="CQ89" s="163"/>
      <c r="CR89" s="170" t="e">
        <f>'выработка по дням'!AH169/$B89</f>
        <v>#DIV/0!</v>
      </c>
      <c r="CS89" s="170"/>
      <c r="CT89" s="163"/>
    </row>
    <row r="90" spans="1:98">
      <c r="A90" s="199"/>
      <c r="B90" s="168"/>
      <c r="C90" s="170" t="e">
        <f>'выработка по дням'!C171/$B90</f>
        <v>#DIV/0!</v>
      </c>
      <c r="D90" s="170"/>
      <c r="E90" s="163"/>
      <c r="F90" s="170" t="e">
        <f>'выработка по дням'!D171/$B90</f>
        <v>#DIV/0!</v>
      </c>
      <c r="G90" s="170"/>
      <c r="H90" s="163"/>
      <c r="I90" s="170" t="e">
        <f>'выработка по дням'!E171/$B90</f>
        <v>#DIV/0!</v>
      </c>
      <c r="J90" s="170"/>
      <c r="K90" s="163"/>
      <c r="L90" s="170" t="e">
        <f>'выработка по дням'!F171/$B90</f>
        <v>#DIV/0!</v>
      </c>
      <c r="M90" s="170"/>
      <c r="N90" s="163"/>
      <c r="O90" s="170" t="e">
        <f>'выработка по дням'!G171/$B90</f>
        <v>#DIV/0!</v>
      </c>
      <c r="P90" s="170"/>
      <c r="Q90" s="163"/>
      <c r="R90" s="170" t="e">
        <f>'выработка по дням'!H171/$B90</f>
        <v>#DIV/0!</v>
      </c>
      <c r="S90" s="170"/>
      <c r="T90" s="163"/>
      <c r="U90" s="170" t="e">
        <f>'выработка по дням'!I171/$B90</f>
        <v>#DIV/0!</v>
      </c>
      <c r="V90" s="170"/>
      <c r="W90" s="163"/>
      <c r="X90" s="170" t="e">
        <f>'выработка по дням'!J171/$B90</f>
        <v>#DIV/0!</v>
      </c>
      <c r="Y90" s="170"/>
      <c r="Z90" s="163"/>
      <c r="AA90" s="170" t="e">
        <f>'выработка по дням'!K171/$B90</f>
        <v>#DIV/0!</v>
      </c>
      <c r="AB90" s="170"/>
      <c r="AC90" s="163"/>
      <c r="AD90" s="170" t="e">
        <f>'выработка по дням'!L171/$B90</f>
        <v>#DIV/0!</v>
      </c>
      <c r="AE90" s="170"/>
      <c r="AF90" s="163"/>
      <c r="AG90" s="170" t="e">
        <f>'выработка по дням'!M171/$B90</f>
        <v>#DIV/0!</v>
      </c>
      <c r="AH90" s="170"/>
      <c r="AI90" s="163"/>
      <c r="AJ90" s="170" t="e">
        <f>'выработка по дням'!N171/$B90</f>
        <v>#DIV/0!</v>
      </c>
      <c r="AK90" s="170"/>
      <c r="AL90" s="163"/>
      <c r="AM90" s="170" t="e">
        <f>'выработка по дням'!O171/$B90</f>
        <v>#DIV/0!</v>
      </c>
      <c r="AN90" s="170"/>
      <c r="AO90" s="163"/>
      <c r="AP90" s="170" t="e">
        <f>'выработка по дням'!P171/$B90</f>
        <v>#DIV/0!</v>
      </c>
      <c r="AQ90" s="170"/>
      <c r="AR90" s="163"/>
      <c r="AS90" s="170" t="e">
        <f>'выработка по дням'!Q171/$B90</f>
        <v>#DIV/0!</v>
      </c>
      <c r="AT90" s="170"/>
      <c r="AU90" s="163"/>
      <c r="AV90" s="170" t="e">
        <f>'выработка по дням'!R171/$B90</f>
        <v>#DIV/0!</v>
      </c>
      <c r="AW90" s="170"/>
      <c r="AX90" s="163"/>
      <c r="AY90" s="170" t="e">
        <f>'выработка по дням'!S171/$B90</f>
        <v>#DIV/0!</v>
      </c>
      <c r="AZ90" s="170"/>
      <c r="BA90" s="163"/>
      <c r="BB90" s="170" t="e">
        <f>'выработка по дням'!T171/$B90</f>
        <v>#DIV/0!</v>
      </c>
      <c r="BC90" s="170"/>
      <c r="BD90" s="163"/>
      <c r="BE90" s="170" t="e">
        <f>'выработка по дням'!U171/$B90</f>
        <v>#DIV/0!</v>
      </c>
      <c r="BF90" s="170"/>
      <c r="BG90" s="163"/>
      <c r="BH90" s="170" t="e">
        <f>'выработка по дням'!V171/$B90</f>
        <v>#DIV/0!</v>
      </c>
      <c r="BI90" s="170"/>
      <c r="BJ90" s="163"/>
      <c r="BK90" s="170" t="e">
        <f>'выработка по дням'!W171/$B90</f>
        <v>#DIV/0!</v>
      </c>
      <c r="BL90" s="170"/>
      <c r="BM90" s="163"/>
      <c r="BN90" s="170" t="e">
        <f>'выработка по дням'!X171/$B90</f>
        <v>#DIV/0!</v>
      </c>
      <c r="BO90" s="170"/>
      <c r="BP90" s="163"/>
      <c r="BQ90" s="170" t="e">
        <f>'выработка по дням'!Y171/$B90</f>
        <v>#DIV/0!</v>
      </c>
      <c r="BR90" s="170"/>
      <c r="BS90" s="163"/>
      <c r="BT90" s="170" t="e">
        <f>'выработка по дням'!Z171/$B90</f>
        <v>#DIV/0!</v>
      </c>
      <c r="BU90" s="170"/>
      <c r="BV90" s="163"/>
      <c r="BW90" s="170" t="e">
        <f>'выработка по дням'!AA171/$B90</f>
        <v>#DIV/0!</v>
      </c>
      <c r="BX90" s="170"/>
      <c r="BY90" s="163"/>
      <c r="BZ90" s="170" t="e">
        <f>'выработка по дням'!AB171/$B90</f>
        <v>#DIV/0!</v>
      </c>
      <c r="CA90" s="170"/>
      <c r="CB90" s="163"/>
      <c r="CC90" s="170" t="e">
        <f>'выработка по дням'!AC171/$B90</f>
        <v>#DIV/0!</v>
      </c>
      <c r="CD90" s="170"/>
      <c r="CE90" s="163"/>
      <c r="CF90" s="170" t="e">
        <f>'выработка по дням'!AD171/$B90</f>
        <v>#DIV/0!</v>
      </c>
      <c r="CG90" s="170"/>
      <c r="CH90" s="163"/>
      <c r="CI90" s="170" t="e">
        <f>'выработка по дням'!AE171/$B90</f>
        <v>#DIV/0!</v>
      </c>
      <c r="CJ90" s="170"/>
      <c r="CK90" s="163"/>
      <c r="CL90" s="170" t="e">
        <f>'выработка по дням'!AF171/$B90</f>
        <v>#DIV/0!</v>
      </c>
      <c r="CM90" s="170"/>
      <c r="CN90" s="163"/>
      <c r="CO90" s="170" t="e">
        <f>'выработка по дням'!AG171/$B90</f>
        <v>#DIV/0!</v>
      </c>
      <c r="CP90" s="170"/>
      <c r="CQ90" s="163"/>
      <c r="CR90" s="170" t="e">
        <f>'выработка по дням'!AH171/$B90</f>
        <v>#DIV/0!</v>
      </c>
      <c r="CS90" s="170"/>
      <c r="CT90" s="163"/>
    </row>
    <row r="91" spans="1:98">
      <c r="A91" s="199"/>
      <c r="B91" s="168"/>
      <c r="C91" s="170" t="e">
        <f>'выработка по дням'!C173/$B91</f>
        <v>#DIV/0!</v>
      </c>
      <c r="D91" s="170"/>
      <c r="E91" s="163"/>
      <c r="F91" s="170" t="e">
        <f>'выработка по дням'!D173/$B91</f>
        <v>#DIV/0!</v>
      </c>
      <c r="G91" s="170"/>
      <c r="H91" s="163"/>
      <c r="I91" s="170" t="e">
        <f>'выработка по дням'!E173/$B91</f>
        <v>#DIV/0!</v>
      </c>
      <c r="J91" s="170"/>
      <c r="K91" s="163"/>
      <c r="L91" s="170" t="e">
        <f>'выработка по дням'!F173/$B91</f>
        <v>#DIV/0!</v>
      </c>
      <c r="M91" s="170"/>
      <c r="N91" s="163"/>
      <c r="O91" s="170" t="e">
        <f>'выработка по дням'!G173/$B91</f>
        <v>#DIV/0!</v>
      </c>
      <c r="P91" s="170"/>
      <c r="Q91" s="163"/>
      <c r="R91" s="170" t="e">
        <f>'выработка по дням'!H173/$B91</f>
        <v>#DIV/0!</v>
      </c>
      <c r="S91" s="170"/>
      <c r="T91" s="163"/>
      <c r="U91" s="170" t="e">
        <f>'выработка по дням'!I173/$B91</f>
        <v>#DIV/0!</v>
      </c>
      <c r="V91" s="170"/>
      <c r="W91" s="163"/>
      <c r="X91" s="170" t="e">
        <f>'выработка по дням'!J173/$B91</f>
        <v>#DIV/0!</v>
      </c>
      <c r="Y91" s="170"/>
      <c r="Z91" s="163"/>
      <c r="AA91" s="170" t="e">
        <f>'выработка по дням'!K173/$B91</f>
        <v>#DIV/0!</v>
      </c>
      <c r="AB91" s="170"/>
      <c r="AC91" s="163"/>
      <c r="AD91" s="170" t="e">
        <f>'выработка по дням'!L173/$B91</f>
        <v>#DIV/0!</v>
      </c>
      <c r="AE91" s="170"/>
      <c r="AF91" s="163"/>
      <c r="AG91" s="170" t="e">
        <f>'выработка по дням'!M173/$B91</f>
        <v>#DIV/0!</v>
      </c>
      <c r="AH91" s="170"/>
      <c r="AI91" s="163"/>
      <c r="AJ91" s="170" t="e">
        <f>'выработка по дням'!N173/$B91</f>
        <v>#DIV/0!</v>
      </c>
      <c r="AK91" s="170"/>
      <c r="AL91" s="163"/>
      <c r="AM91" s="170" t="e">
        <f>'выработка по дням'!O173/$B91</f>
        <v>#DIV/0!</v>
      </c>
      <c r="AN91" s="170"/>
      <c r="AO91" s="163"/>
      <c r="AP91" s="170" t="e">
        <f>'выработка по дням'!P173/$B91</f>
        <v>#DIV/0!</v>
      </c>
      <c r="AQ91" s="170"/>
      <c r="AR91" s="163"/>
      <c r="AS91" s="170" t="e">
        <f>'выработка по дням'!Q173/$B91</f>
        <v>#DIV/0!</v>
      </c>
      <c r="AT91" s="170"/>
      <c r="AU91" s="163"/>
      <c r="AV91" s="170" t="e">
        <f>'выработка по дням'!R173/$B91</f>
        <v>#DIV/0!</v>
      </c>
      <c r="AW91" s="170"/>
      <c r="AX91" s="163"/>
      <c r="AY91" s="170" t="e">
        <f>'выработка по дням'!S173/$B91</f>
        <v>#DIV/0!</v>
      </c>
      <c r="AZ91" s="170"/>
      <c r="BA91" s="163"/>
      <c r="BB91" s="170" t="e">
        <f>'выработка по дням'!T173/$B91</f>
        <v>#DIV/0!</v>
      </c>
      <c r="BC91" s="170"/>
      <c r="BD91" s="163"/>
      <c r="BE91" s="170" t="e">
        <f>'выработка по дням'!U173/$B91</f>
        <v>#DIV/0!</v>
      </c>
      <c r="BF91" s="170"/>
      <c r="BG91" s="163"/>
      <c r="BH91" s="170" t="e">
        <f>'выработка по дням'!V173/$B91</f>
        <v>#DIV/0!</v>
      </c>
      <c r="BI91" s="170"/>
      <c r="BJ91" s="163"/>
      <c r="BK91" s="170" t="e">
        <f>'выработка по дням'!W173/$B91</f>
        <v>#DIV/0!</v>
      </c>
      <c r="BL91" s="170"/>
      <c r="BM91" s="163"/>
      <c r="BN91" s="170" t="e">
        <f>'выработка по дням'!X173/$B91</f>
        <v>#DIV/0!</v>
      </c>
      <c r="BO91" s="170"/>
      <c r="BP91" s="163"/>
      <c r="BQ91" s="170" t="e">
        <f>'выработка по дням'!Y173/$B91</f>
        <v>#DIV/0!</v>
      </c>
      <c r="BR91" s="170"/>
      <c r="BS91" s="163"/>
      <c r="BT91" s="170" t="e">
        <f>'выработка по дням'!Z173/$B91</f>
        <v>#DIV/0!</v>
      </c>
      <c r="BU91" s="170"/>
      <c r="BV91" s="163"/>
      <c r="BW91" s="170" t="e">
        <f>'выработка по дням'!AA173/$B91</f>
        <v>#DIV/0!</v>
      </c>
      <c r="BX91" s="170"/>
      <c r="BY91" s="163"/>
      <c r="BZ91" s="170" t="e">
        <f>'выработка по дням'!AB173/$B91</f>
        <v>#DIV/0!</v>
      </c>
      <c r="CA91" s="170"/>
      <c r="CB91" s="163"/>
      <c r="CC91" s="170" t="e">
        <f>'выработка по дням'!AC173/$B91</f>
        <v>#DIV/0!</v>
      </c>
      <c r="CD91" s="170"/>
      <c r="CE91" s="163"/>
      <c r="CF91" s="170" t="e">
        <f>'выработка по дням'!AD173/$B91</f>
        <v>#DIV/0!</v>
      </c>
      <c r="CG91" s="170"/>
      <c r="CH91" s="163"/>
      <c r="CI91" s="170" t="e">
        <f>'выработка по дням'!AE173/$B91</f>
        <v>#DIV/0!</v>
      </c>
      <c r="CJ91" s="170"/>
      <c r="CK91" s="163"/>
      <c r="CL91" s="170" t="e">
        <f>'выработка по дням'!AF173/$B91</f>
        <v>#DIV/0!</v>
      </c>
      <c r="CM91" s="170"/>
      <c r="CN91" s="163"/>
      <c r="CO91" s="170" t="e">
        <f>'выработка по дням'!AG173/$B91</f>
        <v>#DIV/0!</v>
      </c>
      <c r="CP91" s="170"/>
      <c r="CQ91" s="163"/>
      <c r="CR91" s="170" t="e">
        <f>'выработка по дням'!AH173/$B91</f>
        <v>#DIV/0!</v>
      </c>
      <c r="CS91" s="170"/>
      <c r="CT91" s="163"/>
    </row>
    <row r="92" spans="1:98">
      <c r="A92" s="199"/>
      <c r="B92" s="168"/>
      <c r="C92" s="170" t="e">
        <f>'выработка по дням'!C175/$B92</f>
        <v>#DIV/0!</v>
      </c>
      <c r="D92" s="170"/>
      <c r="E92" s="163"/>
      <c r="F92" s="170" t="e">
        <f>'выработка по дням'!D175/$B92</f>
        <v>#DIV/0!</v>
      </c>
      <c r="G92" s="170"/>
      <c r="H92" s="163"/>
      <c r="I92" s="170" t="e">
        <f>'выработка по дням'!E175/$B92</f>
        <v>#DIV/0!</v>
      </c>
      <c r="J92" s="170"/>
      <c r="K92" s="163"/>
      <c r="L92" s="170" t="e">
        <f>'выработка по дням'!F175/$B92</f>
        <v>#DIV/0!</v>
      </c>
      <c r="M92" s="170"/>
      <c r="N92" s="163"/>
      <c r="O92" s="170" t="e">
        <f>'выработка по дням'!G175/$B92</f>
        <v>#DIV/0!</v>
      </c>
      <c r="P92" s="170"/>
      <c r="Q92" s="163"/>
      <c r="R92" s="170" t="e">
        <f>'выработка по дням'!H175/$B92</f>
        <v>#DIV/0!</v>
      </c>
      <c r="S92" s="170"/>
      <c r="T92" s="163"/>
      <c r="U92" s="170" t="e">
        <f>'выработка по дням'!I175/$B92</f>
        <v>#DIV/0!</v>
      </c>
      <c r="V92" s="170"/>
      <c r="W92" s="163"/>
      <c r="X92" s="170" t="e">
        <f>'выработка по дням'!J175/$B92</f>
        <v>#DIV/0!</v>
      </c>
      <c r="Y92" s="170"/>
      <c r="Z92" s="163"/>
      <c r="AA92" s="170" t="e">
        <f>'выработка по дням'!K175/$B92</f>
        <v>#DIV/0!</v>
      </c>
      <c r="AB92" s="170"/>
      <c r="AC92" s="163"/>
      <c r="AD92" s="170" t="e">
        <f>'выработка по дням'!L175/$B92</f>
        <v>#DIV/0!</v>
      </c>
      <c r="AE92" s="170"/>
      <c r="AF92" s="163"/>
      <c r="AG92" s="170" t="e">
        <f>'выработка по дням'!M175/$B92</f>
        <v>#DIV/0!</v>
      </c>
      <c r="AH92" s="170"/>
      <c r="AI92" s="163"/>
      <c r="AJ92" s="170" t="e">
        <f>'выработка по дням'!N175/$B92</f>
        <v>#DIV/0!</v>
      </c>
      <c r="AK92" s="170"/>
      <c r="AL92" s="163"/>
      <c r="AM92" s="170" t="e">
        <f>'выработка по дням'!O175/$B92</f>
        <v>#DIV/0!</v>
      </c>
      <c r="AN92" s="170"/>
      <c r="AO92" s="163"/>
      <c r="AP92" s="170" t="e">
        <f>'выработка по дням'!P175/$B92</f>
        <v>#DIV/0!</v>
      </c>
      <c r="AQ92" s="170"/>
      <c r="AR92" s="163"/>
      <c r="AS92" s="170" t="e">
        <f>'выработка по дням'!Q175/$B92</f>
        <v>#DIV/0!</v>
      </c>
      <c r="AT92" s="170"/>
      <c r="AU92" s="163"/>
      <c r="AV92" s="170" t="e">
        <f>'выработка по дням'!R175/$B92</f>
        <v>#DIV/0!</v>
      </c>
      <c r="AW92" s="170"/>
      <c r="AX92" s="163"/>
      <c r="AY92" s="170" t="e">
        <f>'выработка по дням'!S175/$B92</f>
        <v>#DIV/0!</v>
      </c>
      <c r="AZ92" s="170"/>
      <c r="BA92" s="163"/>
      <c r="BB92" s="170" t="e">
        <f>'выработка по дням'!T175/$B92</f>
        <v>#DIV/0!</v>
      </c>
      <c r="BC92" s="170"/>
      <c r="BD92" s="163"/>
      <c r="BE92" s="170" t="e">
        <f>'выработка по дням'!U175/$B92</f>
        <v>#DIV/0!</v>
      </c>
      <c r="BF92" s="170"/>
      <c r="BG92" s="163"/>
      <c r="BH92" s="170" t="e">
        <f>'выработка по дням'!V175/$B92</f>
        <v>#DIV/0!</v>
      </c>
      <c r="BI92" s="170"/>
      <c r="BJ92" s="163"/>
      <c r="BK92" s="170" t="e">
        <f>'выработка по дням'!W175/$B92</f>
        <v>#DIV/0!</v>
      </c>
      <c r="BL92" s="170"/>
      <c r="BM92" s="163"/>
      <c r="BN92" s="170" t="e">
        <f>'выработка по дням'!X175/$B92</f>
        <v>#DIV/0!</v>
      </c>
      <c r="BO92" s="170"/>
      <c r="BP92" s="163"/>
      <c r="BQ92" s="170" t="e">
        <f>'выработка по дням'!Y175/$B92</f>
        <v>#DIV/0!</v>
      </c>
      <c r="BR92" s="170"/>
      <c r="BS92" s="163"/>
      <c r="BT92" s="170" t="e">
        <f>'выработка по дням'!Z175/$B92</f>
        <v>#DIV/0!</v>
      </c>
      <c r="BU92" s="170"/>
      <c r="BV92" s="163"/>
      <c r="BW92" s="170" t="e">
        <f>'выработка по дням'!AA175/$B92</f>
        <v>#DIV/0!</v>
      </c>
      <c r="BX92" s="170"/>
      <c r="BY92" s="163"/>
      <c r="BZ92" s="170" t="e">
        <f>'выработка по дням'!AB175/$B92</f>
        <v>#DIV/0!</v>
      </c>
      <c r="CA92" s="170"/>
      <c r="CB92" s="163"/>
      <c r="CC92" s="170" t="e">
        <f>'выработка по дням'!AC175/$B92</f>
        <v>#DIV/0!</v>
      </c>
      <c r="CD92" s="170"/>
      <c r="CE92" s="163"/>
      <c r="CF92" s="170" t="e">
        <f>'выработка по дням'!AD175/$B92</f>
        <v>#DIV/0!</v>
      </c>
      <c r="CG92" s="170"/>
      <c r="CH92" s="163"/>
      <c r="CI92" s="170" t="e">
        <f>'выработка по дням'!AE175/$B92</f>
        <v>#DIV/0!</v>
      </c>
      <c r="CJ92" s="170"/>
      <c r="CK92" s="163"/>
      <c r="CL92" s="170" t="e">
        <f>'выработка по дням'!AF175/$B92</f>
        <v>#DIV/0!</v>
      </c>
      <c r="CM92" s="170"/>
      <c r="CN92" s="163"/>
      <c r="CO92" s="170" t="e">
        <f>'выработка по дням'!AG175/$B92</f>
        <v>#DIV/0!</v>
      </c>
      <c r="CP92" s="170"/>
      <c r="CQ92" s="163"/>
      <c r="CR92" s="170" t="e">
        <f>'выработка по дням'!AH175/$B92</f>
        <v>#DIV/0!</v>
      </c>
      <c r="CS92" s="170"/>
      <c r="CT92" s="163"/>
    </row>
    <row r="93" spans="1:98">
      <c r="A93" s="199"/>
      <c r="B93" s="168"/>
      <c r="C93" s="170" t="e">
        <f>'выработка по дням'!C177/$B93</f>
        <v>#DIV/0!</v>
      </c>
      <c r="D93" s="170"/>
      <c r="E93" s="163"/>
      <c r="F93" s="170" t="e">
        <f>'выработка по дням'!D177/$B93</f>
        <v>#DIV/0!</v>
      </c>
      <c r="G93" s="170"/>
      <c r="H93" s="163"/>
      <c r="I93" s="170" t="e">
        <f>'выработка по дням'!E177/$B93</f>
        <v>#DIV/0!</v>
      </c>
      <c r="J93" s="170"/>
      <c r="K93" s="163"/>
      <c r="L93" s="170" t="e">
        <f>'выработка по дням'!F177/$B93</f>
        <v>#DIV/0!</v>
      </c>
      <c r="M93" s="170"/>
      <c r="N93" s="163"/>
      <c r="O93" s="170" t="e">
        <f>'выработка по дням'!G177/$B93</f>
        <v>#DIV/0!</v>
      </c>
      <c r="P93" s="170"/>
      <c r="Q93" s="163"/>
      <c r="R93" s="170" t="e">
        <f>'выработка по дням'!H177/$B93</f>
        <v>#DIV/0!</v>
      </c>
      <c r="S93" s="170"/>
      <c r="T93" s="163"/>
      <c r="U93" s="170" t="e">
        <f>'выработка по дням'!I177/$B93</f>
        <v>#DIV/0!</v>
      </c>
      <c r="V93" s="170"/>
      <c r="W93" s="163"/>
      <c r="X93" s="170" t="e">
        <f>'выработка по дням'!J177/$B93</f>
        <v>#DIV/0!</v>
      </c>
      <c r="Y93" s="170"/>
      <c r="Z93" s="163"/>
      <c r="AA93" s="170" t="e">
        <f>'выработка по дням'!K177/$B93</f>
        <v>#DIV/0!</v>
      </c>
      <c r="AB93" s="170"/>
      <c r="AC93" s="163"/>
      <c r="AD93" s="170" t="e">
        <f>'выработка по дням'!L177/$B93</f>
        <v>#DIV/0!</v>
      </c>
      <c r="AE93" s="170"/>
      <c r="AF93" s="163"/>
      <c r="AG93" s="170" t="e">
        <f>'выработка по дням'!M177/$B93</f>
        <v>#DIV/0!</v>
      </c>
      <c r="AH93" s="170"/>
      <c r="AI93" s="163"/>
      <c r="AJ93" s="170" t="e">
        <f>'выработка по дням'!N177/$B93</f>
        <v>#DIV/0!</v>
      </c>
      <c r="AK93" s="170"/>
      <c r="AL93" s="163"/>
      <c r="AM93" s="170" t="e">
        <f>'выработка по дням'!O177/$B93</f>
        <v>#DIV/0!</v>
      </c>
      <c r="AN93" s="170"/>
      <c r="AO93" s="163"/>
      <c r="AP93" s="170" t="e">
        <f>'выработка по дням'!P177/$B93</f>
        <v>#DIV/0!</v>
      </c>
      <c r="AQ93" s="170"/>
      <c r="AR93" s="163"/>
      <c r="AS93" s="170" t="e">
        <f>'выработка по дням'!Q177/$B93</f>
        <v>#DIV/0!</v>
      </c>
      <c r="AT93" s="170"/>
      <c r="AU93" s="163"/>
      <c r="AV93" s="170" t="e">
        <f>'выработка по дням'!R177/$B93</f>
        <v>#DIV/0!</v>
      </c>
      <c r="AW93" s="170"/>
      <c r="AX93" s="163"/>
      <c r="AY93" s="170" t="e">
        <f>'выработка по дням'!S177/$B93</f>
        <v>#DIV/0!</v>
      </c>
      <c r="AZ93" s="170"/>
      <c r="BA93" s="163"/>
      <c r="BB93" s="170" t="e">
        <f>'выработка по дням'!T177/$B93</f>
        <v>#DIV/0!</v>
      </c>
      <c r="BC93" s="170"/>
      <c r="BD93" s="163"/>
      <c r="BE93" s="170" t="e">
        <f>'выработка по дням'!U177/$B93</f>
        <v>#DIV/0!</v>
      </c>
      <c r="BF93" s="170"/>
      <c r="BG93" s="163"/>
      <c r="BH93" s="170" t="e">
        <f>'выработка по дням'!V177/$B93</f>
        <v>#DIV/0!</v>
      </c>
      <c r="BI93" s="170"/>
      <c r="BJ93" s="163"/>
      <c r="BK93" s="170" t="e">
        <f>'выработка по дням'!W177/$B93</f>
        <v>#DIV/0!</v>
      </c>
      <c r="BL93" s="170"/>
      <c r="BM93" s="163"/>
      <c r="BN93" s="170" t="e">
        <f>'выработка по дням'!X177/$B93</f>
        <v>#DIV/0!</v>
      </c>
      <c r="BO93" s="170"/>
      <c r="BP93" s="163"/>
      <c r="BQ93" s="170" t="e">
        <f>'выработка по дням'!Y177/$B93</f>
        <v>#DIV/0!</v>
      </c>
      <c r="BR93" s="170"/>
      <c r="BS93" s="163"/>
      <c r="BT93" s="170" t="e">
        <f>'выработка по дням'!Z177/$B93</f>
        <v>#DIV/0!</v>
      </c>
      <c r="BU93" s="170"/>
      <c r="BV93" s="163"/>
      <c r="BW93" s="170" t="e">
        <f>'выработка по дням'!AA177/$B93</f>
        <v>#DIV/0!</v>
      </c>
      <c r="BX93" s="170"/>
      <c r="BY93" s="163"/>
      <c r="BZ93" s="170" t="e">
        <f>'выработка по дням'!AB177/$B93</f>
        <v>#DIV/0!</v>
      </c>
      <c r="CA93" s="170"/>
      <c r="CB93" s="163"/>
      <c r="CC93" s="170" t="e">
        <f>'выработка по дням'!AC177/$B93</f>
        <v>#DIV/0!</v>
      </c>
      <c r="CD93" s="170"/>
      <c r="CE93" s="163"/>
      <c r="CF93" s="170" t="e">
        <f>'выработка по дням'!AD177/$B93</f>
        <v>#DIV/0!</v>
      </c>
      <c r="CG93" s="170"/>
      <c r="CH93" s="163"/>
      <c r="CI93" s="170" t="e">
        <f>'выработка по дням'!AE177/$B93</f>
        <v>#DIV/0!</v>
      </c>
      <c r="CJ93" s="170"/>
      <c r="CK93" s="163"/>
      <c r="CL93" s="170" t="e">
        <f>'выработка по дням'!AF177/$B93</f>
        <v>#DIV/0!</v>
      </c>
      <c r="CM93" s="170"/>
      <c r="CN93" s="163"/>
      <c r="CO93" s="170" t="e">
        <f>'выработка по дням'!AG177/$B93</f>
        <v>#DIV/0!</v>
      </c>
      <c r="CP93" s="170"/>
      <c r="CQ93" s="163"/>
      <c r="CR93" s="170" t="e">
        <f>'выработка по дням'!AH177/$B93</f>
        <v>#DIV/0!</v>
      </c>
      <c r="CS93" s="170"/>
      <c r="CT93" s="163"/>
    </row>
    <row r="94" spans="1:98">
      <c r="A94" s="199"/>
      <c r="B94" s="168"/>
      <c r="C94" s="170" t="e">
        <f>'выработка по дням'!C179/$B94</f>
        <v>#DIV/0!</v>
      </c>
      <c r="D94" s="170"/>
      <c r="E94" s="163"/>
      <c r="F94" s="170" t="e">
        <f>'выработка по дням'!D179/$B94</f>
        <v>#DIV/0!</v>
      </c>
      <c r="G94" s="170"/>
      <c r="H94" s="163"/>
      <c r="I94" s="170" t="e">
        <f>'выработка по дням'!E179/$B94</f>
        <v>#DIV/0!</v>
      </c>
      <c r="J94" s="170"/>
      <c r="K94" s="163"/>
      <c r="L94" s="170" t="e">
        <f>'выработка по дням'!F179/$B94</f>
        <v>#DIV/0!</v>
      </c>
      <c r="M94" s="170"/>
      <c r="N94" s="163"/>
      <c r="O94" s="170" t="e">
        <f>'выработка по дням'!G179/$B94</f>
        <v>#DIV/0!</v>
      </c>
      <c r="P94" s="170"/>
      <c r="Q94" s="163"/>
      <c r="R94" s="170" t="e">
        <f>'выработка по дням'!H179/$B94</f>
        <v>#DIV/0!</v>
      </c>
      <c r="S94" s="170"/>
      <c r="T94" s="163"/>
      <c r="U94" s="170" t="e">
        <f>'выработка по дням'!I179/$B94</f>
        <v>#DIV/0!</v>
      </c>
      <c r="V94" s="170"/>
      <c r="W94" s="163"/>
      <c r="X94" s="170" t="e">
        <f>'выработка по дням'!J179/$B94</f>
        <v>#DIV/0!</v>
      </c>
      <c r="Y94" s="170"/>
      <c r="Z94" s="163"/>
      <c r="AA94" s="170" t="e">
        <f>'выработка по дням'!K179/$B94</f>
        <v>#DIV/0!</v>
      </c>
      <c r="AB94" s="170"/>
      <c r="AC94" s="163"/>
      <c r="AD94" s="170" t="e">
        <f>'выработка по дням'!L179/$B94</f>
        <v>#DIV/0!</v>
      </c>
      <c r="AE94" s="170"/>
      <c r="AF94" s="163"/>
      <c r="AG94" s="170" t="e">
        <f>'выработка по дням'!M179/$B94</f>
        <v>#DIV/0!</v>
      </c>
      <c r="AH94" s="170"/>
      <c r="AI94" s="163"/>
      <c r="AJ94" s="170" t="e">
        <f>'выработка по дням'!N179/$B94</f>
        <v>#DIV/0!</v>
      </c>
      <c r="AK94" s="170"/>
      <c r="AL94" s="163"/>
      <c r="AM94" s="170" t="e">
        <f>'выработка по дням'!O179/$B94</f>
        <v>#DIV/0!</v>
      </c>
      <c r="AN94" s="170"/>
      <c r="AO94" s="163"/>
      <c r="AP94" s="170" t="e">
        <f>'выработка по дням'!P179/$B94</f>
        <v>#DIV/0!</v>
      </c>
      <c r="AQ94" s="170"/>
      <c r="AR94" s="163"/>
      <c r="AS94" s="170" t="e">
        <f>'выработка по дням'!Q179/$B94</f>
        <v>#DIV/0!</v>
      </c>
      <c r="AT94" s="170"/>
      <c r="AU94" s="163"/>
      <c r="AV94" s="170" t="e">
        <f>'выработка по дням'!R179/$B94</f>
        <v>#DIV/0!</v>
      </c>
      <c r="AW94" s="170"/>
      <c r="AX94" s="163"/>
      <c r="AY94" s="170" t="e">
        <f>'выработка по дням'!S179/$B94</f>
        <v>#DIV/0!</v>
      </c>
      <c r="AZ94" s="170"/>
      <c r="BA94" s="163"/>
      <c r="BB94" s="170" t="e">
        <f>'выработка по дням'!T179/$B94</f>
        <v>#DIV/0!</v>
      </c>
      <c r="BC94" s="170"/>
      <c r="BD94" s="163"/>
      <c r="BE94" s="170" t="e">
        <f>'выработка по дням'!U179/$B94</f>
        <v>#DIV/0!</v>
      </c>
      <c r="BF94" s="170"/>
      <c r="BG94" s="163"/>
      <c r="BH94" s="170" t="e">
        <f>'выработка по дням'!V179/$B94</f>
        <v>#DIV/0!</v>
      </c>
      <c r="BI94" s="170"/>
      <c r="BJ94" s="163"/>
      <c r="BK94" s="170" t="e">
        <f>'выработка по дням'!W179/$B94</f>
        <v>#DIV/0!</v>
      </c>
      <c r="BL94" s="170"/>
      <c r="BM94" s="163"/>
      <c r="BN94" s="170" t="e">
        <f>'выработка по дням'!X179/$B94</f>
        <v>#DIV/0!</v>
      </c>
      <c r="BO94" s="170"/>
      <c r="BP94" s="163"/>
      <c r="BQ94" s="170" t="e">
        <f>'выработка по дням'!Y179/$B94</f>
        <v>#DIV/0!</v>
      </c>
      <c r="BR94" s="170"/>
      <c r="BS94" s="163"/>
      <c r="BT94" s="170" t="e">
        <f>'выработка по дням'!Z179/$B94</f>
        <v>#DIV/0!</v>
      </c>
      <c r="BU94" s="170"/>
      <c r="BV94" s="163"/>
      <c r="BW94" s="170" t="e">
        <f>'выработка по дням'!AA179/$B94</f>
        <v>#DIV/0!</v>
      </c>
      <c r="BX94" s="170"/>
      <c r="BY94" s="163"/>
      <c r="BZ94" s="170" t="e">
        <f>'выработка по дням'!AB179/$B94</f>
        <v>#DIV/0!</v>
      </c>
      <c r="CA94" s="170"/>
      <c r="CB94" s="163"/>
      <c r="CC94" s="170" t="e">
        <f>'выработка по дням'!AC179/$B94</f>
        <v>#DIV/0!</v>
      </c>
      <c r="CD94" s="170"/>
      <c r="CE94" s="163"/>
      <c r="CF94" s="170" t="e">
        <f>'выработка по дням'!AD179/$B94</f>
        <v>#DIV/0!</v>
      </c>
      <c r="CG94" s="170"/>
      <c r="CH94" s="163"/>
      <c r="CI94" s="170" t="e">
        <f>'выработка по дням'!AE179/$B94</f>
        <v>#DIV/0!</v>
      </c>
      <c r="CJ94" s="170"/>
      <c r="CK94" s="163"/>
      <c r="CL94" s="170" t="e">
        <f>'выработка по дням'!AF179/$B94</f>
        <v>#DIV/0!</v>
      </c>
      <c r="CM94" s="170"/>
      <c r="CN94" s="163"/>
      <c r="CO94" s="170" t="e">
        <f>'выработка по дням'!AG179/$B94</f>
        <v>#DIV/0!</v>
      </c>
      <c r="CP94" s="170"/>
      <c r="CQ94" s="163"/>
      <c r="CR94" s="170" t="e">
        <f>'выработка по дням'!AH179/$B94</f>
        <v>#DIV/0!</v>
      </c>
      <c r="CS94" s="170"/>
      <c r="CT94" s="163"/>
    </row>
    <row r="95" spans="1:98">
      <c r="A95" s="199"/>
      <c r="B95" s="168"/>
      <c r="C95" s="170" t="e">
        <f>'выработка по дням'!C181/$B95</f>
        <v>#DIV/0!</v>
      </c>
      <c r="D95" s="170"/>
      <c r="E95" s="163"/>
      <c r="F95" s="170" t="e">
        <f>'выработка по дням'!D181/$B95</f>
        <v>#DIV/0!</v>
      </c>
      <c r="G95" s="170"/>
      <c r="H95" s="163"/>
      <c r="I95" s="170" t="e">
        <f>'выработка по дням'!E181/$B95</f>
        <v>#DIV/0!</v>
      </c>
      <c r="J95" s="170"/>
      <c r="K95" s="163"/>
      <c r="L95" s="170" t="e">
        <f>'выработка по дням'!F181/$B95</f>
        <v>#DIV/0!</v>
      </c>
      <c r="M95" s="170"/>
      <c r="N95" s="163"/>
      <c r="O95" s="170" t="e">
        <f>'выработка по дням'!G181/$B95</f>
        <v>#DIV/0!</v>
      </c>
      <c r="P95" s="170"/>
      <c r="Q95" s="163"/>
      <c r="R95" s="170" t="e">
        <f>'выработка по дням'!H181/$B95</f>
        <v>#DIV/0!</v>
      </c>
      <c r="S95" s="170"/>
      <c r="T95" s="163"/>
      <c r="U95" s="170" t="e">
        <f>'выработка по дням'!I181/$B95</f>
        <v>#DIV/0!</v>
      </c>
      <c r="V95" s="170"/>
      <c r="W95" s="163"/>
      <c r="X95" s="170" t="e">
        <f>'выработка по дням'!J181/$B95</f>
        <v>#DIV/0!</v>
      </c>
      <c r="Y95" s="170"/>
      <c r="Z95" s="163"/>
      <c r="AA95" s="170" t="e">
        <f>'выработка по дням'!K181/$B95</f>
        <v>#DIV/0!</v>
      </c>
      <c r="AB95" s="170"/>
      <c r="AC95" s="163"/>
      <c r="AD95" s="170" t="e">
        <f>'выработка по дням'!L181/$B95</f>
        <v>#DIV/0!</v>
      </c>
      <c r="AE95" s="170"/>
      <c r="AF95" s="163"/>
      <c r="AG95" s="170" t="e">
        <f>'выработка по дням'!M181/$B95</f>
        <v>#DIV/0!</v>
      </c>
      <c r="AH95" s="170"/>
      <c r="AI95" s="163"/>
      <c r="AJ95" s="170" t="e">
        <f>'выработка по дням'!N181/$B95</f>
        <v>#DIV/0!</v>
      </c>
      <c r="AK95" s="170"/>
      <c r="AL95" s="163"/>
      <c r="AM95" s="170" t="e">
        <f>'выработка по дням'!O181/$B95</f>
        <v>#DIV/0!</v>
      </c>
      <c r="AN95" s="170"/>
      <c r="AO95" s="163"/>
      <c r="AP95" s="170" t="e">
        <f>'выработка по дням'!P181/$B95</f>
        <v>#DIV/0!</v>
      </c>
      <c r="AQ95" s="170"/>
      <c r="AR95" s="163"/>
      <c r="AS95" s="170" t="e">
        <f>'выработка по дням'!Q181/$B95</f>
        <v>#DIV/0!</v>
      </c>
      <c r="AT95" s="170"/>
      <c r="AU95" s="163"/>
      <c r="AV95" s="170" t="e">
        <f>'выработка по дням'!R181/$B95</f>
        <v>#DIV/0!</v>
      </c>
      <c r="AW95" s="170"/>
      <c r="AX95" s="163"/>
      <c r="AY95" s="170" t="e">
        <f>'выработка по дням'!S181/$B95</f>
        <v>#DIV/0!</v>
      </c>
      <c r="AZ95" s="170"/>
      <c r="BA95" s="163"/>
      <c r="BB95" s="170" t="e">
        <f>'выработка по дням'!T181/$B95</f>
        <v>#DIV/0!</v>
      </c>
      <c r="BC95" s="170"/>
      <c r="BD95" s="163"/>
      <c r="BE95" s="170" t="e">
        <f>'выработка по дням'!U181/$B95</f>
        <v>#DIV/0!</v>
      </c>
      <c r="BF95" s="170"/>
      <c r="BG95" s="163"/>
      <c r="BH95" s="170" t="e">
        <f>'выработка по дням'!V181/$B95</f>
        <v>#DIV/0!</v>
      </c>
      <c r="BI95" s="170"/>
      <c r="BJ95" s="163"/>
      <c r="BK95" s="170" t="e">
        <f>'выработка по дням'!W181/$B95</f>
        <v>#DIV/0!</v>
      </c>
      <c r="BL95" s="170"/>
      <c r="BM95" s="163"/>
      <c r="BN95" s="170" t="e">
        <f>'выработка по дням'!X181/$B95</f>
        <v>#DIV/0!</v>
      </c>
      <c r="BO95" s="170"/>
      <c r="BP95" s="163"/>
      <c r="BQ95" s="170" t="e">
        <f>'выработка по дням'!Y181/$B95</f>
        <v>#DIV/0!</v>
      </c>
      <c r="BR95" s="170"/>
      <c r="BS95" s="163"/>
      <c r="BT95" s="170" t="e">
        <f>'выработка по дням'!Z181/$B95</f>
        <v>#DIV/0!</v>
      </c>
      <c r="BU95" s="170"/>
      <c r="BV95" s="163"/>
      <c r="BW95" s="170" t="e">
        <f>'выработка по дням'!AA181/$B95</f>
        <v>#DIV/0!</v>
      </c>
      <c r="BX95" s="170"/>
      <c r="BY95" s="163"/>
      <c r="BZ95" s="170" t="e">
        <f>'выработка по дням'!AB181/$B95</f>
        <v>#DIV/0!</v>
      </c>
      <c r="CA95" s="170"/>
      <c r="CB95" s="163"/>
      <c r="CC95" s="170" t="e">
        <f>'выработка по дням'!AC181/$B95</f>
        <v>#DIV/0!</v>
      </c>
      <c r="CD95" s="170"/>
      <c r="CE95" s="163"/>
      <c r="CF95" s="170" t="e">
        <f>'выработка по дням'!AD181/$B95</f>
        <v>#DIV/0!</v>
      </c>
      <c r="CG95" s="170"/>
      <c r="CH95" s="163"/>
      <c r="CI95" s="170" t="e">
        <f>'выработка по дням'!AE181/$B95</f>
        <v>#DIV/0!</v>
      </c>
      <c r="CJ95" s="170"/>
      <c r="CK95" s="163"/>
      <c r="CL95" s="170" t="e">
        <f>'выработка по дням'!AF181/$B95</f>
        <v>#DIV/0!</v>
      </c>
      <c r="CM95" s="170"/>
      <c r="CN95" s="163"/>
      <c r="CO95" s="170" t="e">
        <f>'выработка по дням'!AG181/$B95</f>
        <v>#DIV/0!</v>
      </c>
      <c r="CP95" s="170"/>
      <c r="CQ95" s="163"/>
      <c r="CR95" s="170" t="e">
        <f>'выработка по дням'!AH181/$B95</f>
        <v>#DIV/0!</v>
      </c>
      <c r="CS95" s="170"/>
      <c r="CT95" s="163"/>
    </row>
    <row r="96" spans="1:98">
      <c r="A96" s="199"/>
      <c r="B96" s="168"/>
      <c r="C96" s="170" t="e">
        <f>'выработка по дням'!C183/$B96</f>
        <v>#DIV/0!</v>
      </c>
      <c r="D96" s="170"/>
      <c r="E96" s="163"/>
      <c r="F96" s="170" t="e">
        <f>'выработка по дням'!D183/$B96</f>
        <v>#DIV/0!</v>
      </c>
      <c r="G96" s="170"/>
      <c r="H96" s="163"/>
      <c r="I96" s="170" t="e">
        <f>'выработка по дням'!E183/$B96</f>
        <v>#DIV/0!</v>
      </c>
      <c r="J96" s="170"/>
      <c r="K96" s="163"/>
      <c r="L96" s="170" t="e">
        <f>'выработка по дням'!F183/$B96</f>
        <v>#DIV/0!</v>
      </c>
      <c r="M96" s="170"/>
      <c r="N96" s="163"/>
      <c r="O96" s="170" t="e">
        <f>'выработка по дням'!G183/$B96</f>
        <v>#DIV/0!</v>
      </c>
      <c r="P96" s="170"/>
      <c r="Q96" s="163"/>
      <c r="R96" s="170" t="e">
        <f>'выработка по дням'!H183/$B96</f>
        <v>#DIV/0!</v>
      </c>
      <c r="S96" s="170"/>
      <c r="T96" s="163"/>
      <c r="U96" s="170" t="e">
        <f>'выработка по дням'!I183/$B96</f>
        <v>#DIV/0!</v>
      </c>
      <c r="V96" s="170"/>
      <c r="W96" s="163"/>
      <c r="X96" s="170" t="e">
        <f>'выработка по дням'!J183/$B96</f>
        <v>#DIV/0!</v>
      </c>
      <c r="Y96" s="170"/>
      <c r="Z96" s="163"/>
      <c r="AA96" s="170" t="e">
        <f>'выработка по дням'!K183/$B96</f>
        <v>#DIV/0!</v>
      </c>
      <c r="AB96" s="170"/>
      <c r="AC96" s="163"/>
      <c r="AD96" s="170" t="e">
        <f>'выработка по дням'!L183/$B96</f>
        <v>#DIV/0!</v>
      </c>
      <c r="AE96" s="170"/>
      <c r="AF96" s="163"/>
      <c r="AG96" s="170" t="e">
        <f>'выработка по дням'!M183/$B96</f>
        <v>#DIV/0!</v>
      </c>
      <c r="AH96" s="170"/>
      <c r="AI96" s="163"/>
      <c r="AJ96" s="170" t="e">
        <f>'выработка по дням'!N183/$B96</f>
        <v>#DIV/0!</v>
      </c>
      <c r="AK96" s="170"/>
      <c r="AL96" s="163"/>
      <c r="AM96" s="170" t="e">
        <f>'выработка по дням'!O183/$B96</f>
        <v>#DIV/0!</v>
      </c>
      <c r="AN96" s="170"/>
      <c r="AO96" s="163"/>
      <c r="AP96" s="170" t="e">
        <f>'выработка по дням'!P183/$B96</f>
        <v>#DIV/0!</v>
      </c>
      <c r="AQ96" s="170"/>
      <c r="AR96" s="163"/>
      <c r="AS96" s="170" t="e">
        <f>'выработка по дням'!Q183/$B96</f>
        <v>#DIV/0!</v>
      </c>
      <c r="AT96" s="170"/>
      <c r="AU96" s="163"/>
      <c r="AV96" s="170" t="e">
        <f>'выработка по дням'!R183/$B96</f>
        <v>#DIV/0!</v>
      </c>
      <c r="AW96" s="170"/>
      <c r="AX96" s="163"/>
      <c r="AY96" s="170" t="e">
        <f>'выработка по дням'!S183/$B96</f>
        <v>#DIV/0!</v>
      </c>
      <c r="AZ96" s="170"/>
      <c r="BA96" s="163"/>
      <c r="BB96" s="170" t="e">
        <f>'выработка по дням'!T183/$B96</f>
        <v>#DIV/0!</v>
      </c>
      <c r="BC96" s="170"/>
      <c r="BD96" s="163"/>
      <c r="BE96" s="170" t="e">
        <f>'выработка по дням'!U183/$B96</f>
        <v>#DIV/0!</v>
      </c>
      <c r="BF96" s="170"/>
      <c r="BG96" s="163"/>
      <c r="BH96" s="170" t="e">
        <f>'выработка по дням'!V183/$B96</f>
        <v>#DIV/0!</v>
      </c>
      <c r="BI96" s="170"/>
      <c r="BJ96" s="163"/>
      <c r="BK96" s="170" t="e">
        <f>'выработка по дням'!W183/$B96</f>
        <v>#DIV/0!</v>
      </c>
      <c r="BL96" s="170"/>
      <c r="BM96" s="163"/>
      <c r="BN96" s="170" t="e">
        <f>'выработка по дням'!X183/$B96</f>
        <v>#DIV/0!</v>
      </c>
      <c r="BO96" s="170"/>
      <c r="BP96" s="163"/>
      <c r="BQ96" s="170" t="e">
        <f>'выработка по дням'!Y183/$B96</f>
        <v>#DIV/0!</v>
      </c>
      <c r="BR96" s="170"/>
      <c r="BS96" s="163"/>
      <c r="BT96" s="170" t="e">
        <f>'выработка по дням'!Z183/$B96</f>
        <v>#DIV/0!</v>
      </c>
      <c r="BU96" s="170"/>
      <c r="BV96" s="163"/>
      <c r="BW96" s="170" t="e">
        <f>'выработка по дням'!AA183/$B96</f>
        <v>#DIV/0!</v>
      </c>
      <c r="BX96" s="170"/>
      <c r="BY96" s="163"/>
      <c r="BZ96" s="170" t="e">
        <f>'выработка по дням'!AB183/$B96</f>
        <v>#DIV/0!</v>
      </c>
      <c r="CA96" s="170"/>
      <c r="CB96" s="163"/>
      <c r="CC96" s="170" t="e">
        <f>'выработка по дням'!AC183/$B96</f>
        <v>#DIV/0!</v>
      </c>
      <c r="CD96" s="170"/>
      <c r="CE96" s="163"/>
      <c r="CF96" s="170" t="e">
        <f>'выработка по дням'!AD183/$B96</f>
        <v>#DIV/0!</v>
      </c>
      <c r="CG96" s="170"/>
      <c r="CH96" s="163"/>
      <c r="CI96" s="170" t="e">
        <f>'выработка по дням'!AE183/$B96</f>
        <v>#DIV/0!</v>
      </c>
      <c r="CJ96" s="170"/>
      <c r="CK96" s="163"/>
      <c r="CL96" s="170" t="e">
        <f>'выработка по дням'!AF183/$B96</f>
        <v>#DIV/0!</v>
      </c>
      <c r="CM96" s="170"/>
      <c r="CN96" s="163"/>
      <c r="CO96" s="170" t="e">
        <f>'выработка по дням'!AG183/$B96</f>
        <v>#DIV/0!</v>
      </c>
      <c r="CP96" s="170"/>
      <c r="CQ96" s="163"/>
      <c r="CR96" s="170" t="e">
        <f>'выработка по дням'!AH183/$B96</f>
        <v>#DIV/0!</v>
      </c>
      <c r="CS96" s="170"/>
      <c r="CT96" s="163"/>
    </row>
    <row r="97" spans="1:98">
      <c r="A97" s="199"/>
      <c r="B97" s="168"/>
      <c r="C97" s="170" t="e">
        <f>'выработка по дням'!C185/$B97</f>
        <v>#DIV/0!</v>
      </c>
      <c r="D97" s="170"/>
      <c r="E97" s="163"/>
      <c r="F97" s="170" t="e">
        <f>'выработка по дням'!D185/$B97</f>
        <v>#DIV/0!</v>
      </c>
      <c r="G97" s="170"/>
      <c r="H97" s="163"/>
      <c r="I97" s="170" t="e">
        <f>'выработка по дням'!E185/$B97</f>
        <v>#DIV/0!</v>
      </c>
      <c r="J97" s="170"/>
      <c r="K97" s="163"/>
      <c r="L97" s="170" t="e">
        <f>'выработка по дням'!F185/$B97</f>
        <v>#DIV/0!</v>
      </c>
      <c r="M97" s="170"/>
      <c r="N97" s="163"/>
      <c r="O97" s="170" t="e">
        <f>'выработка по дням'!G185/$B97</f>
        <v>#DIV/0!</v>
      </c>
      <c r="P97" s="170"/>
      <c r="Q97" s="163"/>
      <c r="R97" s="170" t="e">
        <f>'выработка по дням'!H185/$B97</f>
        <v>#DIV/0!</v>
      </c>
      <c r="S97" s="170"/>
      <c r="T97" s="163"/>
      <c r="U97" s="170" t="e">
        <f>'выработка по дням'!I185/$B97</f>
        <v>#DIV/0!</v>
      </c>
      <c r="V97" s="170"/>
      <c r="W97" s="163"/>
      <c r="X97" s="170" t="e">
        <f>'выработка по дням'!J185/$B97</f>
        <v>#DIV/0!</v>
      </c>
      <c r="Y97" s="170"/>
      <c r="Z97" s="163"/>
      <c r="AA97" s="170" t="e">
        <f>'выработка по дням'!K185/$B97</f>
        <v>#DIV/0!</v>
      </c>
      <c r="AB97" s="170"/>
      <c r="AC97" s="163"/>
      <c r="AD97" s="170" t="e">
        <f>'выработка по дням'!L185/$B97</f>
        <v>#DIV/0!</v>
      </c>
      <c r="AE97" s="170"/>
      <c r="AF97" s="163"/>
      <c r="AG97" s="170" t="e">
        <f>'выработка по дням'!M185/$B97</f>
        <v>#DIV/0!</v>
      </c>
      <c r="AH97" s="170"/>
      <c r="AI97" s="163"/>
      <c r="AJ97" s="170" t="e">
        <f>'выработка по дням'!N185/$B97</f>
        <v>#DIV/0!</v>
      </c>
      <c r="AK97" s="170"/>
      <c r="AL97" s="163"/>
      <c r="AM97" s="170" t="e">
        <f>'выработка по дням'!O185/$B97</f>
        <v>#DIV/0!</v>
      </c>
      <c r="AN97" s="170"/>
      <c r="AO97" s="163"/>
      <c r="AP97" s="170" t="e">
        <f>'выработка по дням'!P185/$B97</f>
        <v>#DIV/0!</v>
      </c>
      <c r="AQ97" s="170"/>
      <c r="AR97" s="163"/>
      <c r="AS97" s="170" t="e">
        <f>'выработка по дням'!Q185/$B97</f>
        <v>#DIV/0!</v>
      </c>
      <c r="AT97" s="170"/>
      <c r="AU97" s="163"/>
      <c r="AV97" s="170" t="e">
        <f>'выработка по дням'!R185/$B97</f>
        <v>#DIV/0!</v>
      </c>
      <c r="AW97" s="170"/>
      <c r="AX97" s="163"/>
      <c r="AY97" s="170" t="e">
        <f>'выработка по дням'!S185/$B97</f>
        <v>#DIV/0!</v>
      </c>
      <c r="AZ97" s="170"/>
      <c r="BA97" s="163"/>
      <c r="BB97" s="170" t="e">
        <f>'выработка по дням'!T185/$B97</f>
        <v>#DIV/0!</v>
      </c>
      <c r="BC97" s="170"/>
      <c r="BD97" s="163"/>
      <c r="BE97" s="170" t="e">
        <f>'выработка по дням'!U185/$B97</f>
        <v>#DIV/0!</v>
      </c>
      <c r="BF97" s="170"/>
      <c r="BG97" s="163"/>
      <c r="BH97" s="170" t="e">
        <f>'выработка по дням'!V185/$B97</f>
        <v>#DIV/0!</v>
      </c>
      <c r="BI97" s="170"/>
      <c r="BJ97" s="163"/>
      <c r="BK97" s="170" t="e">
        <f>'выработка по дням'!W185/$B97</f>
        <v>#DIV/0!</v>
      </c>
      <c r="BL97" s="170"/>
      <c r="BM97" s="163"/>
      <c r="BN97" s="170" t="e">
        <f>'выработка по дням'!X185/$B97</f>
        <v>#DIV/0!</v>
      </c>
      <c r="BO97" s="170"/>
      <c r="BP97" s="163"/>
      <c r="BQ97" s="170" t="e">
        <f>'выработка по дням'!Y185/$B97</f>
        <v>#DIV/0!</v>
      </c>
      <c r="BR97" s="170"/>
      <c r="BS97" s="163"/>
      <c r="BT97" s="170" t="e">
        <f>'выработка по дням'!Z185/$B97</f>
        <v>#DIV/0!</v>
      </c>
      <c r="BU97" s="170"/>
      <c r="BV97" s="163"/>
      <c r="BW97" s="170" t="e">
        <f>'выработка по дням'!AA185/$B97</f>
        <v>#DIV/0!</v>
      </c>
      <c r="BX97" s="170"/>
      <c r="BY97" s="163"/>
      <c r="BZ97" s="170" t="e">
        <f>'выработка по дням'!AB185/$B97</f>
        <v>#DIV/0!</v>
      </c>
      <c r="CA97" s="170"/>
      <c r="CB97" s="163"/>
      <c r="CC97" s="170" t="e">
        <f>'выработка по дням'!AC185/$B97</f>
        <v>#DIV/0!</v>
      </c>
      <c r="CD97" s="170"/>
      <c r="CE97" s="163"/>
      <c r="CF97" s="170" t="e">
        <f>'выработка по дням'!AD185/$B97</f>
        <v>#DIV/0!</v>
      </c>
      <c r="CG97" s="170"/>
      <c r="CH97" s="163"/>
      <c r="CI97" s="170" t="e">
        <f>'выработка по дням'!AE185/$B97</f>
        <v>#DIV/0!</v>
      </c>
      <c r="CJ97" s="170"/>
      <c r="CK97" s="163"/>
      <c r="CL97" s="170" t="e">
        <f>'выработка по дням'!AF185/$B97</f>
        <v>#DIV/0!</v>
      </c>
      <c r="CM97" s="170"/>
      <c r="CN97" s="163"/>
      <c r="CO97" s="170" t="e">
        <f>'выработка по дням'!AG185/$B97</f>
        <v>#DIV/0!</v>
      </c>
      <c r="CP97" s="170"/>
      <c r="CQ97" s="163"/>
      <c r="CR97" s="170" t="e">
        <f>'выработка по дням'!AH185/$B97</f>
        <v>#DIV/0!</v>
      </c>
      <c r="CS97" s="170"/>
      <c r="CT97" s="163"/>
    </row>
    <row r="98" spans="1:98">
      <c r="A98" s="199"/>
      <c r="B98" s="168"/>
      <c r="C98" s="170" t="e">
        <f>'выработка по дням'!C187/$B98</f>
        <v>#DIV/0!</v>
      </c>
      <c r="D98" s="170"/>
      <c r="E98" s="163"/>
      <c r="F98" s="170" t="e">
        <f>'выработка по дням'!D187/$B98</f>
        <v>#DIV/0!</v>
      </c>
      <c r="G98" s="170"/>
      <c r="H98" s="163"/>
      <c r="I98" s="170" t="e">
        <f>'выработка по дням'!E187/$B98</f>
        <v>#DIV/0!</v>
      </c>
      <c r="J98" s="170"/>
      <c r="K98" s="163"/>
      <c r="L98" s="170" t="e">
        <f>'выработка по дням'!F187/$B98</f>
        <v>#DIV/0!</v>
      </c>
      <c r="M98" s="170"/>
      <c r="N98" s="163"/>
      <c r="O98" s="170" t="e">
        <f>'выработка по дням'!G187/$B98</f>
        <v>#DIV/0!</v>
      </c>
      <c r="P98" s="170"/>
      <c r="Q98" s="163"/>
      <c r="R98" s="170" t="e">
        <f>'выработка по дням'!H187/$B98</f>
        <v>#DIV/0!</v>
      </c>
      <c r="S98" s="170"/>
      <c r="T98" s="163"/>
      <c r="U98" s="170" t="e">
        <f>'выработка по дням'!I187/$B98</f>
        <v>#DIV/0!</v>
      </c>
      <c r="V98" s="170"/>
      <c r="W98" s="163"/>
      <c r="X98" s="170" t="e">
        <f>'выработка по дням'!J187/$B98</f>
        <v>#DIV/0!</v>
      </c>
      <c r="Y98" s="170"/>
      <c r="Z98" s="163"/>
      <c r="AA98" s="170" t="e">
        <f>'выработка по дням'!K187/$B98</f>
        <v>#DIV/0!</v>
      </c>
      <c r="AB98" s="170"/>
      <c r="AC98" s="163"/>
      <c r="AD98" s="170" t="e">
        <f>'выработка по дням'!L187/$B98</f>
        <v>#DIV/0!</v>
      </c>
      <c r="AE98" s="170"/>
      <c r="AF98" s="163"/>
      <c r="AG98" s="170" t="e">
        <f>'выработка по дням'!M187/$B98</f>
        <v>#DIV/0!</v>
      </c>
      <c r="AH98" s="170"/>
      <c r="AI98" s="163"/>
      <c r="AJ98" s="170" t="e">
        <f>'выработка по дням'!N187/$B98</f>
        <v>#DIV/0!</v>
      </c>
      <c r="AK98" s="170"/>
      <c r="AL98" s="163"/>
      <c r="AM98" s="170" t="e">
        <f>'выработка по дням'!O187/$B98</f>
        <v>#DIV/0!</v>
      </c>
      <c r="AN98" s="170"/>
      <c r="AO98" s="163"/>
      <c r="AP98" s="170" t="e">
        <f>'выработка по дням'!P187/$B98</f>
        <v>#DIV/0!</v>
      </c>
      <c r="AQ98" s="170"/>
      <c r="AR98" s="163"/>
      <c r="AS98" s="170" t="e">
        <f>'выработка по дням'!Q187/$B98</f>
        <v>#DIV/0!</v>
      </c>
      <c r="AT98" s="170"/>
      <c r="AU98" s="163"/>
      <c r="AV98" s="170" t="e">
        <f>'выработка по дням'!R187/$B98</f>
        <v>#DIV/0!</v>
      </c>
      <c r="AW98" s="170"/>
      <c r="AX98" s="163"/>
      <c r="AY98" s="170" t="e">
        <f>'выработка по дням'!S187/$B98</f>
        <v>#DIV/0!</v>
      </c>
      <c r="AZ98" s="170"/>
      <c r="BA98" s="163"/>
      <c r="BB98" s="170" t="e">
        <f>'выработка по дням'!T187/$B98</f>
        <v>#DIV/0!</v>
      </c>
      <c r="BC98" s="170"/>
      <c r="BD98" s="163"/>
      <c r="BE98" s="170" t="e">
        <f>'выработка по дням'!U187/$B98</f>
        <v>#DIV/0!</v>
      </c>
      <c r="BF98" s="170"/>
      <c r="BG98" s="163"/>
      <c r="BH98" s="170" t="e">
        <f>'выработка по дням'!V187/$B98</f>
        <v>#DIV/0!</v>
      </c>
      <c r="BI98" s="170"/>
      <c r="BJ98" s="163"/>
      <c r="BK98" s="170" t="e">
        <f>'выработка по дням'!W187/$B98</f>
        <v>#DIV/0!</v>
      </c>
      <c r="BL98" s="170"/>
      <c r="BM98" s="163"/>
      <c r="BN98" s="170" t="e">
        <f>'выработка по дням'!X187/$B98</f>
        <v>#DIV/0!</v>
      </c>
      <c r="BO98" s="170"/>
      <c r="BP98" s="163"/>
      <c r="BQ98" s="170" t="e">
        <f>'выработка по дням'!Y187/$B98</f>
        <v>#DIV/0!</v>
      </c>
      <c r="BR98" s="170"/>
      <c r="BS98" s="163"/>
      <c r="BT98" s="170" t="e">
        <f>'выработка по дням'!Z187/$B98</f>
        <v>#DIV/0!</v>
      </c>
      <c r="BU98" s="170"/>
      <c r="BV98" s="163"/>
      <c r="BW98" s="170" t="e">
        <f>'выработка по дням'!AA187/$B98</f>
        <v>#DIV/0!</v>
      </c>
      <c r="BX98" s="170"/>
      <c r="BY98" s="163"/>
      <c r="BZ98" s="170" t="e">
        <f>'выработка по дням'!AB187/$B98</f>
        <v>#DIV/0!</v>
      </c>
      <c r="CA98" s="170"/>
      <c r="CB98" s="163"/>
      <c r="CC98" s="170" t="e">
        <f>'выработка по дням'!AC187/$B98</f>
        <v>#DIV/0!</v>
      </c>
      <c r="CD98" s="170"/>
      <c r="CE98" s="163"/>
      <c r="CF98" s="170" t="e">
        <f>'выработка по дням'!AD187/$B98</f>
        <v>#DIV/0!</v>
      </c>
      <c r="CG98" s="170"/>
      <c r="CH98" s="163"/>
      <c r="CI98" s="170" t="e">
        <f>'выработка по дням'!AE187/$B98</f>
        <v>#DIV/0!</v>
      </c>
      <c r="CJ98" s="170"/>
      <c r="CK98" s="163"/>
      <c r="CL98" s="170" t="e">
        <f>'выработка по дням'!AF187/$B98</f>
        <v>#DIV/0!</v>
      </c>
      <c r="CM98" s="170"/>
      <c r="CN98" s="163"/>
      <c r="CO98" s="170" t="e">
        <f>'выработка по дням'!AG187/$B98</f>
        <v>#DIV/0!</v>
      </c>
      <c r="CP98" s="170"/>
      <c r="CQ98" s="163"/>
      <c r="CR98" s="170" t="e">
        <f>'выработка по дням'!AH187/$B98</f>
        <v>#DIV/0!</v>
      </c>
      <c r="CS98" s="170"/>
      <c r="CT98" s="163"/>
    </row>
    <row r="99" spans="1:98">
      <c r="A99" s="199"/>
      <c r="B99" s="168"/>
      <c r="C99" s="170" t="e">
        <f>'выработка по дням'!C189/$B99</f>
        <v>#DIV/0!</v>
      </c>
      <c r="D99" s="170"/>
      <c r="E99" s="163"/>
      <c r="F99" s="170" t="e">
        <f>'выработка по дням'!D189/$B99</f>
        <v>#DIV/0!</v>
      </c>
      <c r="G99" s="170"/>
      <c r="H99" s="163"/>
      <c r="I99" s="170" t="e">
        <f>'выработка по дням'!E189/$B99</f>
        <v>#DIV/0!</v>
      </c>
      <c r="J99" s="170"/>
      <c r="K99" s="163"/>
      <c r="L99" s="170" t="e">
        <f>'выработка по дням'!F189/$B99</f>
        <v>#DIV/0!</v>
      </c>
      <c r="M99" s="170"/>
      <c r="N99" s="163"/>
      <c r="O99" s="170" t="e">
        <f>'выработка по дням'!G189/$B99</f>
        <v>#DIV/0!</v>
      </c>
      <c r="P99" s="170"/>
      <c r="Q99" s="163"/>
      <c r="R99" s="170" t="e">
        <f>'выработка по дням'!H189/$B99</f>
        <v>#DIV/0!</v>
      </c>
      <c r="S99" s="170"/>
      <c r="T99" s="163"/>
      <c r="U99" s="170" t="e">
        <f>'выработка по дням'!I189/$B99</f>
        <v>#DIV/0!</v>
      </c>
      <c r="V99" s="170"/>
      <c r="W99" s="163"/>
      <c r="X99" s="170" t="e">
        <f>'выработка по дням'!J189/$B99</f>
        <v>#DIV/0!</v>
      </c>
      <c r="Y99" s="170"/>
      <c r="Z99" s="163"/>
      <c r="AA99" s="170" t="e">
        <f>'выработка по дням'!K189/$B99</f>
        <v>#DIV/0!</v>
      </c>
      <c r="AB99" s="170"/>
      <c r="AC99" s="163"/>
      <c r="AD99" s="170" t="e">
        <f>'выработка по дням'!L189/$B99</f>
        <v>#DIV/0!</v>
      </c>
      <c r="AE99" s="170"/>
      <c r="AF99" s="163"/>
      <c r="AG99" s="170" t="e">
        <f>'выработка по дням'!M189/$B99</f>
        <v>#DIV/0!</v>
      </c>
      <c r="AH99" s="170"/>
      <c r="AI99" s="163"/>
      <c r="AJ99" s="170" t="e">
        <f>'выработка по дням'!N189/$B99</f>
        <v>#DIV/0!</v>
      </c>
      <c r="AK99" s="170"/>
      <c r="AL99" s="163"/>
      <c r="AM99" s="170" t="e">
        <f>'выработка по дням'!O189/$B99</f>
        <v>#DIV/0!</v>
      </c>
      <c r="AN99" s="170"/>
      <c r="AO99" s="163"/>
      <c r="AP99" s="170" t="e">
        <f>'выработка по дням'!P189/$B99</f>
        <v>#DIV/0!</v>
      </c>
      <c r="AQ99" s="170"/>
      <c r="AR99" s="163"/>
      <c r="AS99" s="170" t="e">
        <f>'выработка по дням'!Q189/$B99</f>
        <v>#DIV/0!</v>
      </c>
      <c r="AT99" s="170"/>
      <c r="AU99" s="163"/>
      <c r="AV99" s="170" t="e">
        <f>'выработка по дням'!R189/$B99</f>
        <v>#DIV/0!</v>
      </c>
      <c r="AW99" s="170"/>
      <c r="AX99" s="163"/>
      <c r="AY99" s="170" t="e">
        <f>'выработка по дням'!S189/$B99</f>
        <v>#DIV/0!</v>
      </c>
      <c r="AZ99" s="170"/>
      <c r="BA99" s="163"/>
      <c r="BB99" s="170" t="e">
        <f>'выработка по дням'!T189/$B99</f>
        <v>#DIV/0!</v>
      </c>
      <c r="BC99" s="170"/>
      <c r="BD99" s="163"/>
      <c r="BE99" s="170" t="e">
        <f>'выработка по дням'!U189/$B99</f>
        <v>#DIV/0!</v>
      </c>
      <c r="BF99" s="170"/>
      <c r="BG99" s="163"/>
      <c r="BH99" s="170" t="e">
        <f>'выработка по дням'!V189/$B99</f>
        <v>#DIV/0!</v>
      </c>
      <c r="BI99" s="170"/>
      <c r="BJ99" s="163"/>
      <c r="BK99" s="170" t="e">
        <f>'выработка по дням'!W189/$B99</f>
        <v>#DIV/0!</v>
      </c>
      <c r="BL99" s="170"/>
      <c r="BM99" s="163"/>
      <c r="BN99" s="170" t="e">
        <f>'выработка по дням'!X189/$B99</f>
        <v>#DIV/0!</v>
      </c>
      <c r="BO99" s="170"/>
      <c r="BP99" s="163"/>
      <c r="BQ99" s="170" t="e">
        <f>'выработка по дням'!Y189/$B99</f>
        <v>#DIV/0!</v>
      </c>
      <c r="BR99" s="170"/>
      <c r="BS99" s="163"/>
      <c r="BT99" s="170" t="e">
        <f>'выработка по дням'!Z189/$B99</f>
        <v>#DIV/0!</v>
      </c>
      <c r="BU99" s="170"/>
      <c r="BV99" s="163"/>
      <c r="BW99" s="170" t="e">
        <f>'выработка по дням'!AA189/$B99</f>
        <v>#DIV/0!</v>
      </c>
      <c r="BX99" s="170"/>
      <c r="BY99" s="163"/>
      <c r="BZ99" s="170" t="e">
        <f>'выработка по дням'!AB189/$B99</f>
        <v>#DIV/0!</v>
      </c>
      <c r="CA99" s="170"/>
      <c r="CB99" s="163"/>
      <c r="CC99" s="170" t="e">
        <f>'выработка по дням'!AC189/$B99</f>
        <v>#DIV/0!</v>
      </c>
      <c r="CD99" s="170"/>
      <c r="CE99" s="163"/>
      <c r="CF99" s="170" t="e">
        <f>'выработка по дням'!AD189/$B99</f>
        <v>#DIV/0!</v>
      </c>
      <c r="CG99" s="170"/>
      <c r="CH99" s="163"/>
      <c r="CI99" s="170" t="e">
        <f>'выработка по дням'!AE189/$B99</f>
        <v>#DIV/0!</v>
      </c>
      <c r="CJ99" s="170"/>
      <c r="CK99" s="163"/>
      <c r="CL99" s="170" t="e">
        <f>'выработка по дням'!AF189/$B99</f>
        <v>#DIV/0!</v>
      </c>
      <c r="CM99" s="170"/>
      <c r="CN99" s="163"/>
      <c r="CO99" s="170" t="e">
        <f>'выработка по дням'!AG189/$B99</f>
        <v>#DIV/0!</v>
      </c>
      <c r="CP99" s="170"/>
      <c r="CQ99" s="163"/>
      <c r="CR99" s="170" t="e">
        <f>'выработка по дням'!AH189/$B99</f>
        <v>#DIV/0!</v>
      </c>
      <c r="CS99" s="170"/>
      <c r="CT99" s="163"/>
    </row>
    <row r="100" spans="1:98">
      <c r="A100" s="199"/>
      <c r="B100" s="168"/>
      <c r="C100" s="170" t="e">
        <f>'выработка по дням'!C191/$B100</f>
        <v>#DIV/0!</v>
      </c>
      <c r="D100" s="170"/>
      <c r="E100" s="163"/>
      <c r="F100" s="170" t="e">
        <f>'выработка по дням'!D191/$B100</f>
        <v>#DIV/0!</v>
      </c>
      <c r="G100" s="170"/>
      <c r="H100" s="163"/>
      <c r="I100" s="170" t="e">
        <f>'выработка по дням'!E191/$B100</f>
        <v>#DIV/0!</v>
      </c>
      <c r="J100" s="170"/>
      <c r="K100" s="163"/>
      <c r="L100" s="170" t="e">
        <f>'выработка по дням'!F191/$B100</f>
        <v>#DIV/0!</v>
      </c>
      <c r="M100" s="170"/>
      <c r="N100" s="163"/>
      <c r="O100" s="170" t="e">
        <f>'выработка по дням'!G191/$B100</f>
        <v>#DIV/0!</v>
      </c>
      <c r="P100" s="170"/>
      <c r="Q100" s="163"/>
      <c r="R100" s="170" t="e">
        <f>'выработка по дням'!H191/$B100</f>
        <v>#DIV/0!</v>
      </c>
      <c r="S100" s="170"/>
      <c r="T100" s="163"/>
      <c r="U100" s="170" t="e">
        <f>'выработка по дням'!I191/$B100</f>
        <v>#DIV/0!</v>
      </c>
      <c r="V100" s="170"/>
      <c r="W100" s="163"/>
      <c r="X100" s="170" t="e">
        <f>'выработка по дням'!J191/$B100</f>
        <v>#DIV/0!</v>
      </c>
      <c r="Y100" s="170"/>
      <c r="Z100" s="163"/>
      <c r="AA100" s="170" t="e">
        <f>'выработка по дням'!K191/$B100</f>
        <v>#DIV/0!</v>
      </c>
      <c r="AB100" s="170"/>
      <c r="AC100" s="163"/>
      <c r="AD100" s="170" t="e">
        <f>'выработка по дням'!L191/$B100</f>
        <v>#DIV/0!</v>
      </c>
      <c r="AE100" s="170"/>
      <c r="AF100" s="163"/>
      <c r="AG100" s="170" t="e">
        <f>'выработка по дням'!M191/$B100</f>
        <v>#DIV/0!</v>
      </c>
      <c r="AH100" s="170"/>
      <c r="AI100" s="163"/>
      <c r="AJ100" s="170" t="e">
        <f>'выработка по дням'!N191/$B100</f>
        <v>#DIV/0!</v>
      </c>
      <c r="AK100" s="170"/>
      <c r="AL100" s="163"/>
      <c r="AM100" s="170" t="e">
        <f>'выработка по дням'!O191/$B100</f>
        <v>#DIV/0!</v>
      </c>
      <c r="AN100" s="170"/>
      <c r="AO100" s="163"/>
      <c r="AP100" s="170" t="e">
        <f>'выработка по дням'!P191/$B100</f>
        <v>#DIV/0!</v>
      </c>
      <c r="AQ100" s="170"/>
      <c r="AR100" s="163"/>
      <c r="AS100" s="170" t="e">
        <f>'выработка по дням'!Q191/$B100</f>
        <v>#DIV/0!</v>
      </c>
      <c r="AT100" s="170"/>
      <c r="AU100" s="163"/>
      <c r="AV100" s="170" t="e">
        <f>'выработка по дням'!R191/$B100</f>
        <v>#DIV/0!</v>
      </c>
      <c r="AW100" s="170"/>
      <c r="AX100" s="163"/>
      <c r="AY100" s="170" t="e">
        <f>'выработка по дням'!S191/$B100</f>
        <v>#DIV/0!</v>
      </c>
      <c r="AZ100" s="170"/>
      <c r="BA100" s="163"/>
      <c r="BB100" s="170" t="e">
        <f>'выработка по дням'!T191/$B100</f>
        <v>#DIV/0!</v>
      </c>
      <c r="BC100" s="170"/>
      <c r="BD100" s="163"/>
      <c r="BE100" s="170" t="e">
        <f>'выработка по дням'!U191/$B100</f>
        <v>#DIV/0!</v>
      </c>
      <c r="BF100" s="170"/>
      <c r="BG100" s="163"/>
      <c r="BH100" s="170" t="e">
        <f>'выработка по дням'!V191/$B100</f>
        <v>#DIV/0!</v>
      </c>
      <c r="BI100" s="170"/>
      <c r="BJ100" s="163"/>
      <c r="BK100" s="170" t="e">
        <f>'выработка по дням'!W191/$B100</f>
        <v>#DIV/0!</v>
      </c>
      <c r="BL100" s="170"/>
      <c r="BM100" s="163"/>
      <c r="BN100" s="170" t="e">
        <f>'выработка по дням'!X191/$B100</f>
        <v>#DIV/0!</v>
      </c>
      <c r="BO100" s="170"/>
      <c r="BP100" s="163"/>
      <c r="BQ100" s="170" t="e">
        <f>'выработка по дням'!Y191/$B100</f>
        <v>#DIV/0!</v>
      </c>
      <c r="BR100" s="170"/>
      <c r="BS100" s="163"/>
      <c r="BT100" s="170" t="e">
        <f>'выработка по дням'!Z191/$B100</f>
        <v>#DIV/0!</v>
      </c>
      <c r="BU100" s="170"/>
      <c r="BV100" s="163"/>
      <c r="BW100" s="170" t="e">
        <f>'выработка по дням'!AA191/$B100</f>
        <v>#DIV/0!</v>
      </c>
      <c r="BX100" s="170"/>
      <c r="BY100" s="163"/>
      <c r="BZ100" s="170" t="e">
        <f>'выработка по дням'!AB191/$B100</f>
        <v>#DIV/0!</v>
      </c>
      <c r="CA100" s="170"/>
      <c r="CB100" s="163"/>
      <c r="CC100" s="170" t="e">
        <f>'выработка по дням'!AC191/$B100</f>
        <v>#DIV/0!</v>
      </c>
      <c r="CD100" s="170"/>
      <c r="CE100" s="163"/>
      <c r="CF100" s="170" t="e">
        <f>'выработка по дням'!AD191/$B100</f>
        <v>#DIV/0!</v>
      </c>
      <c r="CG100" s="170"/>
      <c r="CH100" s="163"/>
      <c r="CI100" s="170" t="e">
        <f>'выработка по дням'!AE191/$B100</f>
        <v>#DIV/0!</v>
      </c>
      <c r="CJ100" s="170"/>
      <c r="CK100" s="163"/>
      <c r="CL100" s="170" t="e">
        <f>'выработка по дням'!AF191/$B100</f>
        <v>#DIV/0!</v>
      </c>
      <c r="CM100" s="170"/>
      <c r="CN100" s="163"/>
      <c r="CO100" s="170" t="e">
        <f>'выработка по дням'!AG191/$B100</f>
        <v>#DIV/0!</v>
      </c>
      <c r="CP100" s="170"/>
      <c r="CQ100" s="163"/>
      <c r="CR100" s="170" t="e">
        <f>'выработка по дням'!AH191/$B100</f>
        <v>#DIV/0!</v>
      </c>
      <c r="CS100" s="170"/>
      <c r="CT100" s="163"/>
    </row>
    <row r="101" spans="1:98">
      <c r="A101" s="199"/>
      <c r="B101" s="168"/>
      <c r="C101" s="170" t="e">
        <f>'выработка по дням'!C193/$B101</f>
        <v>#DIV/0!</v>
      </c>
      <c r="D101" s="170"/>
      <c r="E101" s="163"/>
      <c r="F101" s="170" t="e">
        <f>'выработка по дням'!D193/$B101</f>
        <v>#DIV/0!</v>
      </c>
      <c r="G101" s="170"/>
      <c r="H101" s="163"/>
      <c r="I101" s="170" t="e">
        <f>'выработка по дням'!E193/$B101</f>
        <v>#DIV/0!</v>
      </c>
      <c r="J101" s="170"/>
      <c r="K101" s="163"/>
      <c r="L101" s="170" t="e">
        <f>'выработка по дням'!F193/$B101</f>
        <v>#DIV/0!</v>
      </c>
      <c r="M101" s="170"/>
      <c r="N101" s="163"/>
      <c r="O101" s="170" t="e">
        <f>'выработка по дням'!G193/$B101</f>
        <v>#DIV/0!</v>
      </c>
      <c r="P101" s="170"/>
      <c r="Q101" s="163"/>
      <c r="R101" s="170" t="e">
        <f>'выработка по дням'!H193/$B101</f>
        <v>#DIV/0!</v>
      </c>
      <c r="S101" s="170"/>
      <c r="T101" s="163"/>
      <c r="U101" s="170" t="e">
        <f>'выработка по дням'!I193/$B101</f>
        <v>#DIV/0!</v>
      </c>
      <c r="V101" s="170"/>
      <c r="W101" s="163"/>
      <c r="X101" s="170" t="e">
        <f>'выработка по дням'!J193/$B101</f>
        <v>#DIV/0!</v>
      </c>
      <c r="Y101" s="170"/>
      <c r="Z101" s="163"/>
      <c r="AA101" s="170" t="e">
        <f>'выработка по дням'!K193/$B101</f>
        <v>#DIV/0!</v>
      </c>
      <c r="AB101" s="170"/>
      <c r="AC101" s="163"/>
      <c r="AD101" s="170" t="e">
        <f>'выработка по дням'!L193/$B101</f>
        <v>#DIV/0!</v>
      </c>
      <c r="AE101" s="170"/>
      <c r="AF101" s="163"/>
      <c r="AG101" s="170" t="e">
        <f>'выработка по дням'!M193/$B101</f>
        <v>#DIV/0!</v>
      </c>
      <c r="AH101" s="170"/>
      <c r="AI101" s="163"/>
      <c r="AJ101" s="170" t="e">
        <f>'выработка по дням'!N193/$B101</f>
        <v>#DIV/0!</v>
      </c>
      <c r="AK101" s="170"/>
      <c r="AL101" s="163"/>
      <c r="AM101" s="170" t="e">
        <f>'выработка по дням'!O193/$B101</f>
        <v>#DIV/0!</v>
      </c>
      <c r="AN101" s="170"/>
      <c r="AO101" s="163"/>
      <c r="AP101" s="170" t="e">
        <f>'выработка по дням'!P193/$B101</f>
        <v>#DIV/0!</v>
      </c>
      <c r="AQ101" s="170"/>
      <c r="AR101" s="163"/>
      <c r="AS101" s="170" t="e">
        <f>'выработка по дням'!Q193/$B101</f>
        <v>#DIV/0!</v>
      </c>
      <c r="AT101" s="170"/>
      <c r="AU101" s="163"/>
      <c r="AV101" s="170" t="e">
        <f>'выработка по дням'!R193/$B101</f>
        <v>#DIV/0!</v>
      </c>
      <c r="AW101" s="170"/>
      <c r="AX101" s="163"/>
      <c r="AY101" s="170" t="e">
        <f>'выработка по дням'!S193/$B101</f>
        <v>#DIV/0!</v>
      </c>
      <c r="AZ101" s="170"/>
      <c r="BA101" s="163"/>
      <c r="BB101" s="170" t="e">
        <f>'выработка по дням'!T193/$B101</f>
        <v>#DIV/0!</v>
      </c>
      <c r="BC101" s="170"/>
      <c r="BD101" s="163"/>
      <c r="BE101" s="170" t="e">
        <f>'выработка по дням'!U193/$B101</f>
        <v>#DIV/0!</v>
      </c>
      <c r="BF101" s="170"/>
      <c r="BG101" s="163"/>
      <c r="BH101" s="170" t="e">
        <f>'выработка по дням'!V193/$B101</f>
        <v>#DIV/0!</v>
      </c>
      <c r="BI101" s="170"/>
      <c r="BJ101" s="163"/>
      <c r="BK101" s="170" t="e">
        <f>'выработка по дням'!W193/$B101</f>
        <v>#DIV/0!</v>
      </c>
      <c r="BL101" s="170"/>
      <c r="BM101" s="163"/>
      <c r="BN101" s="170" t="e">
        <f>'выработка по дням'!X193/$B101</f>
        <v>#DIV/0!</v>
      </c>
      <c r="BO101" s="170"/>
      <c r="BP101" s="163"/>
      <c r="BQ101" s="170" t="e">
        <f>'выработка по дням'!Y193/$B101</f>
        <v>#DIV/0!</v>
      </c>
      <c r="BR101" s="170"/>
      <c r="BS101" s="163"/>
      <c r="BT101" s="170" t="e">
        <f>'выработка по дням'!Z193/$B101</f>
        <v>#DIV/0!</v>
      </c>
      <c r="BU101" s="170"/>
      <c r="BV101" s="163"/>
      <c r="BW101" s="170" t="e">
        <f>'выработка по дням'!AA193/$B101</f>
        <v>#DIV/0!</v>
      </c>
      <c r="BX101" s="170"/>
      <c r="BY101" s="163"/>
      <c r="BZ101" s="170" t="e">
        <f>'выработка по дням'!AB193/$B101</f>
        <v>#DIV/0!</v>
      </c>
      <c r="CA101" s="170"/>
      <c r="CB101" s="163"/>
      <c r="CC101" s="170" t="e">
        <f>'выработка по дням'!AC193/$B101</f>
        <v>#DIV/0!</v>
      </c>
      <c r="CD101" s="170"/>
      <c r="CE101" s="163"/>
      <c r="CF101" s="170" t="e">
        <f>'выработка по дням'!AD193/$B101</f>
        <v>#DIV/0!</v>
      </c>
      <c r="CG101" s="170"/>
      <c r="CH101" s="163"/>
      <c r="CI101" s="170" t="e">
        <f>'выработка по дням'!AE193/$B101</f>
        <v>#DIV/0!</v>
      </c>
      <c r="CJ101" s="170"/>
      <c r="CK101" s="163"/>
      <c r="CL101" s="170" t="e">
        <f>'выработка по дням'!AF193/$B101</f>
        <v>#DIV/0!</v>
      </c>
      <c r="CM101" s="170"/>
      <c r="CN101" s="163"/>
      <c r="CO101" s="170" t="e">
        <f>'выработка по дням'!AG193/$B101</f>
        <v>#DIV/0!</v>
      </c>
      <c r="CP101" s="170"/>
      <c r="CQ101" s="163"/>
      <c r="CR101" s="170" t="e">
        <f>'выработка по дням'!AH193/$B101</f>
        <v>#DIV/0!</v>
      </c>
      <c r="CS101" s="170"/>
      <c r="CT101" s="163"/>
    </row>
    <row r="102" spans="1:98">
      <c r="A102" s="199"/>
      <c r="B102" s="168"/>
      <c r="C102" s="170" t="e">
        <f>'выработка по дням'!C195/$B102</f>
        <v>#DIV/0!</v>
      </c>
      <c r="D102" s="170"/>
      <c r="E102" s="163"/>
      <c r="F102" s="170" t="e">
        <f>'выработка по дням'!D195/$B102</f>
        <v>#DIV/0!</v>
      </c>
      <c r="G102" s="170"/>
      <c r="H102" s="163"/>
      <c r="I102" s="170" t="e">
        <f>'выработка по дням'!E195/$B102</f>
        <v>#DIV/0!</v>
      </c>
      <c r="J102" s="170"/>
      <c r="K102" s="163"/>
      <c r="L102" s="170" t="e">
        <f>'выработка по дням'!F195/$B102</f>
        <v>#DIV/0!</v>
      </c>
      <c r="M102" s="170"/>
      <c r="N102" s="163"/>
      <c r="O102" s="170" t="e">
        <f>'выработка по дням'!G195/$B102</f>
        <v>#DIV/0!</v>
      </c>
      <c r="P102" s="170"/>
      <c r="Q102" s="163"/>
      <c r="R102" s="170" t="e">
        <f>'выработка по дням'!H195/$B102</f>
        <v>#DIV/0!</v>
      </c>
      <c r="S102" s="170"/>
      <c r="T102" s="163"/>
      <c r="U102" s="170" t="e">
        <f>'выработка по дням'!I195/$B102</f>
        <v>#DIV/0!</v>
      </c>
      <c r="V102" s="170"/>
      <c r="W102" s="163"/>
      <c r="X102" s="170" t="e">
        <f>'выработка по дням'!J195/$B102</f>
        <v>#DIV/0!</v>
      </c>
      <c r="Y102" s="170"/>
      <c r="Z102" s="163"/>
      <c r="AA102" s="170" t="e">
        <f>'выработка по дням'!K195/$B102</f>
        <v>#DIV/0!</v>
      </c>
      <c r="AB102" s="170"/>
      <c r="AC102" s="163"/>
      <c r="AD102" s="170" t="e">
        <f>'выработка по дням'!L195/$B102</f>
        <v>#DIV/0!</v>
      </c>
      <c r="AE102" s="170"/>
      <c r="AF102" s="163"/>
      <c r="AG102" s="170" t="e">
        <f>'выработка по дням'!M195/$B102</f>
        <v>#DIV/0!</v>
      </c>
      <c r="AH102" s="170"/>
      <c r="AI102" s="163"/>
      <c r="AJ102" s="170" t="e">
        <f>'выработка по дням'!N195/$B102</f>
        <v>#DIV/0!</v>
      </c>
      <c r="AK102" s="170"/>
      <c r="AL102" s="163"/>
      <c r="AM102" s="170" t="e">
        <f>'выработка по дням'!O195/$B102</f>
        <v>#DIV/0!</v>
      </c>
      <c r="AN102" s="170"/>
      <c r="AO102" s="163"/>
      <c r="AP102" s="170" t="e">
        <f>'выработка по дням'!P195/$B102</f>
        <v>#DIV/0!</v>
      </c>
      <c r="AQ102" s="170"/>
      <c r="AR102" s="163"/>
      <c r="AS102" s="170" t="e">
        <f>'выработка по дням'!Q195/$B102</f>
        <v>#DIV/0!</v>
      </c>
      <c r="AT102" s="170"/>
      <c r="AU102" s="163"/>
      <c r="AV102" s="170" t="e">
        <f>'выработка по дням'!R195/$B102</f>
        <v>#DIV/0!</v>
      </c>
      <c r="AW102" s="170"/>
      <c r="AX102" s="163"/>
      <c r="AY102" s="170" t="e">
        <f>'выработка по дням'!S195/$B102</f>
        <v>#DIV/0!</v>
      </c>
      <c r="AZ102" s="170"/>
      <c r="BA102" s="163"/>
      <c r="BB102" s="170" t="e">
        <f>'выработка по дням'!T195/$B102</f>
        <v>#DIV/0!</v>
      </c>
      <c r="BC102" s="170"/>
      <c r="BD102" s="163"/>
      <c r="BE102" s="170" t="e">
        <f>'выработка по дням'!U195/$B102</f>
        <v>#DIV/0!</v>
      </c>
      <c r="BF102" s="170"/>
      <c r="BG102" s="163"/>
      <c r="BH102" s="170" t="e">
        <f>'выработка по дням'!V195/$B102</f>
        <v>#DIV/0!</v>
      </c>
      <c r="BI102" s="170"/>
      <c r="BJ102" s="163"/>
      <c r="BK102" s="170" t="e">
        <f>'выработка по дням'!W195/$B102</f>
        <v>#DIV/0!</v>
      </c>
      <c r="BL102" s="170"/>
      <c r="BM102" s="163"/>
      <c r="BN102" s="170" t="e">
        <f>'выработка по дням'!X195/$B102</f>
        <v>#DIV/0!</v>
      </c>
      <c r="BO102" s="170"/>
      <c r="BP102" s="163"/>
      <c r="BQ102" s="170" t="e">
        <f>'выработка по дням'!Y195/$B102</f>
        <v>#DIV/0!</v>
      </c>
      <c r="BR102" s="170"/>
      <c r="BS102" s="163"/>
      <c r="BT102" s="170" t="e">
        <f>'выработка по дням'!Z195/$B102</f>
        <v>#DIV/0!</v>
      </c>
      <c r="BU102" s="170"/>
      <c r="BV102" s="163"/>
      <c r="BW102" s="170" t="e">
        <f>'выработка по дням'!AA195/$B102</f>
        <v>#DIV/0!</v>
      </c>
      <c r="BX102" s="170"/>
      <c r="BY102" s="163"/>
      <c r="BZ102" s="170" t="e">
        <f>'выработка по дням'!AB195/$B102</f>
        <v>#DIV/0!</v>
      </c>
      <c r="CA102" s="170"/>
      <c r="CB102" s="163"/>
      <c r="CC102" s="170" t="e">
        <f>'выработка по дням'!AC195/$B102</f>
        <v>#DIV/0!</v>
      </c>
      <c r="CD102" s="170"/>
      <c r="CE102" s="163"/>
      <c r="CF102" s="170" t="e">
        <f>'выработка по дням'!AD195/$B102</f>
        <v>#DIV/0!</v>
      </c>
      <c r="CG102" s="170"/>
      <c r="CH102" s="163"/>
      <c r="CI102" s="170" t="e">
        <f>'выработка по дням'!AE195/$B102</f>
        <v>#DIV/0!</v>
      </c>
      <c r="CJ102" s="170"/>
      <c r="CK102" s="163"/>
      <c r="CL102" s="170" t="e">
        <f>'выработка по дням'!AF195/$B102</f>
        <v>#DIV/0!</v>
      </c>
      <c r="CM102" s="170"/>
      <c r="CN102" s="163"/>
      <c r="CO102" s="170" t="e">
        <f>'выработка по дням'!AG195/$B102</f>
        <v>#DIV/0!</v>
      </c>
      <c r="CP102" s="170"/>
      <c r="CQ102" s="163"/>
      <c r="CR102" s="170" t="e">
        <f>'выработка по дням'!AH195/$B102</f>
        <v>#DIV/0!</v>
      </c>
      <c r="CS102" s="170"/>
      <c r="CT102" s="163"/>
    </row>
    <row r="103" spans="1:98">
      <c r="A103" s="199"/>
      <c r="B103" s="168"/>
      <c r="C103" s="170" t="e">
        <f>'выработка по дням'!C197/$B103</f>
        <v>#DIV/0!</v>
      </c>
      <c r="D103" s="170"/>
      <c r="E103" s="163"/>
      <c r="F103" s="170" t="e">
        <f>'выработка по дням'!D197/$B103</f>
        <v>#DIV/0!</v>
      </c>
      <c r="G103" s="170"/>
      <c r="H103" s="163"/>
      <c r="I103" s="170" t="e">
        <f>'выработка по дням'!E197/$B103</f>
        <v>#DIV/0!</v>
      </c>
      <c r="J103" s="170"/>
      <c r="K103" s="163"/>
      <c r="L103" s="170" t="e">
        <f>'выработка по дням'!F197/$B103</f>
        <v>#DIV/0!</v>
      </c>
      <c r="M103" s="170"/>
      <c r="N103" s="163"/>
      <c r="O103" s="170" t="e">
        <f>'выработка по дням'!G197/$B103</f>
        <v>#DIV/0!</v>
      </c>
      <c r="P103" s="170"/>
      <c r="Q103" s="163"/>
      <c r="R103" s="170" t="e">
        <f>'выработка по дням'!H197/$B103</f>
        <v>#DIV/0!</v>
      </c>
      <c r="S103" s="170"/>
      <c r="T103" s="163"/>
      <c r="U103" s="170" t="e">
        <f>'выработка по дням'!I197/$B103</f>
        <v>#DIV/0!</v>
      </c>
      <c r="V103" s="170"/>
      <c r="W103" s="163"/>
      <c r="X103" s="170" t="e">
        <f>'выработка по дням'!J197/$B103</f>
        <v>#DIV/0!</v>
      </c>
      <c r="Y103" s="170"/>
      <c r="Z103" s="163"/>
      <c r="AA103" s="170" t="e">
        <f>'выработка по дням'!K197/$B103</f>
        <v>#DIV/0!</v>
      </c>
      <c r="AB103" s="170"/>
      <c r="AC103" s="163"/>
      <c r="AD103" s="170" t="e">
        <f>'выработка по дням'!L197/$B103</f>
        <v>#DIV/0!</v>
      </c>
      <c r="AE103" s="170"/>
      <c r="AF103" s="163"/>
      <c r="AG103" s="170" t="e">
        <f>'выработка по дням'!M197/$B103</f>
        <v>#DIV/0!</v>
      </c>
      <c r="AH103" s="170"/>
      <c r="AI103" s="163"/>
      <c r="AJ103" s="170" t="e">
        <f>'выработка по дням'!N197/$B103</f>
        <v>#DIV/0!</v>
      </c>
      <c r="AK103" s="170"/>
      <c r="AL103" s="163"/>
      <c r="AM103" s="170" t="e">
        <f>'выработка по дням'!O197/$B103</f>
        <v>#DIV/0!</v>
      </c>
      <c r="AN103" s="170"/>
      <c r="AO103" s="163"/>
      <c r="AP103" s="170" t="e">
        <f>'выработка по дням'!P197/$B103</f>
        <v>#DIV/0!</v>
      </c>
      <c r="AQ103" s="170"/>
      <c r="AR103" s="163"/>
      <c r="AS103" s="170" t="e">
        <f>'выработка по дням'!Q197/$B103</f>
        <v>#DIV/0!</v>
      </c>
      <c r="AT103" s="170"/>
      <c r="AU103" s="163"/>
      <c r="AV103" s="170" t="e">
        <f>'выработка по дням'!R197/$B103</f>
        <v>#DIV/0!</v>
      </c>
      <c r="AW103" s="170"/>
      <c r="AX103" s="163"/>
      <c r="AY103" s="170" t="e">
        <f>'выработка по дням'!S197/$B103</f>
        <v>#DIV/0!</v>
      </c>
      <c r="AZ103" s="170"/>
      <c r="BA103" s="163"/>
      <c r="BB103" s="170" t="e">
        <f>'выработка по дням'!T197/$B103</f>
        <v>#DIV/0!</v>
      </c>
      <c r="BC103" s="170"/>
      <c r="BD103" s="163"/>
      <c r="BE103" s="170" t="e">
        <f>'выработка по дням'!U197/$B103</f>
        <v>#DIV/0!</v>
      </c>
      <c r="BF103" s="170"/>
      <c r="BG103" s="163"/>
      <c r="BH103" s="170" t="e">
        <f>'выработка по дням'!V197/$B103</f>
        <v>#DIV/0!</v>
      </c>
      <c r="BI103" s="170"/>
      <c r="BJ103" s="163"/>
      <c r="BK103" s="170" t="e">
        <f>'выработка по дням'!W197/$B103</f>
        <v>#DIV/0!</v>
      </c>
      <c r="BL103" s="170"/>
      <c r="BM103" s="163"/>
      <c r="BN103" s="170" t="e">
        <f>'выработка по дням'!X197/$B103</f>
        <v>#DIV/0!</v>
      </c>
      <c r="BO103" s="170"/>
      <c r="BP103" s="163"/>
      <c r="BQ103" s="170" t="e">
        <f>'выработка по дням'!Y197/$B103</f>
        <v>#DIV/0!</v>
      </c>
      <c r="BR103" s="170"/>
      <c r="BS103" s="163"/>
      <c r="BT103" s="170" t="e">
        <f>'выработка по дням'!Z197/$B103</f>
        <v>#DIV/0!</v>
      </c>
      <c r="BU103" s="170"/>
      <c r="BV103" s="163"/>
      <c r="BW103" s="170" t="e">
        <f>'выработка по дням'!AA197/$B103</f>
        <v>#DIV/0!</v>
      </c>
      <c r="BX103" s="170"/>
      <c r="BY103" s="163"/>
      <c r="BZ103" s="170" t="e">
        <f>'выработка по дням'!AB197/$B103</f>
        <v>#DIV/0!</v>
      </c>
      <c r="CA103" s="170"/>
      <c r="CB103" s="163"/>
      <c r="CC103" s="170" t="e">
        <f>'выработка по дням'!AC197/$B103</f>
        <v>#DIV/0!</v>
      </c>
      <c r="CD103" s="170"/>
      <c r="CE103" s="163"/>
      <c r="CF103" s="170" t="e">
        <f>'выработка по дням'!AD197/$B103</f>
        <v>#DIV/0!</v>
      </c>
      <c r="CG103" s="170"/>
      <c r="CH103" s="163"/>
      <c r="CI103" s="170" t="e">
        <f>'выработка по дням'!AE197/$B103</f>
        <v>#DIV/0!</v>
      </c>
      <c r="CJ103" s="170"/>
      <c r="CK103" s="163"/>
      <c r="CL103" s="170" t="e">
        <f>'выработка по дням'!AF197/$B103</f>
        <v>#DIV/0!</v>
      </c>
      <c r="CM103" s="170"/>
      <c r="CN103" s="163"/>
      <c r="CO103" s="170" t="e">
        <f>'выработка по дням'!AG197/$B103</f>
        <v>#DIV/0!</v>
      </c>
      <c r="CP103" s="170"/>
      <c r="CQ103" s="163"/>
      <c r="CR103" s="170" t="e">
        <f>'выработка по дням'!AH197/$B103</f>
        <v>#DIV/0!</v>
      </c>
      <c r="CS103" s="170"/>
      <c r="CT103" s="163"/>
    </row>
    <row r="104" spans="1:98">
      <c r="A104" s="199"/>
      <c r="B104" s="168"/>
      <c r="C104" s="170" t="e">
        <f>'выработка по дням'!C199/$B104</f>
        <v>#DIV/0!</v>
      </c>
      <c r="D104" s="170"/>
      <c r="E104" s="163"/>
      <c r="F104" s="170" t="e">
        <f>'выработка по дням'!D199/$B104</f>
        <v>#DIV/0!</v>
      </c>
      <c r="G104" s="170"/>
      <c r="H104" s="163"/>
      <c r="I104" s="170" t="e">
        <f>'выработка по дням'!E199/$B104</f>
        <v>#DIV/0!</v>
      </c>
      <c r="J104" s="170"/>
      <c r="K104" s="163"/>
      <c r="L104" s="170" t="e">
        <f>'выработка по дням'!F199/$B104</f>
        <v>#DIV/0!</v>
      </c>
      <c r="M104" s="170"/>
      <c r="N104" s="163"/>
      <c r="O104" s="170" t="e">
        <f>'выработка по дням'!G199/$B104</f>
        <v>#DIV/0!</v>
      </c>
      <c r="P104" s="170"/>
      <c r="Q104" s="163"/>
      <c r="R104" s="170" t="e">
        <f>'выработка по дням'!H199/$B104</f>
        <v>#DIV/0!</v>
      </c>
      <c r="S104" s="170"/>
      <c r="T104" s="163"/>
      <c r="U104" s="170" t="e">
        <f>'выработка по дням'!I199/$B104</f>
        <v>#DIV/0!</v>
      </c>
      <c r="V104" s="170"/>
      <c r="W104" s="163"/>
      <c r="X104" s="170" t="e">
        <f>'выработка по дням'!J199/$B104</f>
        <v>#DIV/0!</v>
      </c>
      <c r="Y104" s="170"/>
      <c r="Z104" s="163"/>
      <c r="AA104" s="170" t="e">
        <f>'выработка по дням'!K199/$B104</f>
        <v>#DIV/0!</v>
      </c>
      <c r="AB104" s="170"/>
      <c r="AC104" s="163"/>
      <c r="AD104" s="170" t="e">
        <f>'выработка по дням'!L199/$B104</f>
        <v>#DIV/0!</v>
      </c>
      <c r="AE104" s="170"/>
      <c r="AF104" s="163"/>
      <c r="AG104" s="170" t="e">
        <f>'выработка по дням'!M199/$B104</f>
        <v>#DIV/0!</v>
      </c>
      <c r="AH104" s="170"/>
      <c r="AI104" s="163"/>
      <c r="AJ104" s="170" t="e">
        <f>'выработка по дням'!N199/$B104</f>
        <v>#DIV/0!</v>
      </c>
      <c r="AK104" s="170"/>
      <c r="AL104" s="163"/>
      <c r="AM104" s="170" t="e">
        <f>'выработка по дням'!O199/$B104</f>
        <v>#DIV/0!</v>
      </c>
      <c r="AN104" s="170"/>
      <c r="AO104" s="163"/>
      <c r="AP104" s="170" t="e">
        <f>'выработка по дням'!P199/$B104</f>
        <v>#DIV/0!</v>
      </c>
      <c r="AQ104" s="170"/>
      <c r="AR104" s="163"/>
      <c r="AS104" s="170" t="e">
        <f>'выработка по дням'!Q199/$B104</f>
        <v>#DIV/0!</v>
      </c>
      <c r="AT104" s="170"/>
      <c r="AU104" s="163"/>
      <c r="AV104" s="170" t="e">
        <f>'выработка по дням'!R199/$B104</f>
        <v>#DIV/0!</v>
      </c>
      <c r="AW104" s="170"/>
      <c r="AX104" s="163"/>
      <c r="AY104" s="170" t="e">
        <f>'выработка по дням'!S199/$B104</f>
        <v>#DIV/0!</v>
      </c>
      <c r="AZ104" s="170"/>
      <c r="BA104" s="163"/>
      <c r="BB104" s="170" t="e">
        <f>'выработка по дням'!T199/$B104</f>
        <v>#DIV/0!</v>
      </c>
      <c r="BC104" s="170"/>
      <c r="BD104" s="163"/>
      <c r="BE104" s="170" t="e">
        <f>'выработка по дням'!U199/$B104</f>
        <v>#DIV/0!</v>
      </c>
      <c r="BF104" s="170"/>
      <c r="BG104" s="163"/>
      <c r="BH104" s="170" t="e">
        <f>'выработка по дням'!V199/$B104</f>
        <v>#DIV/0!</v>
      </c>
      <c r="BI104" s="170"/>
      <c r="BJ104" s="163"/>
      <c r="BK104" s="170" t="e">
        <f>'выработка по дням'!W199/$B104</f>
        <v>#DIV/0!</v>
      </c>
      <c r="BL104" s="170"/>
      <c r="BM104" s="163"/>
      <c r="BN104" s="170" t="e">
        <f>'выработка по дням'!X199/$B104</f>
        <v>#DIV/0!</v>
      </c>
      <c r="BO104" s="170"/>
      <c r="BP104" s="163"/>
      <c r="BQ104" s="170" t="e">
        <f>'выработка по дням'!Y199/$B104</f>
        <v>#DIV/0!</v>
      </c>
      <c r="BR104" s="170"/>
      <c r="BS104" s="163"/>
      <c r="BT104" s="170" t="e">
        <f>'выработка по дням'!Z199/$B104</f>
        <v>#DIV/0!</v>
      </c>
      <c r="BU104" s="170"/>
      <c r="BV104" s="163"/>
      <c r="BW104" s="170" t="e">
        <f>'выработка по дням'!AA199/$B104</f>
        <v>#DIV/0!</v>
      </c>
      <c r="BX104" s="170"/>
      <c r="BY104" s="163"/>
      <c r="BZ104" s="170" t="e">
        <f>'выработка по дням'!AB199/$B104</f>
        <v>#DIV/0!</v>
      </c>
      <c r="CA104" s="170"/>
      <c r="CB104" s="163"/>
      <c r="CC104" s="170" t="e">
        <f>'выработка по дням'!AC199/$B104</f>
        <v>#DIV/0!</v>
      </c>
      <c r="CD104" s="170"/>
      <c r="CE104" s="163"/>
      <c r="CF104" s="170" t="e">
        <f>'выработка по дням'!AD199/$B104</f>
        <v>#DIV/0!</v>
      </c>
      <c r="CG104" s="170"/>
      <c r="CH104" s="163"/>
      <c r="CI104" s="170" t="e">
        <f>'выработка по дням'!AE199/$B104</f>
        <v>#DIV/0!</v>
      </c>
      <c r="CJ104" s="170"/>
      <c r="CK104" s="163"/>
      <c r="CL104" s="170" t="e">
        <f>'выработка по дням'!AF199/$B104</f>
        <v>#DIV/0!</v>
      </c>
      <c r="CM104" s="170"/>
      <c r="CN104" s="163"/>
      <c r="CO104" s="170" t="e">
        <f>'выработка по дням'!AG199/$B104</f>
        <v>#DIV/0!</v>
      </c>
      <c r="CP104" s="170"/>
      <c r="CQ104" s="163"/>
      <c r="CR104" s="170" t="e">
        <f>'выработка по дням'!AH199/$B104</f>
        <v>#DIV/0!</v>
      </c>
      <c r="CS104" s="170"/>
      <c r="CT104" s="163"/>
    </row>
    <row r="105" spans="1:98" ht="15.75" thickBot="1">
      <c r="A105" s="201" t="s">
        <v>833</v>
      </c>
      <c r="B105" s="188">
        <v>4</v>
      </c>
      <c r="C105" s="172">
        <f>'выработка по дням'!C201/$B105</f>
        <v>0</v>
      </c>
      <c r="D105" s="172"/>
      <c r="E105" s="173"/>
      <c r="F105" s="172">
        <f>'выработка по дням'!D201/$B105</f>
        <v>1136.75</v>
      </c>
      <c r="G105" s="172"/>
      <c r="H105" s="173"/>
      <c r="I105" s="172">
        <f>'выработка по дням'!E201/$B105</f>
        <v>2272.25</v>
      </c>
      <c r="J105" s="172"/>
      <c r="K105" s="173"/>
      <c r="L105" s="172">
        <f>'выработка по дням'!F201/$B105</f>
        <v>2231.5</v>
      </c>
      <c r="M105" s="172"/>
      <c r="N105" s="173"/>
      <c r="O105" s="172">
        <f>'выработка по дням'!G201/$B105</f>
        <v>996.75</v>
      </c>
      <c r="P105" s="172"/>
      <c r="Q105" s="173"/>
      <c r="R105" s="172">
        <f>'выработка по дням'!H201/$B105</f>
        <v>442.25</v>
      </c>
      <c r="S105" s="172"/>
      <c r="T105" s="173"/>
      <c r="U105" s="172">
        <f>'выработка по дням'!I201/$B105</f>
        <v>401.5</v>
      </c>
      <c r="V105" s="172"/>
      <c r="W105" s="173"/>
      <c r="X105" s="172">
        <f>'выработка по дням'!J201/$B105</f>
        <v>3091.75</v>
      </c>
      <c r="Y105" s="172"/>
      <c r="Z105" s="173"/>
      <c r="AA105" s="172">
        <f>'выработка по дням'!K201/$B105</f>
        <v>1049.5</v>
      </c>
      <c r="AB105" s="172"/>
      <c r="AC105" s="173"/>
      <c r="AD105" s="172">
        <f>'выработка по дням'!L201/$B105</f>
        <v>3131.75</v>
      </c>
      <c r="AE105" s="172"/>
      <c r="AF105" s="173"/>
      <c r="AG105" s="172">
        <f>'выработка по дням'!M201/$B105</f>
        <v>142.75</v>
      </c>
      <c r="AH105" s="172"/>
      <c r="AI105" s="173"/>
      <c r="AJ105" s="172">
        <f>'выработка по дням'!N201/$B105</f>
        <v>2836.75</v>
      </c>
      <c r="AK105" s="172"/>
      <c r="AL105" s="173"/>
      <c r="AM105" s="172">
        <f>'выработка по дням'!O201/$B105</f>
        <v>1866.25</v>
      </c>
      <c r="AN105" s="172"/>
      <c r="AO105" s="173"/>
      <c r="AP105" s="172">
        <f>'выработка по дням'!P201/$B105</f>
        <v>864</v>
      </c>
      <c r="AQ105" s="172"/>
      <c r="AR105" s="173"/>
      <c r="AS105" s="172">
        <f>'выработка по дням'!Q201/$B105</f>
        <v>5411.5</v>
      </c>
      <c r="AT105" s="172"/>
      <c r="AU105" s="173"/>
      <c r="AV105" s="172">
        <f>'выработка по дням'!R201/$B105</f>
        <v>3453.75</v>
      </c>
      <c r="AW105" s="172"/>
      <c r="AX105" s="173"/>
      <c r="AY105" s="172">
        <f>'выработка по дням'!S201/$B105</f>
        <v>2580.5</v>
      </c>
      <c r="AZ105" s="172"/>
      <c r="BA105" s="173"/>
      <c r="BB105" s="172">
        <f>'выработка по дням'!T201/$B105</f>
        <v>4216.75</v>
      </c>
      <c r="BC105" s="172"/>
      <c r="BD105" s="173"/>
      <c r="BE105" s="172">
        <f>'выработка по дням'!U201/$B105</f>
        <v>4902</v>
      </c>
      <c r="BF105" s="172"/>
      <c r="BG105" s="173"/>
      <c r="BH105" s="172">
        <f>'выработка по дням'!V201/$B105</f>
        <v>995.5</v>
      </c>
      <c r="BI105" s="172"/>
      <c r="BJ105" s="173"/>
      <c r="BK105" s="172">
        <f>'выработка по дням'!W201/$B105</f>
        <v>2228.5</v>
      </c>
      <c r="BL105" s="172"/>
      <c r="BM105" s="173"/>
      <c r="BN105" s="172">
        <f>'выработка по дням'!X201/$B105</f>
        <v>1432.5</v>
      </c>
      <c r="BO105" s="172"/>
      <c r="BP105" s="173"/>
      <c r="BQ105" s="172">
        <f>'выработка по дням'!Y201/$B105</f>
        <v>5339.25</v>
      </c>
      <c r="BR105" s="172"/>
      <c r="BS105" s="173"/>
      <c r="BT105" s="172">
        <f>'выработка по дням'!Z201/$B105</f>
        <v>5600.75</v>
      </c>
      <c r="BU105" s="172"/>
      <c r="BV105" s="173"/>
      <c r="BW105" s="172">
        <f>'выработка по дням'!AA201/$B105</f>
        <v>4991.25</v>
      </c>
      <c r="BX105" s="172"/>
      <c r="BY105" s="173"/>
      <c r="BZ105" s="172">
        <f>'выработка по дням'!AB201/$B105</f>
        <v>4591.75</v>
      </c>
      <c r="CA105" s="172"/>
      <c r="CB105" s="173"/>
      <c r="CC105" s="172">
        <f>'выработка по дням'!AC201/$B105</f>
        <v>2795.5</v>
      </c>
      <c r="CD105" s="172"/>
      <c r="CE105" s="173"/>
      <c r="CF105" s="172">
        <f>'выработка по дням'!AD201/$B105</f>
        <v>3293.5</v>
      </c>
      <c r="CG105" s="172"/>
      <c r="CH105" s="173"/>
      <c r="CI105" s="172">
        <f>'выработка по дням'!AE201/$B105</f>
        <v>3508.5</v>
      </c>
      <c r="CJ105" s="172"/>
      <c r="CK105" s="173"/>
      <c r="CL105" s="172">
        <f>'выработка по дням'!AF201/$B105</f>
        <v>2117.25</v>
      </c>
      <c r="CM105" s="172"/>
      <c r="CN105" s="173"/>
      <c r="CO105" s="172">
        <f>'выработка по дням'!AG201/$B105</f>
        <v>838.5</v>
      </c>
      <c r="CP105" s="172"/>
      <c r="CQ105" s="173"/>
      <c r="CR105" s="172">
        <f>'выработка по дням'!AH201/$B105</f>
        <v>2783.75</v>
      </c>
      <c r="CS105" s="172"/>
      <c r="CT105" s="173"/>
    </row>
    <row r="106" spans="1:98">
      <c r="A106" s="195" t="s">
        <v>834</v>
      </c>
      <c r="B106" s="177">
        <v>5</v>
      </c>
      <c r="C106" s="178">
        <f>'выработка по дням'!C203/$B106</f>
        <v>57.2</v>
      </c>
      <c r="D106" s="179">
        <f>MAX(C106:C107)</f>
        <v>296.2</v>
      </c>
      <c r="E106" s="180">
        <f>(C106-D$106)/D$106</f>
        <v>-0.80688723835246456</v>
      </c>
      <c r="F106" s="178">
        <f>'выработка по дням'!D203/$B106</f>
        <v>137.80000000000001</v>
      </c>
      <c r="G106" s="179">
        <f>MAX(F106:F107)</f>
        <v>377</v>
      </c>
      <c r="H106" s="180">
        <f>(F106-G$106)/G$106</f>
        <v>-0.63448275862068959</v>
      </c>
      <c r="I106" s="178">
        <f>'выработка по дням'!E203/$B106</f>
        <v>335.2</v>
      </c>
      <c r="J106" s="179">
        <f>MAX(I106:I107)</f>
        <v>742.2</v>
      </c>
      <c r="K106" s="180">
        <f>(I106-J$106)/J$106</f>
        <v>-0.54836971166801407</v>
      </c>
      <c r="L106" s="178">
        <f>'выработка по дням'!F203/$B106</f>
        <v>729.6</v>
      </c>
      <c r="M106" s="179">
        <f>MAX(L106:L107)</f>
        <v>1748.6</v>
      </c>
      <c r="N106" s="180">
        <f>(L106-M$106)/M$106</f>
        <v>-0.58275191581836894</v>
      </c>
      <c r="O106" s="178">
        <f>'выработка по дням'!G203/$B106</f>
        <v>783.6</v>
      </c>
      <c r="P106" s="179">
        <f>MAX(O106:O107)</f>
        <v>1833.2</v>
      </c>
      <c r="Q106" s="180">
        <f>(O106-P$106)/P$106</f>
        <v>-0.57255073096225173</v>
      </c>
      <c r="R106" s="178">
        <f>'выработка по дням'!H203/$B106</f>
        <v>269.39999999999998</v>
      </c>
      <c r="S106" s="179">
        <f>MAX(R106:R107)</f>
        <v>749</v>
      </c>
      <c r="T106" s="180">
        <f>(R106-S$106)/S$106</f>
        <v>-0.6403204272363151</v>
      </c>
      <c r="U106" s="178">
        <f>'выработка по дням'!I203/$B106</f>
        <v>686</v>
      </c>
      <c r="V106" s="179">
        <f>MAX(U106:U107)</f>
        <v>1614.4</v>
      </c>
      <c r="W106" s="180">
        <f>(U106-V$106)/V$106</f>
        <v>-0.57507433102081273</v>
      </c>
      <c r="X106" s="178">
        <f>'выработка по дням'!J203/$B106</f>
        <v>1594</v>
      </c>
      <c r="Y106" s="179">
        <f>MAX(X106:X107)</f>
        <v>3737</v>
      </c>
      <c r="Z106" s="180">
        <f>(X106-Y$106)/Y$106</f>
        <v>-0.57345464276157343</v>
      </c>
      <c r="AA106" s="178">
        <f>'выработка по дням'!K203/$B106</f>
        <v>3193.8</v>
      </c>
      <c r="AB106" s="179">
        <f>MAX(AA106:AA107)</f>
        <v>4837.2</v>
      </c>
      <c r="AC106" s="180">
        <f>(AA106-AB$106)/AB$106</f>
        <v>-0.33974199950384515</v>
      </c>
      <c r="AD106" s="178">
        <f>'выработка по дням'!L203/$B106</f>
        <v>5.6</v>
      </c>
      <c r="AE106" s="179">
        <f>MAX(AD106:AD107)</f>
        <v>44.8</v>
      </c>
      <c r="AF106" s="180">
        <f>(AD106-AE$106)/AE$106</f>
        <v>-0.875</v>
      </c>
      <c r="AG106" s="178">
        <f>'выработка по дням'!M203/$B106</f>
        <v>0</v>
      </c>
      <c r="AH106" s="179">
        <f>MAX(AG106:AG107)</f>
        <v>18.600000000000001</v>
      </c>
      <c r="AI106" s="180">
        <f>(AG106-AH$106)/AH$106</f>
        <v>-1</v>
      </c>
      <c r="AJ106" s="178">
        <f>'выработка по дням'!N203/$B106</f>
        <v>2</v>
      </c>
      <c r="AK106" s="179">
        <f>MAX(AJ106:AJ107)</f>
        <v>27.8</v>
      </c>
      <c r="AL106" s="180">
        <f>(AJ106-AK$106)/AK$106</f>
        <v>-0.92805755395683454</v>
      </c>
      <c r="AM106" s="178">
        <f>'выработка по дням'!O203/$B106</f>
        <v>80</v>
      </c>
      <c r="AN106" s="179">
        <f>MAX(AM106:AM107)</f>
        <v>93</v>
      </c>
      <c r="AO106" s="180">
        <f>(AM106-AN$106)/AN$106</f>
        <v>-0.13978494623655913</v>
      </c>
      <c r="AP106" s="178">
        <f>'выработка по дням'!P203/$B106</f>
        <v>41.4</v>
      </c>
      <c r="AQ106" s="179">
        <f>MAX(AP106:AP107)</f>
        <v>41.4</v>
      </c>
      <c r="AR106" s="180">
        <f>(AP106-AQ$106)/AQ$106</f>
        <v>0</v>
      </c>
      <c r="AS106" s="178">
        <f>'выработка по дням'!Q203/$B106</f>
        <v>787.8</v>
      </c>
      <c r="AT106" s="179">
        <f>MAX(AS106:AS107)</f>
        <v>787.8</v>
      </c>
      <c r="AU106" s="180">
        <f>(AS106-AT$106)/AT$106</f>
        <v>0</v>
      </c>
      <c r="AV106" s="178">
        <f>'выработка по дням'!R203/$B106</f>
        <v>420.6</v>
      </c>
      <c r="AW106" s="179">
        <f>MAX(AV106:AV107)</f>
        <v>420.6</v>
      </c>
      <c r="AX106" s="180">
        <f>(AV106-AW$106)/AW$106</f>
        <v>0</v>
      </c>
      <c r="AY106" s="178">
        <f>'выработка по дням'!S203/$B106</f>
        <v>3878.2</v>
      </c>
      <c r="AZ106" s="179">
        <f>MAX(AY106:AY107)</f>
        <v>3878.2</v>
      </c>
      <c r="BA106" s="180">
        <f>(AY106-AZ$106)/AZ$106</f>
        <v>0</v>
      </c>
      <c r="BB106" s="178">
        <f>'выработка по дням'!T203/$B106</f>
        <v>174.4</v>
      </c>
      <c r="BC106" s="179">
        <f>MAX(BB106:BB107)</f>
        <v>174.4</v>
      </c>
      <c r="BD106" s="180">
        <f>(BB106-BC$106)/BC$106</f>
        <v>0</v>
      </c>
      <c r="BE106" s="178">
        <f>'выработка по дням'!U203/$B106</f>
        <v>196.6</v>
      </c>
      <c r="BF106" s="179">
        <f>MAX(BE106:BE107)</f>
        <v>196.6</v>
      </c>
      <c r="BG106" s="180">
        <f>(BE106-BF$106)/BF$106</f>
        <v>0</v>
      </c>
      <c r="BH106" s="178">
        <f>'выработка по дням'!V203/$B106</f>
        <v>1063.4000000000001</v>
      </c>
      <c r="BI106" s="179">
        <f>MAX(BH106:BH107)</f>
        <v>1063.4000000000001</v>
      </c>
      <c r="BJ106" s="180">
        <f>(BH106-BI$106)/BI$106</f>
        <v>0</v>
      </c>
      <c r="BK106" s="178">
        <f>'выработка по дням'!W203/$B106</f>
        <v>661.2</v>
      </c>
      <c r="BL106" s="179">
        <f>MAX(BK106:BK107)</f>
        <v>661.2</v>
      </c>
      <c r="BM106" s="180">
        <f>(BK106-BL$106)/BL$106</f>
        <v>0</v>
      </c>
      <c r="BN106" s="178">
        <f>'выработка по дням'!X203/$B106</f>
        <v>4646.3999999999996</v>
      </c>
      <c r="BO106" s="179">
        <f>MAX(BN106:BN107)</f>
        <v>4646.3999999999996</v>
      </c>
      <c r="BP106" s="180">
        <f>(BN106-BO$106)/BO$106</f>
        <v>0</v>
      </c>
      <c r="BQ106" s="178">
        <f>'выработка по дням'!Y203/$B106</f>
        <v>4768.2</v>
      </c>
      <c r="BR106" s="179">
        <f>MAX(BQ106:BQ107)</f>
        <v>4768.2</v>
      </c>
      <c r="BS106" s="180">
        <f>(BQ106-BR$106)/BR$106</f>
        <v>0</v>
      </c>
      <c r="BT106" s="178">
        <f>'выработка по дням'!Z203/$B106</f>
        <v>6366.2</v>
      </c>
      <c r="BU106" s="179">
        <f>MAX(BT106:BT107)</f>
        <v>6366.2</v>
      </c>
      <c r="BV106" s="180">
        <f>(BT106-BU$106)/BU$106</f>
        <v>0</v>
      </c>
      <c r="BW106" s="178">
        <f>'выработка по дням'!AA203/$B106</f>
        <v>6560.2</v>
      </c>
      <c r="BX106" s="179">
        <f>MAX(BW106:BW107)</f>
        <v>6560.2</v>
      </c>
      <c r="BY106" s="180">
        <f>(BW106-BX$106)/BX$106</f>
        <v>0</v>
      </c>
      <c r="BZ106" s="178">
        <f>'выработка по дням'!AB203/$B106</f>
        <v>6617.8</v>
      </c>
      <c r="CA106" s="179">
        <f>MAX(BZ106:BZ107)</f>
        <v>6617.8</v>
      </c>
      <c r="CB106" s="180">
        <f>(BZ106-CA$106)/CA$106</f>
        <v>0</v>
      </c>
      <c r="CC106" s="178">
        <f>'выработка по дням'!AC203/$B106</f>
        <v>5399.4</v>
      </c>
      <c r="CD106" s="179">
        <f>MAX(CC106:CC107)</f>
        <v>5399.4</v>
      </c>
      <c r="CE106" s="180">
        <f>(CC106-CD$106)/CD$106</f>
        <v>0</v>
      </c>
      <c r="CF106" s="178">
        <f>'выработка по дням'!AD203/$B106</f>
        <v>5340.8</v>
      </c>
      <c r="CG106" s="179">
        <f>MAX(CF106:CF107)</f>
        <v>5340.8</v>
      </c>
      <c r="CH106" s="180">
        <f>(CF106-CG$106)/CG$106</f>
        <v>0</v>
      </c>
      <c r="CI106" s="178">
        <f>'выработка по дням'!AE203/$B106</f>
        <v>3276</v>
      </c>
      <c r="CJ106" s="179">
        <f>MAX(CI106:CI107)</f>
        <v>3300.6</v>
      </c>
      <c r="CK106" s="180">
        <f>(CI106-CJ$106)/CJ$106</f>
        <v>-7.4531903290310578E-3</v>
      </c>
      <c r="CL106" s="178">
        <f>'выработка по дням'!AF203/$B106</f>
        <v>33.799999999999997</v>
      </c>
      <c r="CM106" s="179">
        <f>MAX(CL106:CL107)</f>
        <v>64</v>
      </c>
      <c r="CN106" s="180">
        <f>(CL106-CM$106)/CM$106</f>
        <v>-0.47187500000000004</v>
      </c>
      <c r="CO106" s="178">
        <f>'выработка по дням'!AG203/$B106</f>
        <v>593.6</v>
      </c>
      <c r="CP106" s="179">
        <f>MAX(CO106:CO107)</f>
        <v>593.6</v>
      </c>
      <c r="CQ106" s="180">
        <f>(CO106-CP$106)/CP$106</f>
        <v>0</v>
      </c>
      <c r="CR106" s="178">
        <f>'выработка по дням'!AH203/$B106</f>
        <v>2232.1999999999998</v>
      </c>
      <c r="CS106" s="179">
        <f>MAX(CR106:CR107)</f>
        <v>2232.1999999999998</v>
      </c>
      <c r="CT106" s="180">
        <f>(CR106-CS$106)/CS$106</f>
        <v>0</v>
      </c>
    </row>
    <row r="107" spans="1:98" ht="15.75" thickBot="1">
      <c r="A107" s="197" t="s">
        <v>835</v>
      </c>
      <c r="B107" s="182">
        <v>5</v>
      </c>
      <c r="C107" s="183">
        <f>'выработка по дням'!C205/$B107</f>
        <v>296.2</v>
      </c>
      <c r="D107" s="183">
        <f>D106</f>
        <v>296.2</v>
      </c>
      <c r="E107" s="184">
        <f>(C107-D$106)/D$106</f>
        <v>0</v>
      </c>
      <c r="F107" s="183">
        <f>'выработка по дням'!D205/$B107</f>
        <v>377</v>
      </c>
      <c r="G107" s="183">
        <f>G106</f>
        <v>377</v>
      </c>
      <c r="H107" s="184">
        <f>(F107-G$106)/G$106</f>
        <v>0</v>
      </c>
      <c r="I107" s="183">
        <f>'выработка по дням'!E205/$B107</f>
        <v>742.2</v>
      </c>
      <c r="J107" s="183">
        <f>J106</f>
        <v>742.2</v>
      </c>
      <c r="K107" s="184">
        <f>(I107-J$106)/J$106</f>
        <v>0</v>
      </c>
      <c r="L107" s="183">
        <f>'выработка по дням'!F205/$B107</f>
        <v>1748.6</v>
      </c>
      <c r="M107" s="183">
        <f>M106</f>
        <v>1748.6</v>
      </c>
      <c r="N107" s="184">
        <f>(L107-M$106)/M$106</f>
        <v>0</v>
      </c>
      <c r="O107" s="183">
        <f>'выработка по дням'!G205/$B107</f>
        <v>1833.2</v>
      </c>
      <c r="P107" s="183">
        <f>P106</f>
        <v>1833.2</v>
      </c>
      <c r="Q107" s="184">
        <f>(O107-P$106)/P$106</f>
        <v>0</v>
      </c>
      <c r="R107" s="183">
        <f>'выработка по дням'!H205/$B107</f>
        <v>749</v>
      </c>
      <c r="S107" s="183">
        <f>S106</f>
        <v>749</v>
      </c>
      <c r="T107" s="184">
        <f>(R107-S$106)/S$106</f>
        <v>0</v>
      </c>
      <c r="U107" s="183">
        <f>'выработка по дням'!I205/$B107</f>
        <v>1614.4</v>
      </c>
      <c r="V107" s="183">
        <f>V106</f>
        <v>1614.4</v>
      </c>
      <c r="W107" s="184">
        <f>(U107-V$106)/V$106</f>
        <v>0</v>
      </c>
      <c r="X107" s="183">
        <f>'выработка по дням'!J205/$B107</f>
        <v>3737</v>
      </c>
      <c r="Y107" s="183">
        <f>Y106</f>
        <v>3737</v>
      </c>
      <c r="Z107" s="184">
        <f>(X107-Y$106)/Y$106</f>
        <v>0</v>
      </c>
      <c r="AA107" s="183">
        <f>'выработка по дням'!K205/$B107</f>
        <v>4837.2</v>
      </c>
      <c r="AB107" s="183">
        <f>AB106</f>
        <v>4837.2</v>
      </c>
      <c r="AC107" s="184">
        <f>(AA107-AB$106)/AB$106</f>
        <v>0</v>
      </c>
      <c r="AD107" s="183">
        <f>'выработка по дням'!L205/$B107</f>
        <v>44.8</v>
      </c>
      <c r="AE107" s="183">
        <f>AE106</f>
        <v>44.8</v>
      </c>
      <c r="AF107" s="184">
        <f>(AD107-AE$106)/AE$106</f>
        <v>0</v>
      </c>
      <c r="AG107" s="183">
        <f>'выработка по дням'!M205/$B107</f>
        <v>18.600000000000001</v>
      </c>
      <c r="AH107" s="183">
        <f>AH106</f>
        <v>18.600000000000001</v>
      </c>
      <c r="AI107" s="184">
        <f>(AG107-AH$106)/AH$106</f>
        <v>0</v>
      </c>
      <c r="AJ107" s="183">
        <f>'выработка по дням'!N205/$B107</f>
        <v>27.8</v>
      </c>
      <c r="AK107" s="183">
        <f>AK106</f>
        <v>27.8</v>
      </c>
      <c r="AL107" s="184">
        <f>(AJ107-AK$106)/AK$106</f>
        <v>0</v>
      </c>
      <c r="AM107" s="183">
        <f>'выработка по дням'!O205/$B107</f>
        <v>93</v>
      </c>
      <c r="AN107" s="183">
        <f>AN106</f>
        <v>93</v>
      </c>
      <c r="AO107" s="184">
        <f>(AM107-AN$106)/AN$106</f>
        <v>0</v>
      </c>
      <c r="AP107" s="183">
        <f>'выработка по дням'!P205/$B107</f>
        <v>35.200000000000003</v>
      </c>
      <c r="AQ107" s="183">
        <f>AQ106</f>
        <v>41.4</v>
      </c>
      <c r="AR107" s="184">
        <f>(AP107-AQ$106)/AQ$106</f>
        <v>-0.14975845410628011</v>
      </c>
      <c r="AS107" s="183">
        <f>'выработка по дням'!Q205/$B107</f>
        <v>165.6</v>
      </c>
      <c r="AT107" s="183">
        <f>AT106</f>
        <v>787.8</v>
      </c>
      <c r="AU107" s="184">
        <f>(AS107-AT$106)/AT$106</f>
        <v>-0.78979436405178971</v>
      </c>
      <c r="AV107" s="183">
        <f>'выработка по дням'!R205/$B107</f>
        <v>97</v>
      </c>
      <c r="AW107" s="183">
        <f>AW106</f>
        <v>420.6</v>
      </c>
      <c r="AX107" s="184">
        <f>(AV107-AW$106)/AW$106</f>
        <v>-0.76937708036138852</v>
      </c>
      <c r="AY107" s="183">
        <f>'выработка по дням'!S205/$B107</f>
        <v>1500</v>
      </c>
      <c r="AZ107" s="183">
        <f>AZ106</f>
        <v>3878.2</v>
      </c>
      <c r="BA107" s="184">
        <f>(AY107-AZ$106)/AZ$106</f>
        <v>-0.61322262905471614</v>
      </c>
      <c r="BB107" s="183">
        <f>'выработка по дням'!T205/$B107</f>
        <v>148.4</v>
      </c>
      <c r="BC107" s="183">
        <f>BC106</f>
        <v>174.4</v>
      </c>
      <c r="BD107" s="184">
        <f>(BB107-BC$106)/BC$106</f>
        <v>-0.14908256880733944</v>
      </c>
      <c r="BE107" s="183">
        <f>'выработка по дням'!U205/$B107</f>
        <v>86.4</v>
      </c>
      <c r="BF107" s="183">
        <f>BF106</f>
        <v>196.6</v>
      </c>
      <c r="BG107" s="184">
        <f>(BE107-BF$106)/BF$106</f>
        <v>-0.56052899287894198</v>
      </c>
      <c r="BH107" s="183">
        <f>'выработка по дням'!V205/$B107</f>
        <v>370.2</v>
      </c>
      <c r="BI107" s="183">
        <f>BI106</f>
        <v>1063.4000000000001</v>
      </c>
      <c r="BJ107" s="184">
        <f>(BH107-BI$106)/BI$106</f>
        <v>-0.65187135602783519</v>
      </c>
      <c r="BK107" s="183">
        <f>'выработка по дням'!W205/$B107</f>
        <v>207.2</v>
      </c>
      <c r="BL107" s="183">
        <f>BL106</f>
        <v>661.2</v>
      </c>
      <c r="BM107" s="184">
        <f>(BK107-BL$106)/BL$106</f>
        <v>-0.68663036902601338</v>
      </c>
      <c r="BN107" s="183">
        <f>'выработка по дням'!X205/$B107</f>
        <v>1738</v>
      </c>
      <c r="BO107" s="183">
        <f>BO106</f>
        <v>4646.3999999999996</v>
      </c>
      <c r="BP107" s="184">
        <f>(BN107-BO$106)/BO$106</f>
        <v>-0.62594696969696961</v>
      </c>
      <c r="BQ107" s="183">
        <f>'выработка по дням'!Y205/$B107</f>
        <v>2700.6</v>
      </c>
      <c r="BR107" s="183">
        <f>BR106</f>
        <v>4768.2</v>
      </c>
      <c r="BS107" s="184">
        <f>(BQ107-BR$106)/BR$106</f>
        <v>-0.43362275072354345</v>
      </c>
      <c r="BT107" s="183">
        <f>'выработка по дням'!Z205/$B107</f>
        <v>4480.6000000000004</v>
      </c>
      <c r="BU107" s="183">
        <f>BU106</f>
        <v>6366.2</v>
      </c>
      <c r="BV107" s="184">
        <f>(BT107-BU$106)/BU$106</f>
        <v>-0.29618924947378333</v>
      </c>
      <c r="BW107" s="183">
        <f>'выработка по дням'!AA205/$B107</f>
        <v>5791.6</v>
      </c>
      <c r="BX107" s="183">
        <f>BX106</f>
        <v>6560.2</v>
      </c>
      <c r="BY107" s="184">
        <f>(BW107-BX$106)/BX$106</f>
        <v>-0.11716106216273886</v>
      </c>
      <c r="BZ107" s="183">
        <f>'выработка по дням'!AB205/$B107</f>
        <v>6152.2</v>
      </c>
      <c r="CA107" s="183">
        <f>CA106</f>
        <v>6617.8</v>
      </c>
      <c r="CB107" s="184">
        <f>(BZ107-CA$106)/CA$106</f>
        <v>-7.0355707334763873E-2</v>
      </c>
      <c r="CC107" s="183">
        <f>'выработка по дням'!AC205/$B107</f>
        <v>5084.2</v>
      </c>
      <c r="CD107" s="183">
        <f>CD106</f>
        <v>5399.4</v>
      </c>
      <c r="CE107" s="184">
        <f>(CC107-CD$106)/CD$106</f>
        <v>-5.8376856687780095E-2</v>
      </c>
      <c r="CF107" s="183">
        <f>'выработка по дням'!AD205/$B107</f>
        <v>5165.6000000000004</v>
      </c>
      <c r="CG107" s="183">
        <f>CG106</f>
        <v>5340.8</v>
      </c>
      <c r="CH107" s="184">
        <f>(CF107-CG$106)/CG$106</f>
        <v>-3.2804074295985586E-2</v>
      </c>
      <c r="CI107" s="183">
        <f>'выработка по дням'!AE205/$B107</f>
        <v>3300.6</v>
      </c>
      <c r="CJ107" s="183">
        <f>CJ106</f>
        <v>3300.6</v>
      </c>
      <c r="CK107" s="184">
        <f>(CI107-CJ$106)/CJ$106</f>
        <v>0</v>
      </c>
      <c r="CL107" s="183">
        <f>'выработка по дням'!AF205/$B107</f>
        <v>64</v>
      </c>
      <c r="CM107" s="183">
        <f>CM106</f>
        <v>64</v>
      </c>
      <c r="CN107" s="184">
        <f>(CL107-CM$106)/CM$106</f>
        <v>0</v>
      </c>
      <c r="CO107" s="183">
        <f>'выработка по дням'!AG205/$B107</f>
        <v>273.39999999999998</v>
      </c>
      <c r="CP107" s="183">
        <f>CP106</f>
        <v>593.6</v>
      </c>
      <c r="CQ107" s="184">
        <f>(CO107-CP$106)/CP$106</f>
        <v>-0.53942048517520225</v>
      </c>
      <c r="CR107" s="183">
        <f>'выработка по дням'!AH205/$B107</f>
        <v>1724.8</v>
      </c>
      <c r="CS107" s="183">
        <f>CS106</f>
        <v>2232.1999999999998</v>
      </c>
      <c r="CT107" s="184">
        <f>(CR107-CS$106)/CS$106</f>
        <v>-0.22730938087984942</v>
      </c>
    </row>
  </sheetData>
  <mergeCells count="32">
    <mergeCell ref="C4:E4"/>
    <mergeCell ref="F4:H4"/>
    <mergeCell ref="CR4:CT4"/>
    <mergeCell ref="CO4:CQ4"/>
    <mergeCell ref="CL4:CN4"/>
    <mergeCell ref="CI4:CK4"/>
    <mergeCell ref="CF4:CH4"/>
    <mergeCell ref="AM4:AO4"/>
    <mergeCell ref="CC4:CE4"/>
    <mergeCell ref="BZ4:CB4"/>
    <mergeCell ref="I4:K4"/>
    <mergeCell ref="L4:N4"/>
    <mergeCell ref="O4:Q4"/>
    <mergeCell ref="R4:T4"/>
    <mergeCell ref="U4:W4"/>
    <mergeCell ref="X4:Z4"/>
    <mergeCell ref="AA4:AC4"/>
    <mergeCell ref="AD4:AF4"/>
    <mergeCell ref="AG4:AI4"/>
    <mergeCell ref="AJ4:AL4"/>
    <mergeCell ref="BW4:BY4"/>
    <mergeCell ref="AP4:AR4"/>
    <mergeCell ref="AS4:AU4"/>
    <mergeCell ref="AV4:AX4"/>
    <mergeCell ref="AY4:BA4"/>
    <mergeCell ref="BB4:BD4"/>
    <mergeCell ref="BE4:BG4"/>
    <mergeCell ref="BH4:BJ4"/>
    <mergeCell ref="BK4:BM4"/>
    <mergeCell ref="BN4:BP4"/>
    <mergeCell ref="BQ4:BS4"/>
    <mergeCell ref="BT4:BV4"/>
  </mergeCells>
  <conditionalFormatting sqref="E6:CT37 E39:CT107 E38:F38">
    <cfRule type="cellIs" dxfId="35" priority="37" operator="equal">
      <formula>0</formula>
    </cfRule>
    <cfRule type="cellIs" dxfId="34" priority="38" operator="between">
      <formula>-0.05</formula>
      <formula>"0.00%"</formula>
    </cfRule>
    <cfRule type="cellIs" dxfId="33" priority="39" operator="lessThan">
      <formula>-0.05</formula>
    </cfRule>
  </conditionalFormatting>
  <conditionalFormatting sqref="A1:A3">
    <cfRule type="cellIs" dxfId="32" priority="34" operator="equal">
      <formula>0</formula>
    </cfRule>
    <cfRule type="cellIs" dxfId="31" priority="35" operator="between">
      <formula>-0.05</formula>
      <formula>"0.00%"</formula>
    </cfRule>
    <cfRule type="cellIs" dxfId="30" priority="36" operator="lessThan">
      <formula>-0.05</formula>
    </cfRule>
  </conditionalFormatting>
  <conditionalFormatting sqref="D9">
    <cfRule type="cellIs" dxfId="29" priority="31" operator="equal">
      <formula>0</formula>
    </cfRule>
    <cfRule type="cellIs" dxfId="28" priority="32" operator="between">
      <formula>-0.05</formula>
      <formula>"0.00%"</formula>
    </cfRule>
    <cfRule type="cellIs" dxfId="27" priority="33" operator="lessThan">
      <formula>-0.05</formula>
    </cfRule>
  </conditionalFormatting>
  <conditionalFormatting sqref="D67">
    <cfRule type="cellIs" dxfId="26" priority="28" operator="equal">
      <formula>0</formula>
    </cfRule>
    <cfRule type="cellIs" dxfId="25" priority="29" operator="between">
      <formula>-0.05</formula>
      <formula>"0.00%"</formula>
    </cfRule>
    <cfRule type="cellIs" dxfId="24" priority="30" operator="lessThan">
      <formula>-0.05</formula>
    </cfRule>
  </conditionalFormatting>
  <conditionalFormatting sqref="D68">
    <cfRule type="cellIs" dxfId="23" priority="25" operator="equal">
      <formula>0</formula>
    </cfRule>
    <cfRule type="cellIs" dxfId="22" priority="26" operator="between">
      <formula>-0.05</formula>
      <formula>"0.00%"</formula>
    </cfRule>
    <cfRule type="cellIs" dxfId="21" priority="27" operator="lessThan">
      <formula>-0.05</formula>
    </cfRule>
  </conditionalFormatting>
  <conditionalFormatting sqref="D69">
    <cfRule type="cellIs" dxfId="20" priority="22" operator="equal">
      <formula>0</formula>
    </cfRule>
    <cfRule type="cellIs" dxfId="19" priority="23" operator="between">
      <formula>-0.05</formula>
      <formula>"0.00%"</formula>
    </cfRule>
    <cfRule type="cellIs" dxfId="18" priority="24" operator="lessThan">
      <formula>-0.05</formula>
    </cfRule>
  </conditionalFormatting>
  <conditionalFormatting sqref="D70">
    <cfRule type="cellIs" dxfId="17" priority="19" operator="equal">
      <formula>0</formula>
    </cfRule>
    <cfRule type="cellIs" dxfId="16" priority="20" operator="between">
      <formula>-0.05</formula>
      <formula>"0.00%"</formula>
    </cfRule>
    <cfRule type="cellIs" dxfId="15" priority="21" operator="lessThan">
      <formula>-0.05</formula>
    </cfRule>
  </conditionalFormatting>
  <conditionalFormatting sqref="C38">
    <cfRule type="cellIs" dxfId="14" priority="13" operator="equal">
      <formula>0</formula>
    </cfRule>
    <cfRule type="cellIs" dxfId="13" priority="14" operator="between">
      <formula>-0.05</formula>
      <formula>"0.00%"</formula>
    </cfRule>
    <cfRule type="cellIs" dxfId="12" priority="15" operator="lessThan">
      <formula>-0.05</formula>
    </cfRule>
  </conditionalFormatting>
  <conditionalFormatting sqref="D38">
    <cfRule type="cellIs" dxfId="11" priority="10" operator="equal">
      <formula>0</formula>
    </cfRule>
    <cfRule type="cellIs" dxfId="10" priority="11" operator="between">
      <formula>-0.05</formula>
      <formula>"0.00%"</formula>
    </cfRule>
    <cfRule type="cellIs" dxfId="9" priority="12" operator="lessThan">
      <formula>-0.05</formula>
    </cfRule>
  </conditionalFormatting>
  <conditionalFormatting sqref="H38 K38 N38 Q38 T38 W38 Z38 AC38 AF38 AI38 AL38 AO38 AR38 AU38 AX38 BA38 BD38 BG38 BJ38 BM38 BP38 BS38 BV38 BY38 CB38 CE38 CH38 CK38 CN38 CQ38 CT38">
    <cfRule type="cellIs" dxfId="8" priority="7" operator="equal">
      <formula>0</formula>
    </cfRule>
    <cfRule type="cellIs" dxfId="7" priority="8" operator="between">
      <formula>-0.05</formula>
      <formula>"0.00%"</formula>
    </cfRule>
    <cfRule type="cellIs" dxfId="6" priority="9" operator="lessThan">
      <formula>-0.05</formula>
    </cfRule>
  </conditionalFormatting>
  <conditionalFormatting sqref="I38 L38 O38 R38 U38 X38 AA38 AD38 AG38 AJ38 AM38 AP38 AS38 AV38 AY38 BB38 BE38 BH38 BK38 BN38 BQ38 BT38 BW38 BZ38 CC38 CF38 CI38 CL38 CO38 CR38">
    <cfRule type="cellIs" dxfId="5" priority="4" operator="equal">
      <formula>0</formula>
    </cfRule>
    <cfRule type="cellIs" dxfId="4" priority="5" operator="between">
      <formula>-0.05</formula>
      <formula>"0.00%"</formula>
    </cfRule>
    <cfRule type="cellIs" dxfId="3" priority="6" operator="lessThan">
      <formula>-0.05</formula>
    </cfRule>
  </conditionalFormatting>
  <conditionalFormatting sqref="G38 J38 M38 P38 S38 V38 Y38 AB38 AE38 AH38 AK38 AN38 AQ38 AT38 AW38 AZ38 BC38 BF38 BI38 BL38 BO38 BR38 BU38 BX38 CA38 CD38 CG38 CJ38 CM38 CP38 CS38">
    <cfRule type="cellIs" dxfId="2" priority="1" operator="equal">
      <formula>0</formula>
    </cfRule>
    <cfRule type="cellIs" dxfId="1" priority="2" operator="between">
      <formula>-0.05</formula>
      <formula>"0.00%"</formula>
    </cfRule>
    <cfRule type="cellIs" dxfId="0" priority="3" operator="lessThan">
      <formula>-0.05</formula>
    </cfRule>
  </conditionalFormatting>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20</vt:i4>
      </vt:variant>
      <vt:variant>
        <vt:lpstr>Именованные диапазоны</vt:lpstr>
      </vt:variant>
      <vt:variant>
        <vt:i4>546</vt:i4>
      </vt:variant>
    </vt:vector>
  </HeadingPairs>
  <TitlesOfParts>
    <vt:vector size="566" baseType="lpstr">
      <vt:lpstr>ObserverReportInfo_&amp;!()$bbQ</vt:lpstr>
      <vt:lpstr>выработка помесячно</vt:lpstr>
      <vt:lpstr>выработка по дням</vt:lpstr>
      <vt:lpstr>Погода по дням</vt:lpstr>
      <vt:lpstr>Погода база</vt:lpstr>
      <vt:lpstr>КИУМ по дням</vt:lpstr>
      <vt:lpstr>Астрахань3</vt:lpstr>
      <vt:lpstr>Сравнение очередей</vt:lpstr>
      <vt:lpstr>Алтай</vt:lpstr>
      <vt:lpstr>Астрахань</vt:lpstr>
      <vt:lpstr>Башкирия</vt:lpstr>
      <vt:lpstr>Бурятия</vt:lpstr>
      <vt:lpstr>Калмыкия</vt:lpstr>
      <vt:lpstr>Омск</vt:lpstr>
      <vt:lpstr>Оренбург</vt:lpstr>
      <vt:lpstr>Саратов</vt:lpstr>
      <vt:lpstr>Розница</vt:lpstr>
      <vt:lpstr>Контроль новых СЭС</vt:lpstr>
      <vt:lpstr>Контроль очередей</vt:lpstr>
      <vt:lpstr>Контроль очередей месяц</vt:lpstr>
      <vt:lpstr>ReportObject1_0</vt:lpstr>
      <vt:lpstr>ReportObject1_1</vt:lpstr>
      <vt:lpstr>ReportObject1_10_Res</vt:lpstr>
      <vt:lpstr>ReportObject1_100</vt:lpstr>
      <vt:lpstr>ReportObject1_101</vt:lpstr>
      <vt:lpstr>ReportObject1_102</vt:lpstr>
      <vt:lpstr>ReportObject1_103</vt:lpstr>
      <vt:lpstr>ReportObject1_104</vt:lpstr>
      <vt:lpstr>ReportObject1_105</vt:lpstr>
      <vt:lpstr>ReportObject1_106</vt:lpstr>
      <vt:lpstr>ReportObject1_107</vt:lpstr>
      <vt:lpstr>ReportObject1_108</vt:lpstr>
      <vt:lpstr>ReportObject1_109</vt:lpstr>
      <vt:lpstr>ReportObject1_11_Res</vt:lpstr>
      <vt:lpstr>ReportObject1_110</vt:lpstr>
      <vt:lpstr>ReportObject1_111</vt:lpstr>
      <vt:lpstr>ReportObject1_112</vt:lpstr>
      <vt:lpstr>ReportObject1_113</vt:lpstr>
      <vt:lpstr>ReportObject1_114</vt:lpstr>
      <vt:lpstr>ReportObject1_115</vt:lpstr>
      <vt:lpstr>ReportObject1_116</vt:lpstr>
      <vt:lpstr>ReportObject1_117</vt:lpstr>
      <vt:lpstr>ReportObject1_118</vt:lpstr>
      <vt:lpstr>ReportObject1_119</vt:lpstr>
      <vt:lpstr>ReportObject1_12_Res</vt:lpstr>
      <vt:lpstr>ReportObject1_120</vt:lpstr>
      <vt:lpstr>ReportObject1_121</vt:lpstr>
      <vt:lpstr>ReportObject1_122</vt:lpstr>
      <vt:lpstr>ReportObject1_123</vt:lpstr>
      <vt:lpstr>ReportObject1_124</vt:lpstr>
      <vt:lpstr>ReportObject1_125</vt:lpstr>
      <vt:lpstr>ReportObject1_126</vt:lpstr>
      <vt:lpstr>ReportObject1_127</vt:lpstr>
      <vt:lpstr>ReportObject1_128</vt:lpstr>
      <vt:lpstr>ReportObject1_129</vt:lpstr>
      <vt:lpstr>ReportObject1_13_Res</vt:lpstr>
      <vt:lpstr>ReportObject1_130</vt:lpstr>
      <vt:lpstr>ReportObject1_131</vt:lpstr>
      <vt:lpstr>ReportObject1_132</vt:lpstr>
      <vt:lpstr>ReportObject1_133</vt:lpstr>
      <vt:lpstr>ReportObject1_134</vt:lpstr>
      <vt:lpstr>ReportObject1_135</vt:lpstr>
      <vt:lpstr>ReportObject1_136</vt:lpstr>
      <vt:lpstr>ReportObject1_137</vt:lpstr>
      <vt:lpstr>ReportObject1_138</vt:lpstr>
      <vt:lpstr>ReportObject1_139_Res</vt:lpstr>
      <vt:lpstr>ReportObject1_14_Res</vt:lpstr>
      <vt:lpstr>ReportObject1_140_Res</vt:lpstr>
      <vt:lpstr>ReportObject1_141_Res</vt:lpstr>
      <vt:lpstr>ReportObject1_142_Res</vt:lpstr>
      <vt:lpstr>ReportObject1_143</vt:lpstr>
      <vt:lpstr>ReportObject1_144_Res</vt:lpstr>
      <vt:lpstr>ReportObject1_145</vt:lpstr>
      <vt:lpstr>ReportObject1_146</vt:lpstr>
      <vt:lpstr>ReportObject1_147</vt:lpstr>
      <vt:lpstr>ReportObject1_15_Res</vt:lpstr>
      <vt:lpstr>ReportObject1_16_Res</vt:lpstr>
      <vt:lpstr>ReportObject1_17_Res</vt:lpstr>
      <vt:lpstr>ReportObject1_18_Res</vt:lpstr>
      <vt:lpstr>ReportObject1_19_Res</vt:lpstr>
      <vt:lpstr>ReportObject1_2</vt:lpstr>
      <vt:lpstr>ReportObject1_20_Res</vt:lpstr>
      <vt:lpstr>ReportObject1_21_Res</vt:lpstr>
      <vt:lpstr>ReportObject1_22_Res</vt:lpstr>
      <vt:lpstr>ReportObject1_23_Res</vt:lpstr>
      <vt:lpstr>ReportObject1_24_Res</vt:lpstr>
      <vt:lpstr>ReportObject1_25_Res</vt:lpstr>
      <vt:lpstr>ReportObject1_26_Res</vt:lpstr>
      <vt:lpstr>ReportObject1_27_Res</vt:lpstr>
      <vt:lpstr>ReportObject1_28_Res</vt:lpstr>
      <vt:lpstr>ReportObject1_29_Res</vt:lpstr>
      <vt:lpstr>ReportObject1_3</vt:lpstr>
      <vt:lpstr>ReportObject1_30_Res</vt:lpstr>
      <vt:lpstr>ReportObject1_31_Res</vt:lpstr>
      <vt:lpstr>ReportObject1_32_Res</vt:lpstr>
      <vt:lpstr>ReportObject1_33_Res</vt:lpstr>
      <vt:lpstr>ReportObject1_34_Res</vt:lpstr>
      <vt:lpstr>ReportObject1_35_Res</vt:lpstr>
      <vt:lpstr>ReportObject1_36_Res</vt:lpstr>
      <vt:lpstr>ReportObject1_37_Res</vt:lpstr>
      <vt:lpstr>ReportObject1_38_Res</vt:lpstr>
      <vt:lpstr>ReportObject1_39_Res</vt:lpstr>
      <vt:lpstr>ReportObject1_4_Res</vt:lpstr>
      <vt:lpstr>ReportObject1_40_Res</vt:lpstr>
      <vt:lpstr>ReportObject1_41_Res</vt:lpstr>
      <vt:lpstr>ReportObject1_42_Res</vt:lpstr>
      <vt:lpstr>ReportObject1_43_Res</vt:lpstr>
      <vt:lpstr>ReportObject1_44_Res</vt:lpstr>
      <vt:lpstr>ReportObject1_45_Res</vt:lpstr>
      <vt:lpstr>ReportObject1_46_Res</vt:lpstr>
      <vt:lpstr>ReportObject1_47_Res</vt:lpstr>
      <vt:lpstr>ReportObject1_48_Res</vt:lpstr>
      <vt:lpstr>ReportObject1_49_Res</vt:lpstr>
      <vt:lpstr>ReportObject1_5_Res</vt:lpstr>
      <vt:lpstr>ReportObject1_50_Res</vt:lpstr>
      <vt:lpstr>ReportObject1_51_Res</vt:lpstr>
      <vt:lpstr>ReportObject1_52_Res</vt:lpstr>
      <vt:lpstr>ReportObject1_53_Res</vt:lpstr>
      <vt:lpstr>ReportObject1_54_Res</vt:lpstr>
      <vt:lpstr>ReportObject1_55_Res</vt:lpstr>
      <vt:lpstr>ReportObject1_56_Res</vt:lpstr>
      <vt:lpstr>ReportObject1_57_Res</vt:lpstr>
      <vt:lpstr>ReportObject1_58_Res</vt:lpstr>
      <vt:lpstr>ReportObject1_59_Res</vt:lpstr>
      <vt:lpstr>ReportObject1_6_Res</vt:lpstr>
      <vt:lpstr>ReportObject1_60_Res</vt:lpstr>
      <vt:lpstr>ReportObject1_61_Res</vt:lpstr>
      <vt:lpstr>ReportObject1_62_Res</vt:lpstr>
      <vt:lpstr>ReportObject1_63_Res</vt:lpstr>
      <vt:lpstr>ReportObject1_64_Res</vt:lpstr>
      <vt:lpstr>ReportObject1_65_Res</vt:lpstr>
      <vt:lpstr>ReportObject1_66_Res</vt:lpstr>
      <vt:lpstr>ReportObject1_67_Res</vt:lpstr>
      <vt:lpstr>ReportObject1_68</vt:lpstr>
      <vt:lpstr>ReportObject1_69</vt:lpstr>
      <vt:lpstr>ReportObject1_7_Res</vt:lpstr>
      <vt:lpstr>ReportObject1_70</vt:lpstr>
      <vt:lpstr>ReportObject1_71</vt:lpstr>
      <vt:lpstr>ReportObject1_72</vt:lpstr>
      <vt:lpstr>ReportObject1_73</vt:lpstr>
      <vt:lpstr>ReportObject1_74</vt:lpstr>
      <vt:lpstr>ReportObject1_75</vt:lpstr>
      <vt:lpstr>ReportObject1_76</vt:lpstr>
      <vt:lpstr>ReportObject1_77</vt:lpstr>
      <vt:lpstr>ReportObject1_78</vt:lpstr>
      <vt:lpstr>ReportObject1_79</vt:lpstr>
      <vt:lpstr>ReportObject1_8_Res</vt:lpstr>
      <vt:lpstr>ReportObject1_80</vt:lpstr>
      <vt:lpstr>ReportObject1_81</vt:lpstr>
      <vt:lpstr>ReportObject1_82</vt:lpstr>
      <vt:lpstr>ReportObject1_83</vt:lpstr>
      <vt:lpstr>ReportObject1_84</vt:lpstr>
      <vt:lpstr>ReportObject1_85</vt:lpstr>
      <vt:lpstr>ReportObject1_86</vt:lpstr>
      <vt:lpstr>ReportObject1_87</vt:lpstr>
      <vt:lpstr>ReportObject1_88</vt:lpstr>
      <vt:lpstr>ReportObject1_89</vt:lpstr>
      <vt:lpstr>ReportObject1_9_Res</vt:lpstr>
      <vt:lpstr>ReportObject1_90</vt:lpstr>
      <vt:lpstr>ReportObject1_91</vt:lpstr>
      <vt:lpstr>ReportObject1_92</vt:lpstr>
      <vt:lpstr>ReportObject1_93</vt:lpstr>
      <vt:lpstr>ReportObject1_94</vt:lpstr>
      <vt:lpstr>ReportObject1_95</vt:lpstr>
      <vt:lpstr>ReportObject1_96</vt:lpstr>
      <vt:lpstr>ReportObject1_97</vt:lpstr>
      <vt:lpstr>ReportObject1_98</vt:lpstr>
      <vt:lpstr>ReportObject1_99</vt:lpstr>
      <vt:lpstr>ReportObject2_0</vt:lpstr>
      <vt:lpstr>ReportObject2_1</vt:lpstr>
      <vt:lpstr>ReportObject2_10</vt:lpstr>
      <vt:lpstr>ReportObject2_100</vt:lpstr>
      <vt:lpstr>ReportObject2_101</vt:lpstr>
      <vt:lpstr>ReportObject2_102</vt:lpstr>
      <vt:lpstr>ReportObject2_103</vt:lpstr>
      <vt:lpstr>ReportObject2_104</vt:lpstr>
      <vt:lpstr>ReportObject2_105</vt:lpstr>
      <vt:lpstr>ReportObject2_106</vt:lpstr>
      <vt:lpstr>ReportObject2_107</vt:lpstr>
      <vt:lpstr>ReportObject2_108</vt:lpstr>
      <vt:lpstr>ReportObject2_109</vt:lpstr>
      <vt:lpstr>ReportObject2_11</vt:lpstr>
      <vt:lpstr>ReportObject2_110</vt:lpstr>
      <vt:lpstr>ReportObject2_111</vt:lpstr>
      <vt:lpstr>ReportObject2_112</vt:lpstr>
      <vt:lpstr>ReportObject2_113</vt:lpstr>
      <vt:lpstr>ReportObject2_114</vt:lpstr>
      <vt:lpstr>ReportObject2_115</vt:lpstr>
      <vt:lpstr>ReportObject2_116</vt:lpstr>
      <vt:lpstr>ReportObject2_117</vt:lpstr>
      <vt:lpstr>ReportObject2_118</vt:lpstr>
      <vt:lpstr>ReportObject2_119</vt:lpstr>
      <vt:lpstr>ReportObject2_12</vt:lpstr>
      <vt:lpstr>ReportObject2_120</vt:lpstr>
      <vt:lpstr>ReportObject2_121</vt:lpstr>
      <vt:lpstr>ReportObject2_122</vt:lpstr>
      <vt:lpstr>ReportObject2_123</vt:lpstr>
      <vt:lpstr>ReportObject2_124</vt:lpstr>
      <vt:lpstr>ReportObject2_125</vt:lpstr>
      <vt:lpstr>ReportObject2_126</vt:lpstr>
      <vt:lpstr>ReportObject2_127</vt:lpstr>
      <vt:lpstr>ReportObject2_128</vt:lpstr>
      <vt:lpstr>ReportObject2_129</vt:lpstr>
      <vt:lpstr>ReportObject2_13</vt:lpstr>
      <vt:lpstr>ReportObject2_130</vt:lpstr>
      <vt:lpstr>ReportObject2_131</vt:lpstr>
      <vt:lpstr>ReportObject2_132</vt:lpstr>
      <vt:lpstr>ReportObject2_133</vt:lpstr>
      <vt:lpstr>ReportObject2_134</vt:lpstr>
      <vt:lpstr>ReportObject2_135</vt:lpstr>
      <vt:lpstr>ReportObject2_136</vt:lpstr>
      <vt:lpstr>ReportObject2_137</vt:lpstr>
      <vt:lpstr>ReportObject2_138</vt:lpstr>
      <vt:lpstr>ReportObject2_139</vt:lpstr>
      <vt:lpstr>ReportObject2_14</vt:lpstr>
      <vt:lpstr>ReportObject2_140</vt:lpstr>
      <vt:lpstr>ReportObject2_141</vt:lpstr>
      <vt:lpstr>ReportObject2_142</vt:lpstr>
      <vt:lpstr>ReportObject2_143</vt:lpstr>
      <vt:lpstr>ReportObject2_144</vt:lpstr>
      <vt:lpstr>ReportObject2_145</vt:lpstr>
      <vt:lpstr>ReportObject2_146</vt:lpstr>
      <vt:lpstr>ReportObject2_147</vt:lpstr>
      <vt:lpstr>ReportObject2_148</vt:lpstr>
      <vt:lpstr>ReportObject2_149</vt:lpstr>
      <vt:lpstr>ReportObject2_15</vt:lpstr>
      <vt:lpstr>ReportObject2_150</vt:lpstr>
      <vt:lpstr>ReportObject2_151</vt:lpstr>
      <vt:lpstr>ReportObject2_152</vt:lpstr>
      <vt:lpstr>ReportObject2_153</vt:lpstr>
      <vt:lpstr>ReportObject2_154</vt:lpstr>
      <vt:lpstr>ReportObject2_155</vt:lpstr>
      <vt:lpstr>ReportObject2_156</vt:lpstr>
      <vt:lpstr>ReportObject2_157</vt:lpstr>
      <vt:lpstr>ReportObject2_158</vt:lpstr>
      <vt:lpstr>ReportObject2_159</vt:lpstr>
      <vt:lpstr>ReportObject2_16</vt:lpstr>
      <vt:lpstr>ReportObject2_160</vt:lpstr>
      <vt:lpstr>ReportObject2_161</vt:lpstr>
      <vt:lpstr>ReportObject2_162</vt:lpstr>
      <vt:lpstr>ReportObject2_163</vt:lpstr>
      <vt:lpstr>ReportObject2_164</vt:lpstr>
      <vt:lpstr>ReportObject2_165</vt:lpstr>
      <vt:lpstr>ReportObject2_166</vt:lpstr>
      <vt:lpstr>ReportObject2_167</vt:lpstr>
      <vt:lpstr>ReportObject2_168</vt:lpstr>
      <vt:lpstr>ReportObject2_169</vt:lpstr>
      <vt:lpstr>ReportObject2_17</vt:lpstr>
      <vt:lpstr>ReportObject2_170</vt:lpstr>
      <vt:lpstr>ReportObject2_171</vt:lpstr>
      <vt:lpstr>ReportObject2_172</vt:lpstr>
      <vt:lpstr>ReportObject2_173</vt:lpstr>
      <vt:lpstr>ReportObject2_174</vt:lpstr>
      <vt:lpstr>ReportObject2_175</vt:lpstr>
      <vt:lpstr>ReportObject2_176</vt:lpstr>
      <vt:lpstr>ReportObject2_177</vt:lpstr>
      <vt:lpstr>ReportObject2_178</vt:lpstr>
      <vt:lpstr>ReportObject2_179</vt:lpstr>
      <vt:lpstr>ReportObject2_18</vt:lpstr>
      <vt:lpstr>ReportObject2_180</vt:lpstr>
      <vt:lpstr>ReportObject2_181</vt:lpstr>
      <vt:lpstr>ReportObject2_182</vt:lpstr>
      <vt:lpstr>ReportObject2_183</vt:lpstr>
      <vt:lpstr>ReportObject2_184</vt:lpstr>
      <vt:lpstr>ReportObject2_185</vt:lpstr>
      <vt:lpstr>ReportObject2_186</vt:lpstr>
      <vt:lpstr>ReportObject2_187</vt:lpstr>
      <vt:lpstr>ReportObject2_188</vt:lpstr>
      <vt:lpstr>ReportObject2_189</vt:lpstr>
      <vt:lpstr>ReportObject2_19</vt:lpstr>
      <vt:lpstr>ReportObject2_190</vt:lpstr>
      <vt:lpstr>ReportObject2_191</vt:lpstr>
      <vt:lpstr>ReportObject2_192</vt:lpstr>
      <vt:lpstr>ReportObject2_193</vt:lpstr>
      <vt:lpstr>ReportObject2_194</vt:lpstr>
      <vt:lpstr>ReportObject2_195</vt:lpstr>
      <vt:lpstr>ReportObject2_196</vt:lpstr>
      <vt:lpstr>ReportObject2_197</vt:lpstr>
      <vt:lpstr>ReportObject2_198</vt:lpstr>
      <vt:lpstr>ReportObject2_199</vt:lpstr>
      <vt:lpstr>ReportObject2_2</vt:lpstr>
      <vt:lpstr>ReportObject2_20</vt:lpstr>
      <vt:lpstr>ReportObject2_200</vt:lpstr>
      <vt:lpstr>ReportObject2_201</vt:lpstr>
      <vt:lpstr>ReportObject2_202</vt:lpstr>
      <vt:lpstr>ReportObject2_203</vt:lpstr>
      <vt:lpstr>ReportObject2_204</vt:lpstr>
      <vt:lpstr>ReportObject2_205</vt:lpstr>
      <vt:lpstr>ReportObject2_206</vt:lpstr>
      <vt:lpstr>ReportObject2_207</vt:lpstr>
      <vt:lpstr>ReportObject2_208</vt:lpstr>
      <vt:lpstr>ReportObject2_209</vt:lpstr>
      <vt:lpstr>ReportObject2_21</vt:lpstr>
      <vt:lpstr>ReportObject2_210</vt:lpstr>
      <vt:lpstr>ReportObject2_211</vt:lpstr>
      <vt:lpstr>ReportObject2_212</vt:lpstr>
      <vt:lpstr>ReportObject2_213</vt:lpstr>
      <vt:lpstr>ReportObject2_214</vt:lpstr>
      <vt:lpstr>ReportObject2_215</vt:lpstr>
      <vt:lpstr>ReportObject2_216</vt:lpstr>
      <vt:lpstr>ReportObject2_217</vt:lpstr>
      <vt:lpstr>ReportObject2_218</vt:lpstr>
      <vt:lpstr>ReportObject2_219</vt:lpstr>
      <vt:lpstr>ReportObject2_22</vt:lpstr>
      <vt:lpstr>ReportObject2_220</vt:lpstr>
      <vt:lpstr>ReportObject2_221</vt:lpstr>
      <vt:lpstr>ReportObject2_222</vt:lpstr>
      <vt:lpstr>ReportObject2_223</vt:lpstr>
      <vt:lpstr>ReportObject2_224</vt:lpstr>
      <vt:lpstr>ReportObject2_225</vt:lpstr>
      <vt:lpstr>ReportObject2_226</vt:lpstr>
      <vt:lpstr>ReportObject2_227</vt:lpstr>
      <vt:lpstr>ReportObject2_228</vt:lpstr>
      <vt:lpstr>ReportObject2_229</vt:lpstr>
      <vt:lpstr>ReportObject2_23</vt:lpstr>
      <vt:lpstr>ReportObject2_230</vt:lpstr>
      <vt:lpstr>ReportObject2_231</vt:lpstr>
      <vt:lpstr>ReportObject2_232</vt:lpstr>
      <vt:lpstr>ReportObject2_233</vt:lpstr>
      <vt:lpstr>ReportObject2_234</vt:lpstr>
      <vt:lpstr>ReportObject2_235</vt:lpstr>
      <vt:lpstr>ReportObject2_236</vt:lpstr>
      <vt:lpstr>ReportObject2_237</vt:lpstr>
      <vt:lpstr>ReportObject2_238</vt:lpstr>
      <vt:lpstr>ReportObject2_239</vt:lpstr>
      <vt:lpstr>ReportObject2_24</vt:lpstr>
      <vt:lpstr>ReportObject2_240</vt:lpstr>
      <vt:lpstr>ReportObject2_241</vt:lpstr>
      <vt:lpstr>ReportObject2_242</vt:lpstr>
      <vt:lpstr>ReportObject2_243</vt:lpstr>
      <vt:lpstr>ReportObject2_244</vt:lpstr>
      <vt:lpstr>ReportObject2_245</vt:lpstr>
      <vt:lpstr>ReportObject2_246</vt:lpstr>
      <vt:lpstr>ReportObject2_247</vt:lpstr>
      <vt:lpstr>ReportObject2_248</vt:lpstr>
      <vt:lpstr>ReportObject2_249</vt:lpstr>
      <vt:lpstr>ReportObject2_25</vt:lpstr>
      <vt:lpstr>ReportObject2_250</vt:lpstr>
      <vt:lpstr>ReportObject2_251</vt:lpstr>
      <vt:lpstr>ReportObject2_252</vt:lpstr>
      <vt:lpstr>ReportObject2_253</vt:lpstr>
      <vt:lpstr>ReportObject2_254</vt:lpstr>
      <vt:lpstr>ReportObject2_255</vt:lpstr>
      <vt:lpstr>ReportObject2_256</vt:lpstr>
      <vt:lpstr>ReportObject2_257</vt:lpstr>
      <vt:lpstr>ReportObject2_258</vt:lpstr>
      <vt:lpstr>ReportObject2_259</vt:lpstr>
      <vt:lpstr>ReportObject2_26</vt:lpstr>
      <vt:lpstr>ReportObject2_260</vt:lpstr>
      <vt:lpstr>ReportObject2_261</vt:lpstr>
      <vt:lpstr>ReportObject2_262</vt:lpstr>
      <vt:lpstr>ReportObject2_263</vt:lpstr>
      <vt:lpstr>ReportObject2_264</vt:lpstr>
      <vt:lpstr>ReportObject2_265</vt:lpstr>
      <vt:lpstr>ReportObject2_266</vt:lpstr>
      <vt:lpstr>ReportObject2_267</vt:lpstr>
      <vt:lpstr>ReportObject2_268</vt:lpstr>
      <vt:lpstr>ReportObject2_269</vt:lpstr>
      <vt:lpstr>ReportObject2_27</vt:lpstr>
      <vt:lpstr>ReportObject2_270</vt:lpstr>
      <vt:lpstr>ReportObject2_271</vt:lpstr>
      <vt:lpstr>ReportObject2_272</vt:lpstr>
      <vt:lpstr>ReportObject2_273</vt:lpstr>
      <vt:lpstr>ReportObject2_274</vt:lpstr>
      <vt:lpstr>ReportObject2_275</vt:lpstr>
      <vt:lpstr>ReportObject2_276</vt:lpstr>
      <vt:lpstr>ReportObject2_277</vt:lpstr>
      <vt:lpstr>ReportObject2_278</vt:lpstr>
      <vt:lpstr>ReportObject2_279</vt:lpstr>
      <vt:lpstr>ReportObject2_28</vt:lpstr>
      <vt:lpstr>ReportObject2_280</vt:lpstr>
      <vt:lpstr>ReportObject2_281</vt:lpstr>
      <vt:lpstr>ReportObject2_282</vt:lpstr>
      <vt:lpstr>ReportObject2_283</vt:lpstr>
      <vt:lpstr>ReportObject2_284</vt:lpstr>
      <vt:lpstr>ReportObject2_285</vt:lpstr>
      <vt:lpstr>ReportObject2_286</vt:lpstr>
      <vt:lpstr>ReportObject2_287</vt:lpstr>
      <vt:lpstr>ReportObject2_288</vt:lpstr>
      <vt:lpstr>ReportObject2_289</vt:lpstr>
      <vt:lpstr>ReportObject2_29</vt:lpstr>
      <vt:lpstr>ReportObject2_290</vt:lpstr>
      <vt:lpstr>ReportObject2_291</vt:lpstr>
      <vt:lpstr>ReportObject2_292</vt:lpstr>
      <vt:lpstr>ReportObject2_293</vt:lpstr>
      <vt:lpstr>ReportObject2_294</vt:lpstr>
      <vt:lpstr>ReportObject2_295</vt:lpstr>
      <vt:lpstr>ReportObject2_296</vt:lpstr>
      <vt:lpstr>ReportObject2_297</vt:lpstr>
      <vt:lpstr>ReportObject2_298</vt:lpstr>
      <vt:lpstr>ReportObject2_299</vt:lpstr>
      <vt:lpstr>ReportObject2_3</vt:lpstr>
      <vt:lpstr>ReportObject2_30</vt:lpstr>
      <vt:lpstr>ReportObject2_300</vt:lpstr>
      <vt:lpstr>ReportObject2_301</vt:lpstr>
      <vt:lpstr>ReportObject2_302</vt:lpstr>
      <vt:lpstr>ReportObject2_303</vt:lpstr>
      <vt:lpstr>ReportObject2_304</vt:lpstr>
      <vt:lpstr>ReportObject2_305</vt:lpstr>
      <vt:lpstr>ReportObject2_306</vt:lpstr>
      <vt:lpstr>ReportObject2_307</vt:lpstr>
      <vt:lpstr>ReportObject2_308</vt:lpstr>
      <vt:lpstr>ReportObject2_309</vt:lpstr>
      <vt:lpstr>ReportObject2_31</vt:lpstr>
      <vt:lpstr>ReportObject2_310</vt:lpstr>
      <vt:lpstr>ReportObject2_311</vt:lpstr>
      <vt:lpstr>ReportObject2_312</vt:lpstr>
      <vt:lpstr>ReportObject2_313</vt:lpstr>
      <vt:lpstr>ReportObject2_314</vt:lpstr>
      <vt:lpstr>ReportObject2_315</vt:lpstr>
      <vt:lpstr>ReportObject2_316</vt:lpstr>
      <vt:lpstr>ReportObject2_317</vt:lpstr>
      <vt:lpstr>ReportObject2_318</vt:lpstr>
      <vt:lpstr>ReportObject2_319</vt:lpstr>
      <vt:lpstr>ReportObject2_32</vt:lpstr>
      <vt:lpstr>ReportObject2_320</vt:lpstr>
      <vt:lpstr>ReportObject2_321</vt:lpstr>
      <vt:lpstr>ReportObject2_322</vt:lpstr>
      <vt:lpstr>ReportObject2_323</vt:lpstr>
      <vt:lpstr>ReportObject2_324</vt:lpstr>
      <vt:lpstr>ReportObject2_325</vt:lpstr>
      <vt:lpstr>ReportObject2_326</vt:lpstr>
      <vt:lpstr>ReportObject2_327</vt:lpstr>
      <vt:lpstr>ReportObject2_328</vt:lpstr>
      <vt:lpstr>ReportObject2_329</vt:lpstr>
      <vt:lpstr>ReportObject2_33</vt:lpstr>
      <vt:lpstr>ReportObject2_330</vt:lpstr>
      <vt:lpstr>ReportObject2_331</vt:lpstr>
      <vt:lpstr>ReportObject2_332</vt:lpstr>
      <vt:lpstr>ReportObject2_333</vt:lpstr>
      <vt:lpstr>ReportObject2_334</vt:lpstr>
      <vt:lpstr>ReportObject2_335</vt:lpstr>
      <vt:lpstr>ReportObject2_336</vt:lpstr>
      <vt:lpstr>ReportObject2_337</vt:lpstr>
      <vt:lpstr>ReportObject2_338</vt:lpstr>
      <vt:lpstr>ReportObject2_339</vt:lpstr>
      <vt:lpstr>ReportObject2_34</vt:lpstr>
      <vt:lpstr>ReportObject2_340</vt:lpstr>
      <vt:lpstr>ReportObject2_341</vt:lpstr>
      <vt:lpstr>ReportObject2_342</vt:lpstr>
      <vt:lpstr>ReportObject2_343</vt:lpstr>
      <vt:lpstr>ReportObject2_344</vt:lpstr>
      <vt:lpstr>ReportObject2_345</vt:lpstr>
      <vt:lpstr>ReportObject2_346</vt:lpstr>
      <vt:lpstr>ReportObject2_347</vt:lpstr>
      <vt:lpstr>ReportObject2_348</vt:lpstr>
      <vt:lpstr>ReportObject2_349</vt:lpstr>
      <vt:lpstr>ReportObject2_35</vt:lpstr>
      <vt:lpstr>ReportObject2_350</vt:lpstr>
      <vt:lpstr>ReportObject2_351</vt:lpstr>
      <vt:lpstr>ReportObject2_352</vt:lpstr>
      <vt:lpstr>ReportObject2_353</vt:lpstr>
      <vt:lpstr>ReportObject2_354</vt:lpstr>
      <vt:lpstr>ReportObject2_355</vt:lpstr>
      <vt:lpstr>ReportObject2_356</vt:lpstr>
      <vt:lpstr>ReportObject2_357</vt:lpstr>
      <vt:lpstr>ReportObject2_358</vt:lpstr>
      <vt:lpstr>ReportObject2_359</vt:lpstr>
      <vt:lpstr>ReportObject2_36</vt:lpstr>
      <vt:lpstr>ReportObject2_360</vt:lpstr>
      <vt:lpstr>ReportObject2_361</vt:lpstr>
      <vt:lpstr>ReportObject2_362</vt:lpstr>
      <vt:lpstr>ReportObject2_363</vt:lpstr>
      <vt:lpstr>ReportObject2_364</vt:lpstr>
      <vt:lpstr>ReportObject2_365</vt:lpstr>
      <vt:lpstr>ReportObject2_366</vt:lpstr>
      <vt:lpstr>ReportObject2_367</vt:lpstr>
      <vt:lpstr>ReportObject2_368</vt:lpstr>
      <vt:lpstr>ReportObject2_369</vt:lpstr>
      <vt:lpstr>ReportObject2_37</vt:lpstr>
      <vt:lpstr>ReportObject2_370</vt:lpstr>
      <vt:lpstr>ReportObject2_371</vt:lpstr>
      <vt:lpstr>ReportObject2_372</vt:lpstr>
      <vt:lpstr>ReportObject2_373</vt:lpstr>
      <vt:lpstr>ReportObject2_374</vt:lpstr>
      <vt:lpstr>ReportObject2_375</vt:lpstr>
      <vt:lpstr>ReportObject2_376</vt:lpstr>
      <vt:lpstr>ReportObject2_377</vt:lpstr>
      <vt:lpstr>ReportObject2_378</vt:lpstr>
      <vt:lpstr>ReportObject2_379</vt:lpstr>
      <vt:lpstr>ReportObject2_38</vt:lpstr>
      <vt:lpstr>ReportObject2_380</vt:lpstr>
      <vt:lpstr>ReportObject2_381</vt:lpstr>
      <vt:lpstr>ReportObject2_382</vt:lpstr>
      <vt:lpstr>ReportObject2_383</vt:lpstr>
      <vt:lpstr>ReportObject2_384</vt:lpstr>
      <vt:lpstr>ReportObject2_385</vt:lpstr>
      <vt:lpstr>ReportObject2_386</vt:lpstr>
      <vt:lpstr>ReportObject2_387</vt:lpstr>
      <vt:lpstr>ReportObject2_388</vt:lpstr>
      <vt:lpstr>ReportObject2_389</vt:lpstr>
      <vt:lpstr>ReportObject2_39</vt:lpstr>
      <vt:lpstr>ReportObject2_390</vt:lpstr>
      <vt:lpstr>ReportObject2_391</vt:lpstr>
      <vt:lpstr>ReportObject2_392</vt:lpstr>
      <vt:lpstr>ReportObject2_393</vt:lpstr>
      <vt:lpstr>ReportObject2_394</vt:lpstr>
      <vt:lpstr>ReportObject2_395</vt:lpstr>
      <vt:lpstr>ReportObject2_396</vt:lpstr>
      <vt:lpstr>ReportObject2_397</vt:lpstr>
      <vt:lpstr>ReportObject2_4</vt:lpstr>
      <vt:lpstr>ReportObject2_40</vt:lpstr>
      <vt:lpstr>ReportObject2_41</vt:lpstr>
      <vt:lpstr>ReportObject2_42</vt:lpstr>
      <vt:lpstr>ReportObject2_43</vt:lpstr>
      <vt:lpstr>ReportObject2_44</vt:lpstr>
      <vt:lpstr>ReportObject2_45</vt:lpstr>
      <vt:lpstr>ReportObject2_46</vt:lpstr>
      <vt:lpstr>ReportObject2_47</vt:lpstr>
      <vt:lpstr>ReportObject2_48</vt:lpstr>
      <vt:lpstr>ReportObject2_49</vt:lpstr>
      <vt:lpstr>ReportObject2_5</vt:lpstr>
      <vt:lpstr>ReportObject2_50</vt:lpstr>
      <vt:lpstr>ReportObject2_51</vt:lpstr>
      <vt:lpstr>ReportObject2_52</vt:lpstr>
      <vt:lpstr>ReportObject2_53</vt:lpstr>
      <vt:lpstr>ReportObject2_54</vt:lpstr>
      <vt:lpstr>ReportObject2_55</vt:lpstr>
      <vt:lpstr>ReportObject2_56</vt:lpstr>
      <vt:lpstr>ReportObject2_57</vt:lpstr>
      <vt:lpstr>ReportObject2_58</vt:lpstr>
      <vt:lpstr>ReportObject2_59</vt:lpstr>
      <vt:lpstr>ReportObject2_6</vt:lpstr>
      <vt:lpstr>ReportObject2_60</vt:lpstr>
      <vt:lpstr>ReportObject2_61</vt:lpstr>
      <vt:lpstr>ReportObject2_62</vt:lpstr>
      <vt:lpstr>ReportObject2_63</vt:lpstr>
      <vt:lpstr>ReportObject2_64</vt:lpstr>
      <vt:lpstr>ReportObject2_65</vt:lpstr>
      <vt:lpstr>ReportObject2_66</vt:lpstr>
      <vt:lpstr>ReportObject2_67</vt:lpstr>
      <vt:lpstr>ReportObject2_68</vt:lpstr>
      <vt:lpstr>ReportObject2_69</vt:lpstr>
      <vt:lpstr>ReportObject2_7</vt:lpstr>
      <vt:lpstr>ReportObject2_70</vt:lpstr>
      <vt:lpstr>ReportObject2_71</vt:lpstr>
      <vt:lpstr>ReportObject2_72</vt:lpstr>
      <vt:lpstr>ReportObject2_73</vt:lpstr>
      <vt:lpstr>ReportObject2_74</vt:lpstr>
      <vt:lpstr>ReportObject2_75</vt:lpstr>
      <vt:lpstr>ReportObject2_76</vt:lpstr>
      <vt:lpstr>ReportObject2_77</vt:lpstr>
      <vt:lpstr>ReportObject2_78</vt:lpstr>
      <vt:lpstr>ReportObject2_79</vt:lpstr>
      <vt:lpstr>ReportObject2_8</vt:lpstr>
      <vt:lpstr>ReportObject2_80</vt:lpstr>
      <vt:lpstr>ReportObject2_81</vt:lpstr>
      <vt:lpstr>ReportObject2_82</vt:lpstr>
      <vt:lpstr>ReportObject2_83</vt:lpstr>
      <vt:lpstr>ReportObject2_84</vt:lpstr>
      <vt:lpstr>ReportObject2_85</vt:lpstr>
      <vt:lpstr>ReportObject2_86</vt:lpstr>
      <vt:lpstr>ReportObject2_87</vt:lpstr>
      <vt:lpstr>ReportObject2_88</vt:lpstr>
      <vt:lpstr>ReportObject2_89</vt:lpstr>
      <vt:lpstr>ReportObject2_9</vt:lpstr>
      <vt:lpstr>ReportObject2_90</vt:lpstr>
      <vt:lpstr>ReportObject2_91</vt:lpstr>
      <vt:lpstr>ReportObject2_92</vt:lpstr>
      <vt:lpstr>ReportObject2_93</vt:lpstr>
      <vt:lpstr>ReportObject2_94</vt:lpstr>
      <vt:lpstr>ReportObject2_95</vt:lpstr>
      <vt:lpstr>ReportObject2_96</vt:lpstr>
      <vt:lpstr>ReportObject2_97</vt:lpstr>
      <vt:lpstr>ReportObject2_98</vt:lpstr>
      <vt:lpstr>ReportObject2_99</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Tolchkov Anton</dc:creator>
  <cp:lastModifiedBy>Администратор</cp:lastModifiedBy>
  <dcterms:created xsi:type="dcterms:W3CDTF">2019-08-21T12:04:55Z</dcterms:created>
  <dcterms:modified xsi:type="dcterms:W3CDTF">2021-03-22T07:34:55Z</dcterms:modified>
</cp:coreProperties>
</file>