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Q17"/>
  <c r="R17"/>
  <c r="S17"/>
  <c r="T17"/>
  <c r="B17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6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4"/>
  <c r="C12"/>
  <c r="C15" s="1"/>
  <c r="D12"/>
  <c r="D15" s="1"/>
  <c r="E12"/>
  <c r="E15" s="1"/>
  <c r="F12"/>
  <c r="F15" s="1"/>
  <c r="G12"/>
  <c r="G15" s="1"/>
  <c r="H12"/>
  <c r="H15" s="1"/>
  <c r="I12"/>
  <c r="I15" s="1"/>
  <c r="J12"/>
  <c r="J15" s="1"/>
  <c r="K12"/>
  <c r="K15" s="1"/>
  <c r="L12"/>
  <c r="L15" s="1"/>
  <c r="M12"/>
  <c r="M15" s="1"/>
  <c r="N12"/>
  <c r="N15" s="1"/>
  <c r="O12"/>
  <c r="O15" s="1"/>
  <c r="P12"/>
  <c r="P15" s="1"/>
  <c r="Q12"/>
  <c r="Q15" s="1"/>
  <c r="R12"/>
  <c r="R15" s="1"/>
  <c r="S12"/>
  <c r="S15" s="1"/>
  <c r="T12"/>
  <c r="T15" s="1"/>
  <c r="B12"/>
  <c r="B15" s="1"/>
  <c r="C4"/>
  <c r="C5" s="1"/>
  <c r="D4"/>
  <c r="D5" s="1"/>
  <c r="E4"/>
  <c r="E5" s="1"/>
  <c r="F4"/>
  <c r="F5" s="1"/>
  <c r="G4"/>
  <c r="G5" s="1"/>
  <c r="H4"/>
  <c r="H5" s="1"/>
  <c r="I4"/>
  <c r="I5" s="1"/>
  <c r="J4"/>
  <c r="J5" s="1"/>
  <c r="K4"/>
  <c r="K5" s="1"/>
  <c r="L4"/>
  <c r="L5" s="1"/>
  <c r="M4"/>
  <c r="M5" s="1"/>
  <c r="N4"/>
  <c r="N5" s="1"/>
  <c r="O4"/>
  <c r="O5" s="1"/>
  <c r="P4"/>
  <c r="P5" s="1"/>
  <c r="Q4"/>
  <c r="Q5" s="1"/>
  <c r="R4"/>
  <c r="R5" s="1"/>
  <c r="S4"/>
  <c r="S5" s="1"/>
  <c r="T4"/>
  <c r="T5" s="1"/>
  <c r="B4"/>
  <c r="B5" s="1"/>
  <c r="Q22" l="1" a="1"/>
  <c r="Q22" l="1"/>
  <c r="R22"/>
  <c r="Q23"/>
  <c r="R23"/>
</calcChain>
</file>

<file path=xl/sharedStrings.xml><?xml version="1.0" encoding="utf-8"?>
<sst xmlns="http://schemas.openxmlformats.org/spreadsheetml/2006/main" count="16" uniqueCount="16">
  <si>
    <t>подсчет mT</t>
  </si>
  <si>
    <t>V,л</t>
  </si>
  <si>
    <t>t,c</t>
  </si>
  <si>
    <t>подсчет P</t>
  </si>
  <si>
    <t>I,дел</t>
  </si>
  <si>
    <t>I,А</t>
  </si>
  <si>
    <t>U,дел</t>
  </si>
  <si>
    <t>U,В</t>
  </si>
  <si>
    <t>mT,10¯³кг·К/с</t>
  </si>
  <si>
    <t>IV,Вт</t>
  </si>
  <si>
    <t>σ mT,10¯³</t>
  </si>
  <si>
    <t>σ V,л</t>
  </si>
  <si>
    <t>σ t,c</t>
  </si>
  <si>
    <t>σ I,A</t>
  </si>
  <si>
    <t>σU,B</t>
  </si>
  <si>
    <t>σ IV,Вт</t>
  </si>
</sst>
</file>

<file path=xl/styles.xml><?xml version="1.0" encoding="utf-8"?>
<styleSheet xmlns="http://schemas.openxmlformats.org/spreadsheetml/2006/main">
  <numFmts count="1">
    <numFmt numFmtId="168" formatCode="0.000"/>
  </numFmts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/>
    <xf numFmtId="2" fontId="2" fillId="0" borderId="0" xfId="0" applyNumberFormat="1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vertical="center"/>
    </xf>
    <xf numFmtId="168" fontId="1" fillId="0" borderId="0" xfId="0" applyNumberFormat="1" applyFont="1"/>
    <xf numFmtId="1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v>1</c:v>
          </c:tx>
          <c:spPr>
            <a:ln w="28575">
              <a:noFill/>
            </a:ln>
          </c:spPr>
          <c:marker>
            <c:symbol val="circle"/>
            <c:size val="4"/>
          </c:marker>
          <c:trendline>
            <c:trendlineType val="linear"/>
            <c:backward val="1.4"/>
            <c:dispEq val="1"/>
            <c:trendlineLbl>
              <c:layout>
                <c:manualLayout>
                  <c:x val="-0.12860909376619184"/>
                  <c:y val="-3.4588852863980239E-3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05"/>
          </c:errBars>
          <c:errBars>
            <c:errDir val="y"/>
            <c:errBarType val="both"/>
            <c:errValType val="fixedVal"/>
            <c:val val="2.4000000000000004E-2"/>
          </c:errBars>
          <c:xVal>
            <c:numRef>
              <c:f>Лист1!$B$4:$T$4</c:f>
              <c:numCache>
                <c:formatCode>0.00</c:formatCode>
                <c:ptCount val="19"/>
                <c:pt idx="0">
                  <c:v>1.9088607594936708</c:v>
                </c:pt>
                <c:pt idx="1">
                  <c:v>1.6042553191489362</c:v>
                </c:pt>
                <c:pt idx="2">
                  <c:v>1.7136363636363634</c:v>
                </c:pt>
                <c:pt idx="3">
                  <c:v>1.6215053763440859</c:v>
                </c:pt>
                <c:pt idx="4">
                  <c:v>1.885</c:v>
                </c:pt>
                <c:pt idx="5">
                  <c:v>1.6215053763440859</c:v>
                </c:pt>
                <c:pt idx="6">
                  <c:v>1.816867469879518</c:v>
                </c:pt>
                <c:pt idx="7">
                  <c:v>1.6042553191489362</c:v>
                </c:pt>
                <c:pt idx="8">
                  <c:v>1.5387755102040814</c:v>
                </c:pt>
                <c:pt idx="9">
                  <c:v>1.5309644670050762</c:v>
                </c:pt>
                <c:pt idx="10">
                  <c:v>1.508</c:v>
                </c:pt>
                <c:pt idx="11">
                  <c:v>1.3709090909090909</c:v>
                </c:pt>
                <c:pt idx="12">
                  <c:v>1.6302702702702703</c:v>
                </c:pt>
                <c:pt idx="13">
                  <c:v>1.6943820224719099</c:v>
                </c:pt>
                <c:pt idx="14">
                  <c:v>1.554639175257732</c:v>
                </c:pt>
                <c:pt idx="15">
                  <c:v>1.4930693069306931</c:v>
                </c:pt>
                <c:pt idx="16">
                  <c:v>1.4430622009569378</c:v>
                </c:pt>
                <c:pt idx="17">
                  <c:v>1.7637426900584794</c:v>
                </c:pt>
                <c:pt idx="18">
                  <c:v>1.5466666666666666</c:v>
                </c:pt>
              </c:numCache>
            </c:numRef>
          </c:xVal>
          <c:yVal>
            <c:numRef>
              <c:f>Лист1!$B$15:$T$15</c:f>
              <c:numCache>
                <c:formatCode>0.00</c:formatCode>
                <c:ptCount val="19"/>
                <c:pt idx="0">
                  <c:v>2.4189999999999996</c:v>
                </c:pt>
                <c:pt idx="1">
                  <c:v>2.1175000000000002</c:v>
                </c:pt>
                <c:pt idx="2">
                  <c:v>2.2230000000000003</c:v>
                </c:pt>
                <c:pt idx="3">
                  <c:v>2.2515000000000005</c:v>
                </c:pt>
                <c:pt idx="4">
                  <c:v>2.4189999999999996</c:v>
                </c:pt>
                <c:pt idx="5">
                  <c:v>2.2515000000000005</c:v>
                </c:pt>
                <c:pt idx="6">
                  <c:v>2.3895</c:v>
                </c:pt>
                <c:pt idx="7">
                  <c:v>2.09</c:v>
                </c:pt>
                <c:pt idx="8">
                  <c:v>2.1175000000000002</c:v>
                </c:pt>
                <c:pt idx="9">
                  <c:v>2.052</c:v>
                </c:pt>
                <c:pt idx="10">
                  <c:v>2.052</c:v>
                </c:pt>
                <c:pt idx="11">
                  <c:v>1.9610000000000003</c:v>
                </c:pt>
                <c:pt idx="12">
                  <c:v>2.09</c:v>
                </c:pt>
                <c:pt idx="13">
                  <c:v>2.1840000000000002</c:v>
                </c:pt>
                <c:pt idx="14">
                  <c:v>2.1175000000000002</c:v>
                </c:pt>
                <c:pt idx="15">
                  <c:v>1.9980000000000002</c:v>
                </c:pt>
                <c:pt idx="16">
                  <c:v>1.8720000000000001</c:v>
                </c:pt>
                <c:pt idx="17">
                  <c:v>2.3895</c:v>
                </c:pt>
                <c:pt idx="18">
                  <c:v>2.1840000000000002</c:v>
                </c:pt>
              </c:numCache>
            </c:numRef>
          </c:yVal>
        </c:ser>
        <c:axId val="70064384"/>
        <c:axId val="70087040"/>
      </c:scatterChart>
      <c:valAx>
        <c:axId val="70064384"/>
        <c:scaling>
          <c:orientation val="minMax"/>
          <c:min val="1.2"/>
        </c:scaling>
        <c:axPos val="b"/>
        <c:majorGridlines/>
        <c:min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/>
                  <a:t>m𝜟T,10¯³</a:t>
                </a:r>
                <a:r>
                  <a:rPr lang="ru-RU" sz="1000" b="1" i="0" baseline="0"/>
                  <a:t>кг·К/с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layout>
            <c:manualLayout>
              <c:xMode val="edge"/>
              <c:yMode val="edge"/>
              <c:x val="0.82669452726176229"/>
              <c:y val="0.87394509803921583"/>
            </c:manualLayout>
          </c:layout>
        </c:title>
        <c:numFmt formatCode="0.00" sourceLinked="1"/>
        <c:tickLblPos val="nextTo"/>
        <c:crossAx val="70087040"/>
        <c:crosses val="autoZero"/>
        <c:crossBetween val="midCat"/>
      </c:valAx>
      <c:valAx>
        <c:axId val="70087040"/>
        <c:scaling>
          <c:orientation val="minMax"/>
          <c:min val="1.7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000" b="1" i="0" u="none" strike="noStrike" baseline="0"/>
                  <a:t>IV,</a:t>
                </a:r>
                <a:r>
                  <a:rPr lang="ru-RU" sz="1000" b="1" i="0" u="none" strike="noStrike" baseline="0"/>
                  <a:t>Вт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5889967637540458E-2"/>
              <c:y val="6.5782800679326861E-2"/>
            </c:manualLayout>
          </c:layout>
        </c:title>
        <c:numFmt formatCode="0.00" sourceLinked="1"/>
        <c:tickLblPos val="nextTo"/>
        <c:crossAx val="700643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17</xdr:row>
      <xdr:rowOff>104775</xdr:rowOff>
    </xdr:from>
    <xdr:to>
      <xdr:col>14</xdr:col>
      <xdr:colOff>352425</xdr:colOff>
      <xdr:row>38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B4" sqref="B4"/>
    </sheetView>
  </sheetViews>
  <sheetFormatPr defaultRowHeight="15"/>
  <sheetData>
    <row r="1" spans="1:23">
      <c r="A1" t="s">
        <v>0</v>
      </c>
    </row>
    <row r="2" spans="1:23">
      <c r="A2" t="s">
        <v>1</v>
      </c>
      <c r="B2" s="1">
        <v>5</v>
      </c>
      <c r="C2" s="1">
        <v>5</v>
      </c>
      <c r="D2" s="1">
        <v>5</v>
      </c>
      <c r="E2" s="1">
        <v>5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/>
      <c r="V2" t="s">
        <v>11</v>
      </c>
      <c r="W2" s="1">
        <v>0.1</v>
      </c>
    </row>
    <row r="3" spans="1:23">
      <c r="A3" t="s">
        <v>2</v>
      </c>
      <c r="B3" s="1">
        <v>7.9</v>
      </c>
      <c r="C3" s="1">
        <v>9.4</v>
      </c>
      <c r="D3" s="1">
        <v>8.8000000000000007</v>
      </c>
      <c r="E3" s="1">
        <v>9.3000000000000007</v>
      </c>
      <c r="F3" s="1">
        <v>16</v>
      </c>
      <c r="G3" s="1">
        <v>18.600000000000001</v>
      </c>
      <c r="H3" s="1">
        <v>16.600000000000001</v>
      </c>
      <c r="I3" s="1">
        <v>18.8</v>
      </c>
      <c r="J3" s="1">
        <v>19.600000000000001</v>
      </c>
      <c r="K3" s="1">
        <v>19.7</v>
      </c>
      <c r="L3" s="1">
        <v>20</v>
      </c>
      <c r="M3" s="1">
        <v>22</v>
      </c>
      <c r="N3" s="1">
        <v>18.5</v>
      </c>
      <c r="O3" s="1">
        <v>17.8</v>
      </c>
      <c r="P3" s="1">
        <v>19.399999999999999</v>
      </c>
      <c r="Q3" s="1">
        <v>20.2</v>
      </c>
      <c r="R3" s="1">
        <v>20.9</v>
      </c>
      <c r="S3" s="1">
        <v>17.100000000000001</v>
      </c>
      <c r="T3" s="1">
        <v>19.5</v>
      </c>
      <c r="U3" s="1"/>
      <c r="V3" t="s">
        <v>12</v>
      </c>
      <c r="W3" s="1">
        <v>0.1</v>
      </c>
    </row>
    <row r="4" spans="1:23">
      <c r="A4" s="3" t="s">
        <v>8</v>
      </c>
      <c r="B4" s="4">
        <f>1.16*2.6*B2/B3</f>
        <v>1.9088607594936708</v>
      </c>
      <c r="C4" s="4">
        <f t="shared" ref="C4:T4" si="0">1.16*2.6*C2/C3</f>
        <v>1.6042553191489362</v>
      </c>
      <c r="D4" s="4">
        <f t="shared" si="0"/>
        <v>1.7136363636363634</v>
      </c>
      <c r="E4" s="4">
        <f t="shared" si="0"/>
        <v>1.6215053763440859</v>
      </c>
      <c r="F4" s="4">
        <f t="shared" si="0"/>
        <v>1.885</v>
      </c>
      <c r="G4" s="4">
        <f t="shared" si="0"/>
        <v>1.6215053763440859</v>
      </c>
      <c r="H4" s="4">
        <f t="shared" si="0"/>
        <v>1.816867469879518</v>
      </c>
      <c r="I4" s="4">
        <f t="shared" si="0"/>
        <v>1.6042553191489362</v>
      </c>
      <c r="J4" s="4">
        <f t="shared" si="0"/>
        <v>1.5387755102040814</v>
      </c>
      <c r="K4" s="4">
        <f t="shared" si="0"/>
        <v>1.5309644670050762</v>
      </c>
      <c r="L4" s="4">
        <f t="shared" si="0"/>
        <v>1.508</v>
      </c>
      <c r="M4" s="4">
        <f t="shared" si="0"/>
        <v>1.3709090909090909</v>
      </c>
      <c r="N4" s="4">
        <f t="shared" si="0"/>
        <v>1.6302702702702703</v>
      </c>
      <c r="O4" s="4">
        <f t="shared" si="0"/>
        <v>1.6943820224719099</v>
      </c>
      <c r="P4" s="4">
        <f t="shared" si="0"/>
        <v>1.554639175257732</v>
      </c>
      <c r="Q4" s="4">
        <f t="shared" si="0"/>
        <v>1.4930693069306931</v>
      </c>
      <c r="R4" s="4">
        <f t="shared" si="0"/>
        <v>1.4430622009569378</v>
      </c>
      <c r="S4" s="4">
        <f t="shared" si="0"/>
        <v>1.7637426900584794</v>
      </c>
      <c r="T4" s="4">
        <f t="shared" si="0"/>
        <v>1.5466666666666666</v>
      </c>
      <c r="U4" s="1"/>
    </row>
    <row r="5" spans="1:23">
      <c r="A5" s="5" t="s">
        <v>10</v>
      </c>
      <c r="B5" s="6">
        <f>B4*SQRT((0.1/B2)^2 +(0.1/B3)^2 +0.00072)</f>
        <v>6.8299633684273775E-2</v>
      </c>
      <c r="C5" s="6">
        <f>C4*SQRT((0.1/C2)^2 +(0.1/C3)^2 +0.00072)</f>
        <v>5.6335941769960506E-2</v>
      </c>
      <c r="D5" s="6">
        <f>D4*SQRT((0.1/D2)^2 +(0.1/D3)^2 +0.00072)</f>
        <v>6.0565161090860534E-2</v>
      </c>
      <c r="E5" s="6">
        <f>E4*SQRT((0.1/E2)^2 +(0.1/E3)^2 +0.00072)</f>
        <v>5.6998169808234675E-2</v>
      </c>
      <c r="F5" s="6">
        <f>F4*SQRT((0.1/F2)^2 +(0.1/F3)^2 +0.00072)</f>
        <v>5.5248912673124165E-2</v>
      </c>
      <c r="G5" s="6">
        <f>G4*SQRT((0.1/G2)^2 +(0.1/G3)^2 +0.00072)</f>
        <v>4.7244141124048254E-2</v>
      </c>
      <c r="H5" s="6">
        <f>H4*SQRT((0.1/H2)^2 +(0.1/H3)^2 +0.00072)</f>
        <v>5.3165954913900443E-2</v>
      </c>
      <c r="I5" s="6">
        <f>I4*SQRT((0.1/I2)^2 +(0.1/I3)^2 +0.00072)</f>
        <v>4.6724699607880081E-2</v>
      </c>
      <c r="J5" s="6">
        <f>J4*SQRT((0.1/J2)^2 +(0.1/J3)^2 +0.00072)</f>
        <v>4.4757761534582149E-2</v>
      </c>
      <c r="K5" s="6">
        <f>K4*SQRT((0.1/K2)^2 +(0.1/K3)^2 +0.00072)</f>
        <v>4.4523626943011749E-2</v>
      </c>
      <c r="L5" s="6">
        <f>L4*SQRT((0.1/L2)^2 +(0.1/L3)^2 +0.00072)</f>
        <v>4.3835876630905879E-2</v>
      </c>
      <c r="M5" s="6">
        <f>M4*SQRT((0.1/M2)^2 +(0.1/M3)^2 +0.00072)</f>
        <v>3.9748353813705652E-2</v>
      </c>
      <c r="N5" s="6">
        <f>N4*SQRT((0.1/N2)^2 +(0.1/N3)^2 +0.00072)</f>
        <v>4.7508280114613326E-2</v>
      </c>
      <c r="O5" s="6">
        <f>O4*SQRT((0.1/O2)^2 +(0.1/O3)^2 +0.00072)</f>
        <v>4.9444659192129176E-2</v>
      </c>
      <c r="P5" s="6">
        <f>P4*SQRT((0.1/P2)^2 +(0.1/P3)^2 +0.00072)</f>
        <v>4.523359681154316E-2</v>
      </c>
      <c r="Q5" s="6">
        <f>Q4*SQRT((0.1/Q2)^2 +(0.1/Q3)^2 +0.00072)</f>
        <v>4.3389205495113291E-2</v>
      </c>
      <c r="R5" s="6">
        <f>R4*SQRT((0.1/R2)^2 +(0.1/R3)^2 +0.00072)</f>
        <v>4.1895882101497549E-2</v>
      </c>
      <c r="S5" s="6">
        <f>S4*SQRT((0.1/S2)^2 +(0.1/S3)^2 +0.00072)</f>
        <v>5.1548335148306972E-2</v>
      </c>
      <c r="T5" s="6">
        <f>T4*SQRT((0.1/T2)^2 +(0.1/T3)^2 +0.00072)</f>
        <v>4.4994404496231384E-2</v>
      </c>
      <c r="U5" s="1"/>
    </row>
    <row r="6" spans="1:2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>
      <c r="A11" t="s">
        <v>4</v>
      </c>
      <c r="B11" s="1">
        <v>59</v>
      </c>
      <c r="C11" s="1">
        <v>55</v>
      </c>
      <c r="D11" s="1">
        <v>57</v>
      </c>
      <c r="E11" s="1">
        <v>57</v>
      </c>
      <c r="F11" s="1">
        <v>59</v>
      </c>
      <c r="G11" s="1">
        <v>57</v>
      </c>
      <c r="H11" s="1">
        <v>59</v>
      </c>
      <c r="I11" s="1">
        <v>55</v>
      </c>
      <c r="J11" s="1">
        <v>55</v>
      </c>
      <c r="K11" s="1">
        <v>54</v>
      </c>
      <c r="L11" s="1">
        <v>54</v>
      </c>
      <c r="M11" s="1">
        <v>53</v>
      </c>
      <c r="N11" s="1">
        <v>55</v>
      </c>
      <c r="O11" s="1">
        <v>56</v>
      </c>
      <c r="P11" s="1">
        <v>55</v>
      </c>
      <c r="Q11" s="1">
        <v>54</v>
      </c>
      <c r="R11" s="1">
        <v>52</v>
      </c>
      <c r="S11" s="1">
        <v>59</v>
      </c>
      <c r="T11" s="1">
        <v>56</v>
      </c>
      <c r="U11" s="1"/>
    </row>
    <row r="12" spans="1:23">
      <c r="A12" t="s">
        <v>5</v>
      </c>
      <c r="B12" s="2">
        <f>0.005*B11</f>
        <v>0.29499999999999998</v>
      </c>
      <c r="C12" s="2">
        <f t="shared" ref="C12:T12" si="1">0.005*C11</f>
        <v>0.27500000000000002</v>
      </c>
      <c r="D12" s="2">
        <f t="shared" si="1"/>
        <v>0.28500000000000003</v>
      </c>
      <c r="E12" s="2">
        <f t="shared" si="1"/>
        <v>0.28500000000000003</v>
      </c>
      <c r="F12" s="2">
        <f t="shared" si="1"/>
        <v>0.29499999999999998</v>
      </c>
      <c r="G12" s="2">
        <f t="shared" si="1"/>
        <v>0.28500000000000003</v>
      </c>
      <c r="H12" s="2">
        <f t="shared" si="1"/>
        <v>0.29499999999999998</v>
      </c>
      <c r="I12" s="2">
        <f t="shared" si="1"/>
        <v>0.27500000000000002</v>
      </c>
      <c r="J12" s="2">
        <f t="shared" si="1"/>
        <v>0.27500000000000002</v>
      </c>
      <c r="K12" s="2">
        <f t="shared" si="1"/>
        <v>0.27</v>
      </c>
      <c r="L12" s="2">
        <f t="shared" si="1"/>
        <v>0.27</v>
      </c>
      <c r="M12" s="2">
        <f t="shared" si="1"/>
        <v>0.26500000000000001</v>
      </c>
      <c r="N12" s="2">
        <f t="shared" si="1"/>
        <v>0.27500000000000002</v>
      </c>
      <c r="O12" s="2">
        <f t="shared" si="1"/>
        <v>0.28000000000000003</v>
      </c>
      <c r="P12" s="2">
        <f t="shared" si="1"/>
        <v>0.27500000000000002</v>
      </c>
      <c r="Q12" s="2">
        <f t="shared" si="1"/>
        <v>0.27</v>
      </c>
      <c r="R12" s="2">
        <f t="shared" si="1"/>
        <v>0.26</v>
      </c>
      <c r="S12" s="2">
        <f t="shared" si="1"/>
        <v>0.29499999999999998</v>
      </c>
      <c r="T12" s="2">
        <f t="shared" si="1"/>
        <v>0.28000000000000003</v>
      </c>
      <c r="U12" s="1"/>
      <c r="V12" t="s">
        <v>13</v>
      </c>
      <c r="W12">
        <v>2.5000000000000001E-3</v>
      </c>
    </row>
    <row r="13" spans="1:23">
      <c r="A13" t="s">
        <v>6</v>
      </c>
      <c r="B13" s="1">
        <v>82</v>
      </c>
      <c r="C13" s="1">
        <v>77</v>
      </c>
      <c r="D13" s="1">
        <v>78</v>
      </c>
      <c r="E13" s="1">
        <v>79</v>
      </c>
      <c r="F13" s="1">
        <v>82</v>
      </c>
      <c r="G13" s="1">
        <v>79</v>
      </c>
      <c r="H13" s="1">
        <v>81</v>
      </c>
      <c r="I13" s="1">
        <v>76</v>
      </c>
      <c r="J13" s="1">
        <v>77</v>
      </c>
      <c r="K13" s="1">
        <v>76</v>
      </c>
      <c r="L13" s="1">
        <v>76</v>
      </c>
      <c r="M13" s="1">
        <v>74</v>
      </c>
      <c r="N13" s="1">
        <v>76</v>
      </c>
      <c r="O13" s="1">
        <v>78</v>
      </c>
      <c r="P13" s="1">
        <v>77</v>
      </c>
      <c r="Q13" s="1">
        <v>74</v>
      </c>
      <c r="R13" s="1">
        <v>72</v>
      </c>
      <c r="S13" s="1">
        <v>81</v>
      </c>
      <c r="T13" s="1">
        <v>78</v>
      </c>
      <c r="U13" s="1"/>
    </row>
    <row r="14" spans="1:23">
      <c r="A14" t="s">
        <v>7</v>
      </c>
      <c r="B14" s="1">
        <f>B13/10</f>
        <v>8.1999999999999993</v>
      </c>
      <c r="C14" s="1">
        <f t="shared" ref="C14:T14" si="2">C13/10</f>
        <v>7.7</v>
      </c>
      <c r="D14" s="1">
        <f t="shared" si="2"/>
        <v>7.8</v>
      </c>
      <c r="E14" s="1">
        <f t="shared" si="2"/>
        <v>7.9</v>
      </c>
      <c r="F14" s="1">
        <f t="shared" si="2"/>
        <v>8.1999999999999993</v>
      </c>
      <c r="G14" s="1">
        <f t="shared" si="2"/>
        <v>7.9</v>
      </c>
      <c r="H14" s="1">
        <f t="shared" si="2"/>
        <v>8.1</v>
      </c>
      <c r="I14" s="1">
        <f t="shared" si="2"/>
        <v>7.6</v>
      </c>
      <c r="J14" s="1">
        <f t="shared" si="2"/>
        <v>7.7</v>
      </c>
      <c r="K14" s="1">
        <f t="shared" si="2"/>
        <v>7.6</v>
      </c>
      <c r="L14" s="1">
        <f t="shared" si="2"/>
        <v>7.6</v>
      </c>
      <c r="M14" s="1">
        <f t="shared" si="2"/>
        <v>7.4</v>
      </c>
      <c r="N14" s="1">
        <f t="shared" si="2"/>
        <v>7.6</v>
      </c>
      <c r="O14" s="1">
        <f t="shared" si="2"/>
        <v>7.8</v>
      </c>
      <c r="P14" s="1">
        <f t="shared" si="2"/>
        <v>7.7</v>
      </c>
      <c r="Q14" s="1">
        <f t="shared" si="2"/>
        <v>7.4</v>
      </c>
      <c r="R14" s="1">
        <f t="shared" si="2"/>
        <v>7.2</v>
      </c>
      <c r="S14" s="1">
        <f t="shared" si="2"/>
        <v>8.1</v>
      </c>
      <c r="T14" s="1">
        <f t="shared" si="2"/>
        <v>7.8</v>
      </c>
      <c r="U14" s="1"/>
      <c r="V14" t="s">
        <v>14</v>
      </c>
      <c r="W14">
        <v>0.05</v>
      </c>
    </row>
    <row r="15" spans="1:23">
      <c r="A15" s="3" t="s">
        <v>9</v>
      </c>
      <c r="B15" s="4">
        <f>B12*B14</f>
        <v>2.4189999999999996</v>
      </c>
      <c r="C15" s="4">
        <f t="shared" ref="C15:T15" si="3">C12*C14</f>
        <v>2.1175000000000002</v>
      </c>
      <c r="D15" s="4">
        <f t="shared" si="3"/>
        <v>2.2230000000000003</v>
      </c>
      <c r="E15" s="4">
        <f t="shared" si="3"/>
        <v>2.2515000000000005</v>
      </c>
      <c r="F15" s="4">
        <f t="shared" si="3"/>
        <v>2.4189999999999996</v>
      </c>
      <c r="G15" s="4">
        <f t="shared" si="3"/>
        <v>2.2515000000000005</v>
      </c>
      <c r="H15" s="4">
        <f t="shared" si="3"/>
        <v>2.3895</v>
      </c>
      <c r="I15" s="4">
        <f t="shared" si="3"/>
        <v>2.09</v>
      </c>
      <c r="J15" s="4">
        <f t="shared" si="3"/>
        <v>2.1175000000000002</v>
      </c>
      <c r="K15" s="4">
        <f t="shared" si="3"/>
        <v>2.052</v>
      </c>
      <c r="L15" s="4">
        <f t="shared" si="3"/>
        <v>2.052</v>
      </c>
      <c r="M15" s="4">
        <f t="shared" si="3"/>
        <v>1.9610000000000003</v>
      </c>
      <c r="N15" s="4">
        <f t="shared" si="3"/>
        <v>2.09</v>
      </c>
      <c r="O15" s="4">
        <f t="shared" si="3"/>
        <v>2.1840000000000002</v>
      </c>
      <c r="P15" s="4">
        <f t="shared" si="3"/>
        <v>2.1175000000000002</v>
      </c>
      <c r="Q15" s="4">
        <f t="shared" si="3"/>
        <v>1.9980000000000002</v>
      </c>
      <c r="R15" s="4">
        <f t="shared" si="3"/>
        <v>1.8720000000000001</v>
      </c>
      <c r="S15" s="4">
        <f t="shared" si="3"/>
        <v>2.3895</v>
      </c>
      <c r="T15" s="4">
        <f t="shared" si="3"/>
        <v>2.1840000000000002</v>
      </c>
      <c r="U15" s="1"/>
    </row>
    <row r="16" spans="1:23">
      <c r="A16" s="5" t="s">
        <v>15</v>
      </c>
      <c r="B16" s="7">
        <f>B15*SQRT((0.0025/B12)^2 +(0.05/B14)^2)</f>
        <v>2.5254950009849553E-2</v>
      </c>
      <c r="C16" s="7">
        <f t="shared" ref="C16:T16" si="4">C15*SQRT((0.0025/C12)^2 +(0.05/C14)^2)</f>
        <v>2.3656394484367228E-2</v>
      </c>
      <c r="D16" s="7">
        <f t="shared" si="4"/>
        <v>2.4151863282156929E-2</v>
      </c>
      <c r="E16" s="7">
        <f t="shared" si="4"/>
        <v>2.435415775591511E-2</v>
      </c>
      <c r="F16" s="7">
        <f t="shared" si="4"/>
        <v>2.5254950009849553E-2</v>
      </c>
      <c r="G16" s="7">
        <f t="shared" si="4"/>
        <v>2.435415775591511E-2</v>
      </c>
      <c r="H16" s="7">
        <f t="shared" si="4"/>
        <v>2.5052444990459517E-2</v>
      </c>
      <c r="I16" s="7">
        <f t="shared" si="4"/>
        <v>2.3453411265741277E-2</v>
      </c>
      <c r="J16" s="7">
        <f t="shared" si="4"/>
        <v>2.3656394484367228E-2</v>
      </c>
      <c r="K16" s="7">
        <f t="shared" si="4"/>
        <v>2.3307724041613329E-2</v>
      </c>
      <c r="L16" s="7">
        <f t="shared" si="4"/>
        <v>2.3307724041613329E-2</v>
      </c>
      <c r="M16" s="7">
        <f t="shared" si="4"/>
        <v>2.2755493842147218E-2</v>
      </c>
      <c r="N16" s="7">
        <f t="shared" si="4"/>
        <v>2.3453411265741277E-2</v>
      </c>
      <c r="O16" s="7">
        <f t="shared" si="4"/>
        <v>2.4005207768315613E-2</v>
      </c>
      <c r="P16" s="7">
        <f t="shared" si="4"/>
        <v>2.3656394484367228E-2</v>
      </c>
      <c r="Q16" s="7">
        <f t="shared" si="4"/>
        <v>2.2901964981197575E-2</v>
      </c>
      <c r="R16" s="7">
        <f t="shared" si="4"/>
        <v>2.2203603311174519E-2</v>
      </c>
      <c r="S16" s="7">
        <f t="shared" si="4"/>
        <v>2.5052444990459517E-2</v>
      </c>
      <c r="T16" s="7">
        <f t="shared" si="4"/>
        <v>2.4005207768315613E-2</v>
      </c>
    </row>
    <row r="17" spans="2:20">
      <c r="B17" s="8">
        <f>1000*B16</f>
        <v>25.254950009849555</v>
      </c>
      <c r="C17" s="8">
        <f t="shared" ref="C17:T17" si="5">1000*C16</f>
        <v>23.656394484367226</v>
      </c>
      <c r="D17" s="8">
        <f t="shared" si="5"/>
        <v>24.151863282156928</v>
      </c>
      <c r="E17" s="8">
        <f t="shared" si="5"/>
        <v>24.354157755915111</v>
      </c>
      <c r="F17" s="8">
        <f t="shared" si="5"/>
        <v>25.254950009849555</v>
      </c>
      <c r="G17" s="8">
        <f t="shared" si="5"/>
        <v>24.354157755915111</v>
      </c>
      <c r="H17" s="8">
        <f t="shared" si="5"/>
        <v>25.052444990459517</v>
      </c>
      <c r="I17" s="8">
        <f t="shared" si="5"/>
        <v>23.453411265741277</v>
      </c>
      <c r="J17" s="8">
        <f t="shared" si="5"/>
        <v>23.656394484367226</v>
      </c>
      <c r="K17" s="8">
        <f t="shared" si="5"/>
        <v>23.30772404161333</v>
      </c>
      <c r="L17" s="8">
        <f t="shared" si="5"/>
        <v>23.30772404161333</v>
      </c>
      <c r="M17" s="8">
        <f t="shared" si="5"/>
        <v>22.755493842147217</v>
      </c>
      <c r="N17" s="8">
        <f t="shared" si="5"/>
        <v>23.453411265741277</v>
      </c>
      <c r="O17" s="8">
        <f t="shared" si="5"/>
        <v>24.005207768315614</v>
      </c>
      <c r="P17" s="8">
        <f t="shared" si="5"/>
        <v>23.656394484367226</v>
      </c>
      <c r="Q17" s="8">
        <f t="shared" si="5"/>
        <v>22.901964981197576</v>
      </c>
      <c r="R17" s="8">
        <f t="shared" si="5"/>
        <v>22.203603311174518</v>
      </c>
      <c r="S17" s="8">
        <f t="shared" si="5"/>
        <v>25.052444990459517</v>
      </c>
      <c r="T17" s="8">
        <f t="shared" si="5"/>
        <v>24.005207768315614</v>
      </c>
    </row>
    <row r="22" spans="2:20">
      <c r="Q22">
        <f t="array" ref="Q22:R23">LINEST(B15:T15,B4:T4,1,1)</f>
        <v>1.0093006074064765</v>
      </c>
      <c r="R22">
        <v>0.52848449788855545</v>
      </c>
    </row>
    <row r="23" spans="2:20">
      <c r="Q23">
        <v>0.10250780731125243</v>
      </c>
      <c r="R23">
        <v>0.16706234380232479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2010-04-02T06:39:38Z</dcterms:modified>
</cp:coreProperties>
</file>