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71898d362ea1b/Documents/CSC_17C/Final/Final_4_sorting/"/>
    </mc:Choice>
  </mc:AlternateContent>
  <xr:revisionPtr revIDLastSave="8" documentId="8_{3353D4C1-5202-4B24-B3C1-0562F125081F}" xr6:coauthVersionLast="47" xr6:coauthVersionMax="47" xr10:uidLastSave="{51BED2F2-30DE-46D4-AA01-1B561C920991}"/>
  <bookViews>
    <workbookView xWindow="-120" yWindow="-120" windowWidth="29040" windowHeight="15720" xr2:uid="{1990572C-07F1-43BC-8FAE-A9FFDD992361}"/>
  </bookViews>
  <sheets>
    <sheet name="Timing analysis" sheetId="1" r:id="rId1"/>
    <sheet name="Operational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1" i="1"/>
  <c r="C4" i="1" l="1"/>
  <c r="C5" i="1"/>
  <c r="C6" i="1"/>
  <c r="C7" i="1"/>
  <c r="C8" i="1"/>
  <c r="C9" i="1"/>
  <c r="C10" i="1"/>
  <c r="C11" i="1"/>
  <c r="C12" i="1"/>
  <c r="C13" i="1"/>
  <c r="C14" i="1"/>
  <c r="C3" i="1"/>
  <c r="C3" i="2"/>
  <c r="C22" i="1"/>
  <c r="C23" i="1"/>
  <c r="C24" i="1"/>
  <c r="C25" i="1"/>
  <c r="C26" i="1"/>
  <c r="C27" i="1"/>
  <c r="C28" i="1"/>
  <c r="D28" i="1" s="1"/>
  <c r="F28" i="1" s="1"/>
  <c r="G28" i="1" s="1"/>
  <c r="C29" i="1"/>
  <c r="D29" i="1" s="1"/>
  <c r="F29" i="1" s="1"/>
  <c r="G29" i="1" s="1"/>
  <c r="C30" i="1"/>
  <c r="D30" i="1" s="1"/>
  <c r="F30" i="1" s="1"/>
  <c r="G30" i="1" s="1"/>
  <c r="C31" i="1"/>
  <c r="D31" i="1" s="1"/>
  <c r="F31" i="1" s="1"/>
  <c r="G31" i="1" s="1"/>
  <c r="C32" i="1"/>
  <c r="D32" i="1" s="1"/>
  <c r="F32" i="1" s="1"/>
  <c r="G32" i="1" s="1"/>
  <c r="C33" i="1"/>
  <c r="D33" i="1" s="1"/>
  <c r="F33" i="1" s="1"/>
  <c r="G33" i="1" s="1"/>
  <c r="C34" i="1"/>
  <c r="C35" i="1"/>
  <c r="C36" i="1"/>
  <c r="C37" i="1"/>
  <c r="C38" i="1"/>
  <c r="C39" i="1"/>
  <c r="C40" i="1"/>
  <c r="D40" i="1" s="1"/>
  <c r="F40" i="1" s="1"/>
  <c r="G40" i="1" s="1"/>
  <c r="C41" i="1"/>
  <c r="D41" i="1" s="1"/>
  <c r="F41" i="1" s="1"/>
  <c r="G41" i="1" s="1"/>
  <c r="C21" i="1"/>
  <c r="C4" i="2"/>
  <c r="C5" i="2"/>
  <c r="C6" i="2"/>
  <c r="C7" i="2"/>
  <c r="C8" i="2"/>
  <c r="C9" i="2"/>
  <c r="C10" i="2"/>
  <c r="C11" i="2"/>
  <c r="C12" i="2"/>
  <c r="C13" i="2"/>
  <c r="C14" i="2"/>
  <c r="E24" i="2"/>
  <c r="G24" i="2" s="1"/>
  <c r="C19" i="2"/>
  <c r="C20" i="2"/>
  <c r="C21" i="2"/>
  <c r="C22" i="2"/>
  <c r="D22" i="2" s="1"/>
  <c r="C23" i="2"/>
  <c r="D23" i="2" s="1"/>
  <c r="C24" i="2"/>
  <c r="D24" i="2" s="1"/>
  <c r="F24" i="2" s="1"/>
  <c r="C25" i="2"/>
  <c r="D25" i="2" s="1"/>
  <c r="C26" i="2"/>
  <c r="D26" i="2" s="1"/>
  <c r="C27" i="2"/>
  <c r="D27" i="2" s="1"/>
  <c r="F27" i="2" s="1"/>
  <c r="C28" i="2"/>
  <c r="C29" i="2"/>
  <c r="C30" i="2"/>
  <c r="D30" i="2" s="1"/>
  <c r="F30" i="2" s="1"/>
  <c r="C31" i="2"/>
  <c r="D31" i="2" s="1"/>
  <c r="F31" i="2" s="1"/>
  <c r="C32" i="2"/>
  <c r="D32" i="2" s="1"/>
  <c r="F32" i="2" s="1"/>
  <c r="C33" i="2"/>
  <c r="C34" i="2"/>
  <c r="C35" i="2"/>
  <c r="C36" i="2"/>
  <c r="D36" i="2" s="1"/>
  <c r="F36" i="2" s="1"/>
  <c r="C37" i="2"/>
  <c r="D37" i="2" s="1"/>
  <c r="C38" i="2"/>
  <c r="D38" i="2" s="1"/>
  <c r="C39" i="2"/>
  <c r="D39" i="2" s="1"/>
  <c r="D19" i="2"/>
  <c r="F19" i="2" s="1"/>
  <c r="F22" i="1"/>
  <c r="G22" i="1" s="1"/>
  <c r="F23" i="1"/>
  <c r="G23" i="1" s="1"/>
  <c r="F24" i="1"/>
  <c r="G24" i="1" s="1"/>
  <c r="F25" i="1"/>
  <c r="G25" i="1" s="1"/>
  <c r="F26" i="1"/>
  <c r="G26" i="1" s="1"/>
  <c r="F34" i="1"/>
  <c r="G34" i="1" s="1"/>
  <c r="F35" i="1"/>
  <c r="G35" i="1" s="1"/>
  <c r="F36" i="1"/>
  <c r="G36" i="1" s="1"/>
  <c r="F37" i="1"/>
  <c r="G37" i="1" s="1"/>
  <c r="F38" i="1"/>
  <c r="G38" i="1" s="1"/>
  <c r="D20" i="2"/>
  <c r="F20" i="2" s="1"/>
  <c r="D21" i="2"/>
  <c r="F21" i="2" s="1"/>
  <c r="D28" i="2"/>
  <c r="F28" i="2" s="1"/>
  <c r="D29" i="2"/>
  <c r="F29" i="2" s="1"/>
  <c r="D33" i="2"/>
  <c r="F33" i="2" s="1"/>
  <c r="D34" i="2"/>
  <c r="F34" i="2" s="1"/>
  <c r="D35" i="2"/>
  <c r="F35" i="2" s="1"/>
  <c r="D22" i="1"/>
  <c r="D23" i="1"/>
  <c r="D24" i="1"/>
  <c r="D25" i="1"/>
  <c r="D26" i="1"/>
  <c r="D27" i="1"/>
  <c r="F27" i="1" s="1"/>
  <c r="G27" i="1" s="1"/>
  <c r="D34" i="1"/>
  <c r="D35" i="1"/>
  <c r="D36" i="1"/>
  <c r="D37" i="1"/>
  <c r="D38" i="1"/>
  <c r="D39" i="1"/>
  <c r="F39" i="1" s="1"/>
  <c r="G39" i="1" s="1"/>
  <c r="D21" i="1"/>
  <c r="F21" i="1" s="1"/>
  <c r="G21" i="1" s="1"/>
  <c r="F23" i="2" l="1"/>
  <c r="E23" i="2"/>
  <c r="G23" i="2" s="1"/>
  <c r="F22" i="2"/>
  <c r="E22" i="2"/>
  <c r="E36" i="2"/>
  <c r="G36" i="2" s="1"/>
  <c r="E35" i="2"/>
  <c r="G35" i="2" s="1"/>
  <c r="E34" i="2"/>
  <c r="G34" i="2" s="1"/>
  <c r="F39" i="2"/>
  <c r="E39" i="2"/>
  <c r="G39" i="2" s="1"/>
  <c r="F38" i="2"/>
  <c r="E38" i="2"/>
  <c r="G38" i="2" s="1"/>
  <c r="F26" i="2"/>
  <c r="E26" i="2"/>
  <c r="G26" i="2" s="1"/>
  <c r="F37" i="2"/>
  <c r="E37" i="2"/>
  <c r="G37" i="2" s="1"/>
  <c r="F25" i="2"/>
  <c r="E25" i="2"/>
  <c r="G25" i="2" s="1"/>
  <c r="E33" i="2"/>
  <c r="G33" i="2" s="1"/>
  <c r="E21" i="2"/>
  <c r="G21" i="2" s="1"/>
  <c r="E32" i="2"/>
  <c r="G32" i="2" s="1"/>
  <c r="E20" i="2"/>
  <c r="G20" i="2" s="1"/>
  <c r="E31" i="2"/>
  <c r="G31" i="2" s="1"/>
  <c r="E30" i="2"/>
  <c r="G30" i="2" s="1"/>
  <c r="E29" i="2"/>
  <c r="G29" i="2" s="1"/>
  <c r="E19" i="2"/>
  <c r="G19" i="2" s="1"/>
  <c r="E28" i="2"/>
  <c r="G28" i="2" s="1"/>
  <c r="E27" i="2"/>
  <c r="G27" i="2" s="1"/>
  <c r="G22" i="2" l="1"/>
</calcChain>
</file>

<file path=xl/sharedStrings.xml><?xml version="1.0" encoding="utf-8"?>
<sst xmlns="http://schemas.openxmlformats.org/spreadsheetml/2006/main" count="30" uniqueCount="18">
  <si>
    <t>P</t>
  </si>
  <si>
    <t>p</t>
  </si>
  <si>
    <t>N</t>
  </si>
  <si>
    <t>Log p</t>
  </si>
  <si>
    <t xml:space="preserve">p Log p </t>
  </si>
  <si>
    <t>fit(n)</t>
  </si>
  <si>
    <t>+Delta above</t>
  </si>
  <si>
    <t>f(n) =c0 +c1 * n *log (n)</t>
  </si>
  <si>
    <t>f(n) =c0 +c1 * p *log (p)</t>
  </si>
  <si>
    <t>f(n) fit</t>
  </si>
  <si>
    <t>Merge sort timing analysis</t>
  </si>
  <si>
    <t>Merge sort Operational Analysis</t>
  </si>
  <si>
    <t>c0=</t>
  </si>
  <si>
    <t>c1=</t>
  </si>
  <si>
    <t>f(n) big0(plogp) c1 = 2.30</t>
  </si>
  <si>
    <t>Data</t>
  </si>
  <si>
    <t>data</t>
  </si>
  <si>
    <t>f(n) big0(plogp)  c1 =0.00000025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</si>
</sst>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timing analysis</a:t>
            </a:r>
          </a:p>
        </c:rich>
      </c:tx>
      <c:layout>
        <c:manualLayout>
          <c:xMode val="edge"/>
          <c:yMode val="edge"/>
          <c:x val="0.4208089837576669"/>
          <c:y val="1.3722129400760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'Timing analysis'!$B$2</c:f>
              <c:strCache>
                <c:ptCount val="1"/>
                <c:pt idx="0">
                  <c:v>data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'Timing analysis'!$A$3:$A$14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50</c:v>
                </c:pt>
                <c:pt idx="3">
                  <c:v>100</c:v>
                </c:pt>
                <c:pt idx="4">
                  <c:v>2500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50000</c:v>
                </c:pt>
                <c:pt idx="10">
                  <c:v>75000</c:v>
                </c:pt>
                <c:pt idx="11">
                  <c:v>100000</c:v>
                </c:pt>
              </c:numCache>
            </c:numRef>
          </c:xVal>
          <c:yVal>
            <c:numRef>
              <c:f>'Timing analysis'!$B$3:$B$14</c:f>
              <c:numCache>
                <c:formatCode>General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16</c:v>
                </c:pt>
                <c:pt idx="8">
                  <c:v>16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E6-410A-BABC-1B58EABF3614}"/>
            </c:ext>
          </c:extLst>
        </c:ser>
        <c:ser>
          <c:idx val="1"/>
          <c:order val="1"/>
          <c:tx>
            <c:strRef>
              <c:f>'Timing analysis'!$F$20</c:f>
              <c:strCache>
                <c:ptCount val="1"/>
                <c:pt idx="0">
                  <c:v>fit(n)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'Timing analysis'!$A$21:$A$41</c:f>
              <c:numCache>
                <c:formatCode>General</c:formatCode>
                <c:ptCount val="21"/>
                <c:pt idx="0">
                  <c:v>100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xVal>
          <c:yVal>
            <c:numRef>
              <c:f>'Timing analysis'!$F$21:$F$41</c:f>
              <c:numCache>
                <c:formatCode>General</c:formatCode>
                <c:ptCount val="21"/>
                <c:pt idx="0">
                  <c:v>15.000132877123795</c:v>
                </c:pt>
                <c:pt idx="1">
                  <c:v>15.01228771237955</c:v>
                </c:pt>
                <c:pt idx="2">
                  <c:v>15.026575424759098</c:v>
                </c:pt>
                <c:pt idx="3">
                  <c:v>15.041618024640812</c:v>
                </c:pt>
                <c:pt idx="4">
                  <c:v>15.057150849518198</c:v>
                </c:pt>
                <c:pt idx="5">
                  <c:v>15.073048202372185</c:v>
                </c:pt>
                <c:pt idx="6">
                  <c:v>15.089236049281624</c:v>
                </c:pt>
                <c:pt idx="7">
                  <c:v>15.10566547111125</c:v>
                </c:pt>
                <c:pt idx="8">
                  <c:v>15.122301699036395</c:v>
                </c:pt>
                <c:pt idx="9">
                  <c:v>15.139118736428927</c:v>
                </c:pt>
                <c:pt idx="10">
                  <c:v>15.156096404744368</c:v>
                </c:pt>
                <c:pt idx="11">
                  <c:v>15.173218583980054</c:v>
                </c:pt>
                <c:pt idx="12">
                  <c:v>15.190472098563248</c:v>
                </c:pt>
                <c:pt idx="13">
                  <c:v>15.207845977269978</c:v>
                </c:pt>
                <c:pt idx="14">
                  <c:v>15.225330942222499</c:v>
                </c:pt>
                <c:pt idx="15">
                  <c:v>15.242919044627369</c:v>
                </c:pt>
                <c:pt idx="16">
                  <c:v>15.26060339807279</c:v>
                </c:pt>
                <c:pt idx="17">
                  <c:v>15.278377978753596</c:v>
                </c:pt>
                <c:pt idx="18">
                  <c:v>15.296237472857852</c:v>
                </c:pt>
                <c:pt idx="19">
                  <c:v>15.314177157966867</c:v>
                </c:pt>
                <c:pt idx="20">
                  <c:v>15.332192809488737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E6-410A-BABC-1B58EABF3614}"/>
            </c:ext>
          </c:extLst>
        </c:ser>
        <c:ser>
          <c:idx val="2"/>
          <c:order val="2"/>
          <c:tx>
            <c:strRef>
              <c:f>'Timing analysis'!$E$20</c:f>
              <c:strCache>
                <c:ptCount val="1"/>
                <c:pt idx="0">
                  <c:v>f(n) big0(plogp)  c1 =0.00000025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'Timing analysis'!$A$21:$A$42</c:f>
              <c:numCache>
                <c:formatCode>General</c:formatCode>
                <c:ptCount val="22"/>
                <c:pt idx="0">
                  <c:v>100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xVal>
          <c:yVal>
            <c:numRef>
              <c:f>'Timing analysis'!$E$21:$E$41</c:f>
              <c:numCache>
                <c:formatCode>General</c:formatCode>
                <c:ptCount val="21"/>
                <c:pt idx="0">
                  <c:v>15.000166096404744</c:v>
                </c:pt>
                <c:pt idx="1">
                  <c:v>15.015359640474436</c:v>
                </c:pt>
                <c:pt idx="2">
                  <c:v>15.033219280948874</c:v>
                </c:pt>
                <c:pt idx="3">
                  <c:v>15.052022530801015</c:v>
                </c:pt>
                <c:pt idx="4">
                  <c:v>15.071438561897747</c:v>
                </c:pt>
                <c:pt idx="5">
                  <c:v>15.091310252965229</c:v>
                </c:pt>
                <c:pt idx="6">
                  <c:v>15.11154506160203</c:v>
                </c:pt>
                <c:pt idx="7">
                  <c:v>15.132081838889063</c:v>
                </c:pt>
                <c:pt idx="8">
                  <c:v>15.152877123795495</c:v>
                </c:pt>
                <c:pt idx="9">
                  <c:v>15.173898420536156</c:v>
                </c:pt>
                <c:pt idx="10">
                  <c:v>15.195120505930459</c:v>
                </c:pt>
                <c:pt idx="11">
                  <c:v>15.216523229975067</c:v>
                </c:pt>
                <c:pt idx="12">
                  <c:v>15.23809012320406</c:v>
                </c:pt>
                <c:pt idx="13">
                  <c:v>15.259807471587472</c:v>
                </c:pt>
                <c:pt idx="14">
                  <c:v>15.281663677778123</c:v>
                </c:pt>
                <c:pt idx="15">
                  <c:v>15.303648805784212</c:v>
                </c:pt>
                <c:pt idx="16">
                  <c:v>15.325754247590989</c:v>
                </c:pt>
                <c:pt idx="17">
                  <c:v>15.347972473441995</c:v>
                </c:pt>
                <c:pt idx="18">
                  <c:v>15.370296841072314</c:v>
                </c:pt>
                <c:pt idx="19">
                  <c:v>15.392721447458584</c:v>
                </c:pt>
                <c:pt idx="20">
                  <c:v>15.415241011860921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E6-410A-BABC-1B58EABF3614}"/>
            </c:ext>
          </c:extLst>
        </c:ser>
        <c:ser>
          <c:idx val="3"/>
          <c:order val="3"/>
          <c:tx>
            <c:strRef>
              <c:f>'Timing analysis'!$G$20</c:f>
              <c:strCache>
                <c:ptCount val="1"/>
                <c:pt idx="0">
                  <c:v>+Delta above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'Timing analysis'!$A$21:$A$41</c:f>
              <c:numCache>
                <c:formatCode>General</c:formatCode>
                <c:ptCount val="21"/>
                <c:pt idx="0">
                  <c:v>100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xVal>
          <c:yVal>
            <c:numRef>
              <c:f>'Timing analysis'!$G$21:$G$41</c:f>
              <c:numCache>
                <c:formatCode>General</c:formatCode>
                <c:ptCount val="21"/>
                <c:pt idx="0">
                  <c:v>3.3219280949126073E-5</c:v>
                </c:pt>
                <c:pt idx="1">
                  <c:v>3.0719280948865446E-3</c:v>
                </c:pt>
                <c:pt idx="2">
                  <c:v>6.6438561897754767E-3</c:v>
                </c:pt>
                <c:pt idx="3">
                  <c:v>1.0404506160202942E-2</c:v>
                </c:pt>
                <c:pt idx="4">
                  <c:v>1.4287712379548623E-2</c:v>
                </c:pt>
                <c:pt idx="5">
                  <c:v>1.8262050593044421E-2</c:v>
                </c:pt>
                <c:pt idx="6">
                  <c:v>2.2309012320405941E-2</c:v>
                </c:pt>
                <c:pt idx="7">
                  <c:v>2.6416367777812866E-2</c:v>
                </c:pt>
                <c:pt idx="8">
                  <c:v>3.057542475909969E-2</c:v>
                </c:pt>
                <c:pt idx="9">
                  <c:v>3.4779684107229869E-2</c:v>
                </c:pt>
                <c:pt idx="10">
                  <c:v>3.9024101186091897E-2</c:v>
                </c:pt>
                <c:pt idx="11">
                  <c:v>4.3304645995013047E-2</c:v>
                </c:pt>
                <c:pt idx="12">
                  <c:v>4.7618024640811996E-2</c:v>
                </c:pt>
                <c:pt idx="13">
                  <c:v>5.1961494317493973E-2</c:v>
                </c:pt>
                <c:pt idx="14">
                  <c:v>5.633273555562468E-2</c:v>
                </c:pt>
                <c:pt idx="15">
                  <c:v>6.0729761156842699E-2</c:v>
                </c:pt>
                <c:pt idx="16">
                  <c:v>6.5150849518198939E-2</c:v>
                </c:pt>
                <c:pt idx="17">
                  <c:v>6.9594494688399067E-2</c:v>
                </c:pt>
                <c:pt idx="18">
                  <c:v>7.4059368214461685E-2</c:v>
                </c:pt>
                <c:pt idx="19">
                  <c:v>7.8544289491716768E-2</c:v>
                </c:pt>
                <c:pt idx="20">
                  <c:v>8.3048202372184576E-2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E6-410A-BABC-1B58EABF3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277264"/>
        <c:axId val="1007299344"/>
      </c:scatterChart>
      <c:valAx>
        <c:axId val="100727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elemenst to find)</a:t>
                </a:r>
                <a:endParaRPr lang="en-US"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99344"/>
        <c:crosses val="autoZero"/>
        <c:crossBetween val="midCat"/>
      </c:valAx>
      <c:valAx>
        <c:axId val="100729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7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3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Operational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'Operational analysis'!$B$2</c:f>
              <c:strCache>
                <c:ptCount val="1"/>
                <c:pt idx="0">
                  <c:v>Data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'Operational analysis'!$A$3:$A$15</c:f>
              <c:numCache>
                <c:formatCode>General</c:formatCode>
                <c:ptCount val="13"/>
                <c:pt idx="0">
                  <c:v>1</c:v>
                </c:pt>
                <c:pt idx="1">
                  <c:v>8</c:v>
                </c:pt>
                <c:pt idx="2">
                  <c:v>50</c:v>
                </c:pt>
                <c:pt idx="3">
                  <c:v>100</c:v>
                </c:pt>
                <c:pt idx="4">
                  <c:v>2500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40000</c:v>
                </c:pt>
                <c:pt idx="9">
                  <c:v>50000</c:v>
                </c:pt>
                <c:pt idx="10">
                  <c:v>75000</c:v>
                </c:pt>
                <c:pt idx="11">
                  <c:v>100000</c:v>
                </c:pt>
              </c:numCache>
            </c:numRef>
          </c:xVal>
          <c:yVal>
            <c:numRef>
              <c:f>'Operational analysis'!$B$3:$B$15</c:f>
              <c:numCache>
                <c:formatCode>General</c:formatCode>
                <c:ptCount val="13"/>
                <c:pt idx="0">
                  <c:v>1499984</c:v>
                </c:pt>
                <c:pt idx="1">
                  <c:v>3599935</c:v>
                </c:pt>
                <c:pt idx="2">
                  <c:v>5498937</c:v>
                </c:pt>
                <c:pt idx="3">
                  <c:v>6198587</c:v>
                </c:pt>
                <c:pt idx="4">
                  <c:v>9384987</c:v>
                </c:pt>
                <c:pt idx="5">
                  <c:v>10067487</c:v>
                </c:pt>
                <c:pt idx="6">
                  <c:v>10732487</c:v>
                </c:pt>
                <c:pt idx="7">
                  <c:v>11362487</c:v>
                </c:pt>
                <c:pt idx="8">
                  <c:v>11922487</c:v>
                </c:pt>
                <c:pt idx="9">
                  <c:v>12132487</c:v>
                </c:pt>
                <c:pt idx="10">
                  <c:v>12307487</c:v>
                </c:pt>
                <c:pt idx="11">
                  <c:v>12482487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E5-4591-AD7A-219354CC320E}"/>
            </c:ext>
          </c:extLst>
        </c:ser>
        <c:ser>
          <c:idx val="1"/>
          <c:order val="1"/>
          <c:tx>
            <c:strRef>
              <c:f>'Operational analysis'!$F$18</c:f>
              <c:strCache>
                <c:ptCount val="1"/>
                <c:pt idx="0">
                  <c:v>fit(n)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'Operational analysis'!$A$19:$A$39</c:f>
              <c:numCache>
                <c:formatCode>General</c:formatCode>
                <c:ptCount val="21"/>
                <c:pt idx="0">
                  <c:v>100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xVal>
          <c:yVal>
            <c:numRef>
              <c:f>'Operational analysis'!$F$19:$F$39</c:f>
              <c:numCache>
                <c:formatCode>0</c:formatCode>
                <c:ptCount val="21"/>
                <c:pt idx="0">
                  <c:v>10446858.072936991</c:v>
                </c:pt>
                <c:pt idx="1">
                  <c:v>10578130.293699134</c:v>
                </c:pt>
                <c:pt idx="2">
                  <c:v>10732437.587398268</c:v>
                </c:pt>
                <c:pt idx="3">
                  <c:v>10894897.666120768</c:v>
                </c:pt>
                <c:pt idx="4">
                  <c:v>11062652.174796537</c:v>
                </c:pt>
                <c:pt idx="5">
                  <c:v>11234343.585619587</c:v>
                </c:pt>
                <c:pt idx="6">
                  <c:v>11409172.332241535</c:v>
                </c:pt>
                <c:pt idx="7">
                  <c:v>11586610.088001493</c:v>
                </c:pt>
                <c:pt idx="8">
                  <c:v>11766281.349593073</c:v>
                </c:pt>
                <c:pt idx="9">
                  <c:v>11947905.353432398</c:v>
                </c:pt>
                <c:pt idx="10">
                  <c:v>12131264.171239175</c:v>
                </c:pt>
                <c:pt idx="11">
                  <c:v>12316183.706984585</c:v>
                </c:pt>
                <c:pt idx="12">
                  <c:v>12502521.66448307</c:v>
                </c:pt>
                <c:pt idx="13">
                  <c:v>12690159.554515753</c:v>
                </c:pt>
                <c:pt idx="14">
                  <c:v>12878997.176002987</c:v>
                </c:pt>
                <c:pt idx="15">
                  <c:v>13068948.681975592</c:v>
                </c:pt>
                <c:pt idx="16">
                  <c:v>13259939.699186144</c:v>
                </c:pt>
                <c:pt idx="17">
                  <c:v>13451905.170538841</c:v>
                </c:pt>
                <c:pt idx="18">
                  <c:v>13644787.706864798</c:v>
                </c:pt>
                <c:pt idx="19">
                  <c:v>13838536.306042172</c:v>
                </c:pt>
                <c:pt idx="20">
                  <c:v>14033105.342478352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E5-4591-AD7A-219354CC320E}"/>
            </c:ext>
          </c:extLst>
        </c:ser>
        <c:ser>
          <c:idx val="2"/>
          <c:order val="2"/>
          <c:tx>
            <c:strRef>
              <c:f>'Operational analysis'!$E$18</c:f>
              <c:strCache>
                <c:ptCount val="1"/>
                <c:pt idx="0">
                  <c:v>f(n) big0(plogp) c1 = 2.30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'Operational analysis'!$A$19:$A$39</c:f>
              <c:numCache>
                <c:formatCode>General</c:formatCode>
                <c:ptCount val="21"/>
                <c:pt idx="0">
                  <c:v>100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xVal>
          <c:yVal>
            <c:numRef>
              <c:f>'Operational analysis'!$E$19:$E$39</c:f>
              <c:numCache>
                <c:formatCode>0</c:formatCode>
                <c:ptCount val="21"/>
                <c:pt idx="0">
                  <c:v>10446951.086923648</c:v>
                </c:pt>
                <c:pt idx="1">
                  <c:v>10586731.692364819</c:v>
                </c:pt>
                <c:pt idx="2">
                  <c:v>10751040.384729637</c:v>
                </c:pt>
                <c:pt idx="3">
                  <c:v>10924030.283369336</c:v>
                </c:pt>
                <c:pt idx="4">
                  <c:v>11102657.769459274</c:v>
                </c:pt>
                <c:pt idx="5">
                  <c:v>11285477.327280117</c:v>
                </c:pt>
                <c:pt idx="6">
                  <c:v>11471637.566738673</c:v>
                </c:pt>
                <c:pt idx="7">
                  <c:v>11660575.917779367</c:v>
                </c:pt>
                <c:pt idx="8">
                  <c:v>11851892.538918549</c:v>
                </c:pt>
                <c:pt idx="9">
                  <c:v>12045288.468932647</c:v>
                </c:pt>
                <c:pt idx="10">
                  <c:v>12240531.654560233</c:v>
                </c:pt>
                <c:pt idx="11">
                  <c:v>12437436.715770623</c:v>
                </c:pt>
                <c:pt idx="12">
                  <c:v>12635852.133477343</c:v>
                </c:pt>
                <c:pt idx="13">
                  <c:v>12835651.738604736</c:v>
                </c:pt>
                <c:pt idx="14">
                  <c:v>13036728.835558735</c:v>
                </c:pt>
                <c:pt idx="15">
                  <c:v>13238992.013214748</c:v>
                </c:pt>
                <c:pt idx="16">
                  <c:v>13442362.077837098</c:v>
                </c:pt>
                <c:pt idx="17">
                  <c:v>13646769.755666358</c:v>
                </c:pt>
                <c:pt idx="18">
                  <c:v>13852153.937865295</c:v>
                </c:pt>
                <c:pt idx="19">
                  <c:v>14058460.316618979</c:v>
                </c:pt>
                <c:pt idx="20">
                  <c:v>14265640.309120467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E5-4591-AD7A-219354CC320E}"/>
            </c:ext>
          </c:extLst>
        </c:ser>
        <c:ser>
          <c:idx val="3"/>
          <c:order val="3"/>
          <c:tx>
            <c:strRef>
              <c:f>'Operational analysis'!$G$18</c:f>
              <c:strCache>
                <c:ptCount val="1"/>
                <c:pt idx="0">
                  <c:v>+Delta above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'Operational analysis'!$A$19:$A$39</c:f>
              <c:numCache>
                <c:formatCode>General</c:formatCode>
                <c:ptCount val="21"/>
                <c:pt idx="0">
                  <c:v>100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xVal>
          <c:yVal>
            <c:numRef>
              <c:f>'Operational analysis'!$G$19:$G$39</c:f>
              <c:numCache>
                <c:formatCode>0</c:formatCode>
                <c:ptCount val="21"/>
                <c:pt idx="0">
                  <c:v>93.013986656442285</c:v>
                </c:pt>
                <c:pt idx="1">
                  <c:v>8601.3986656852067</c:v>
                </c:pt>
                <c:pt idx="2">
                  <c:v>18602.797331368551</c:v>
                </c:pt>
                <c:pt idx="3">
                  <c:v>29132.617248568684</c:v>
                </c:pt>
                <c:pt idx="4">
                  <c:v>40005.594662737101</c:v>
                </c:pt>
                <c:pt idx="5">
                  <c:v>51133.741660529748</c:v>
                </c:pt>
                <c:pt idx="6">
                  <c:v>62465.234497137368</c:v>
                </c:pt>
                <c:pt idx="7">
                  <c:v>73965.829777874053</c:v>
                </c:pt>
                <c:pt idx="8">
                  <c:v>85611.189325476065</c:v>
                </c:pt>
                <c:pt idx="9">
                  <c:v>97383.115500248969</c:v>
                </c:pt>
                <c:pt idx="10">
                  <c:v>109267.48332105763</c:v>
                </c:pt>
                <c:pt idx="11">
                  <c:v>121253.00878603756</c:v>
                </c:pt>
                <c:pt idx="12">
                  <c:v>133330.46899427287</c:v>
                </c:pt>
                <c:pt idx="13">
                  <c:v>145492.18408898264</c:v>
                </c:pt>
                <c:pt idx="14">
                  <c:v>157731.65955574811</c:v>
                </c:pt>
                <c:pt idx="15">
                  <c:v>170043.33123915642</c:v>
                </c:pt>
                <c:pt idx="16">
                  <c:v>182422.37865095399</c:v>
                </c:pt>
                <c:pt idx="17">
                  <c:v>194864.58512751758</c:v>
                </c:pt>
                <c:pt idx="18">
                  <c:v>207366.23100049607</c:v>
                </c:pt>
                <c:pt idx="19">
                  <c:v>219924.01057680696</c:v>
                </c:pt>
                <c:pt idx="20">
                  <c:v>232534.96664211527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E5-4591-AD7A-219354CC3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982032"/>
        <c:axId val="1075985392"/>
      </c:scatterChart>
      <c:valAx>
        <c:axId val="107598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elemenst to find)</a:t>
                </a:r>
                <a:endParaRPr lang="en-US"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85392"/>
        <c:crosses val="autoZero"/>
        <c:crossBetween val="midCat"/>
      </c:valAx>
      <c:valAx>
        <c:axId val="107598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operations</a:t>
                </a:r>
              </a:p>
              <a:p>
                <a:pPr>
                  <a:defRPr/>
                </a:pPr>
                <a:endParaRPr lang="en-US" sz="10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8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3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28575</xdr:rowOff>
    </xdr:from>
    <xdr:to>
      <xdr:col>15</xdr:col>
      <xdr:colOff>781050</xdr:colOff>
      <xdr:row>29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FC93F-910D-7AA4-8927-556E0DCC9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</xdr:row>
      <xdr:rowOff>80961</xdr:rowOff>
    </xdr:from>
    <xdr:to>
      <xdr:col>13</xdr:col>
      <xdr:colOff>781050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3BD370-4FA9-522A-184A-8AC3B9261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0D49-419F-48CE-A80C-043284D9550F}">
  <dimension ref="A1:G41"/>
  <sheetViews>
    <sheetView tabSelected="1" workbookViewId="0">
      <selection activeCell="D11" sqref="D11"/>
    </sheetView>
  </sheetViews>
  <sheetFormatPr defaultColWidth="12.7109375" defaultRowHeight="15" x14ac:dyDescent="0.25"/>
  <cols>
    <col min="1" max="1" width="10" style="1" customWidth="1"/>
    <col min="2" max="2" width="15.28515625" style="1" customWidth="1"/>
    <col min="3" max="6" width="12.7109375" style="1" customWidth="1"/>
    <col min="7" max="16384" width="12.7109375" style="1"/>
  </cols>
  <sheetData>
    <row r="1" spans="1:6" x14ac:dyDescent="0.25">
      <c r="B1" s="7" t="s">
        <v>10</v>
      </c>
      <c r="C1" s="7"/>
      <c r="D1" s="7"/>
      <c r="E1" s="7"/>
    </row>
    <row r="2" spans="1:6" x14ac:dyDescent="0.25">
      <c r="A2" s="1" t="s">
        <v>0</v>
      </c>
      <c r="B2" s="1" t="s">
        <v>16</v>
      </c>
      <c r="C2" s="1" t="s">
        <v>9</v>
      </c>
    </row>
    <row r="3" spans="1:6" x14ac:dyDescent="0.25">
      <c r="A3" s="1">
        <v>1</v>
      </c>
      <c r="B3" s="1">
        <v>15</v>
      </c>
      <c r="C3" s="6">
        <f>$F$9 + $F$10*A3 *LOG(A3,2)</f>
        <v>15</v>
      </c>
    </row>
    <row r="4" spans="1:6" x14ac:dyDescent="0.25">
      <c r="A4" s="1">
        <v>8</v>
      </c>
      <c r="B4" s="1">
        <v>15</v>
      </c>
      <c r="C4" s="6">
        <f t="shared" ref="C4:C14" si="0">$F$9 + $F$10*A4 *LOG(A4,2)</f>
        <v>15.000004799999999</v>
      </c>
    </row>
    <row r="5" spans="1:6" x14ac:dyDescent="0.25">
      <c r="A5" s="1">
        <v>50</v>
      </c>
      <c r="B5" s="1">
        <v>15</v>
      </c>
      <c r="C5" s="6">
        <f t="shared" si="0"/>
        <v>15.000056438561899</v>
      </c>
      <c r="E5" s="1" t="s">
        <v>7</v>
      </c>
    </row>
    <row r="6" spans="1:6" x14ac:dyDescent="0.25">
      <c r="A6" s="1">
        <v>100</v>
      </c>
      <c r="B6" s="1">
        <v>16</v>
      </c>
      <c r="C6" s="6">
        <f t="shared" si="0"/>
        <v>15.000132877123795</v>
      </c>
      <c r="E6" s="1" t="s">
        <v>8</v>
      </c>
    </row>
    <row r="7" spans="1:6" x14ac:dyDescent="0.25">
      <c r="A7" s="1">
        <v>2500</v>
      </c>
      <c r="B7" s="1">
        <v>15</v>
      </c>
      <c r="C7" s="6">
        <f t="shared" si="0"/>
        <v>15.005643856189774</v>
      </c>
    </row>
    <row r="8" spans="1:6" x14ac:dyDescent="0.25">
      <c r="A8" s="1">
        <v>5000</v>
      </c>
      <c r="B8" s="1">
        <v>15</v>
      </c>
      <c r="C8" s="6">
        <f t="shared" si="0"/>
        <v>15.01228771237955</v>
      </c>
    </row>
    <row r="9" spans="1:6" x14ac:dyDescent="0.25">
      <c r="A9" s="1">
        <v>10000</v>
      </c>
      <c r="B9" s="1">
        <v>15</v>
      </c>
      <c r="C9" s="6">
        <f t="shared" si="0"/>
        <v>15.026575424759098</v>
      </c>
      <c r="E9" s="1" t="s">
        <v>12</v>
      </c>
      <c r="F9" s="1">
        <v>15</v>
      </c>
    </row>
    <row r="10" spans="1:6" x14ac:dyDescent="0.25">
      <c r="A10" s="1">
        <v>20000</v>
      </c>
      <c r="B10" s="1">
        <v>16</v>
      </c>
      <c r="C10" s="6">
        <f t="shared" si="0"/>
        <v>15.057150849518198</v>
      </c>
      <c r="E10" s="1" t="s">
        <v>13</v>
      </c>
      <c r="F10" s="1">
        <v>1.9999999999999999E-7</v>
      </c>
    </row>
    <row r="11" spans="1:6" x14ac:dyDescent="0.25">
      <c r="A11" s="1">
        <v>40000</v>
      </c>
      <c r="B11" s="1">
        <v>16</v>
      </c>
      <c r="C11" s="6">
        <f t="shared" si="0"/>
        <v>15.122301699036395</v>
      </c>
    </row>
    <row r="12" spans="1:6" x14ac:dyDescent="0.25">
      <c r="A12" s="1">
        <v>50000</v>
      </c>
      <c r="B12" s="1">
        <v>15</v>
      </c>
      <c r="C12" s="6">
        <f t="shared" si="0"/>
        <v>15.156096404744368</v>
      </c>
    </row>
    <row r="13" spans="1:6" x14ac:dyDescent="0.25">
      <c r="A13" s="1">
        <v>75000</v>
      </c>
      <c r="B13" s="1">
        <v>15</v>
      </c>
      <c r="C13" s="6">
        <f t="shared" si="0"/>
        <v>15.242919044627369</v>
      </c>
    </row>
    <row r="14" spans="1:6" x14ac:dyDescent="0.25">
      <c r="A14" s="1">
        <v>100000</v>
      </c>
      <c r="B14" s="1">
        <v>15</v>
      </c>
      <c r="C14" s="6">
        <f t="shared" si="0"/>
        <v>15.332192809488737</v>
      </c>
    </row>
    <row r="20" spans="1:7" ht="60" x14ac:dyDescent="0.25">
      <c r="A20" s="1" t="s">
        <v>1</v>
      </c>
      <c r="B20" s="1" t="s">
        <v>2</v>
      </c>
      <c r="C20" s="1" t="s">
        <v>3</v>
      </c>
      <c r="D20" s="1" t="s">
        <v>4</v>
      </c>
      <c r="E20" s="3" t="s">
        <v>17</v>
      </c>
      <c r="F20" s="1" t="s">
        <v>5</v>
      </c>
      <c r="G20" s="2" t="s">
        <v>6</v>
      </c>
    </row>
    <row r="21" spans="1:7" x14ac:dyDescent="0.25">
      <c r="A21" s="1">
        <v>100</v>
      </c>
      <c r="B21" s="1">
        <v>100000</v>
      </c>
      <c r="C21" s="1">
        <f>LOG(A21,2)</f>
        <v>6.6438561897747253</v>
      </c>
      <c r="D21" s="1">
        <f>C21*A21</f>
        <v>664.38561897747252</v>
      </c>
      <c r="E21" s="1">
        <f>$F$9+D21*0.00000025</f>
        <v>15.000166096404744</v>
      </c>
      <c r="F21" s="1">
        <f>$F$9+$F$10*D21</f>
        <v>15.000132877123795</v>
      </c>
      <c r="G21" s="1">
        <f>E21-F21</f>
        <v>3.3219280949126073E-5</v>
      </c>
    </row>
    <row r="22" spans="1:7" x14ac:dyDescent="0.25">
      <c r="A22" s="1">
        <v>5000</v>
      </c>
      <c r="B22" s="1">
        <v>100000</v>
      </c>
      <c r="C22" s="1">
        <f t="shared" ref="C22:C41" si="1">LOG(A22,2)</f>
        <v>12.287712379549451</v>
      </c>
      <c r="D22" s="1">
        <f t="shared" ref="D22:D41" si="2">C22*A22</f>
        <v>61438.561897747255</v>
      </c>
      <c r="E22" s="1">
        <f t="shared" ref="E22:E41" si="3">$F$9+D22*0.00000025</f>
        <v>15.015359640474436</v>
      </c>
      <c r="F22" s="1">
        <f t="shared" ref="F22:F41" si="4">$F$9+$F$10*D22</f>
        <v>15.01228771237955</v>
      </c>
      <c r="G22" s="1">
        <f t="shared" ref="G22:G41" si="5">E22-F22</f>
        <v>3.0719280948865446E-3</v>
      </c>
    </row>
    <row r="23" spans="1:7" x14ac:dyDescent="0.25">
      <c r="A23" s="1">
        <v>10000</v>
      </c>
      <c r="B23" s="1">
        <v>100000</v>
      </c>
      <c r="C23" s="1">
        <f t="shared" si="1"/>
        <v>13.287712379549451</v>
      </c>
      <c r="D23" s="1">
        <f t="shared" si="2"/>
        <v>132877.1237954945</v>
      </c>
      <c r="E23" s="1">
        <f t="shared" si="3"/>
        <v>15.033219280948874</v>
      </c>
      <c r="F23" s="1">
        <f t="shared" si="4"/>
        <v>15.026575424759098</v>
      </c>
      <c r="G23" s="1">
        <f t="shared" si="5"/>
        <v>6.6438561897754767E-3</v>
      </c>
    </row>
    <row r="24" spans="1:7" x14ac:dyDescent="0.25">
      <c r="A24" s="1">
        <v>15000</v>
      </c>
      <c r="B24" s="1">
        <v>100000</v>
      </c>
      <c r="C24" s="1">
        <f t="shared" si="1"/>
        <v>13.872674880270607</v>
      </c>
      <c r="D24" s="1">
        <f t="shared" si="2"/>
        <v>208090.12320405911</v>
      </c>
      <c r="E24" s="1">
        <f t="shared" si="3"/>
        <v>15.052022530801015</v>
      </c>
      <c r="F24" s="1">
        <f t="shared" si="4"/>
        <v>15.041618024640812</v>
      </c>
      <c r="G24" s="1">
        <f t="shared" si="5"/>
        <v>1.0404506160202942E-2</v>
      </c>
    </row>
    <row r="25" spans="1:7" x14ac:dyDescent="0.25">
      <c r="A25" s="1">
        <v>20000</v>
      </c>
      <c r="B25" s="1">
        <v>100000</v>
      </c>
      <c r="C25" s="1">
        <f t="shared" si="1"/>
        <v>14.287712379549449</v>
      </c>
      <c r="D25" s="1">
        <f t="shared" si="2"/>
        <v>285754.24759098899</v>
      </c>
      <c r="E25" s="1">
        <f t="shared" si="3"/>
        <v>15.071438561897747</v>
      </c>
      <c r="F25" s="1">
        <f t="shared" si="4"/>
        <v>15.057150849518198</v>
      </c>
      <c r="G25" s="1">
        <f t="shared" si="5"/>
        <v>1.4287712379548623E-2</v>
      </c>
    </row>
    <row r="26" spans="1:7" x14ac:dyDescent="0.25">
      <c r="A26" s="1">
        <v>25000</v>
      </c>
      <c r="B26" s="1">
        <v>100000</v>
      </c>
      <c r="C26" s="1">
        <f t="shared" si="1"/>
        <v>14.609640474436812</v>
      </c>
      <c r="D26" s="1">
        <f t="shared" si="2"/>
        <v>365241.01186092029</v>
      </c>
      <c r="E26" s="1">
        <f t="shared" si="3"/>
        <v>15.091310252965229</v>
      </c>
      <c r="F26" s="1">
        <f t="shared" si="4"/>
        <v>15.073048202372185</v>
      </c>
      <c r="G26" s="1">
        <f t="shared" si="5"/>
        <v>1.8262050593044421E-2</v>
      </c>
    </row>
    <row r="27" spans="1:7" x14ac:dyDescent="0.25">
      <c r="A27" s="1">
        <v>30000</v>
      </c>
      <c r="B27" s="1">
        <v>100000</v>
      </c>
      <c r="C27" s="1">
        <f t="shared" si="1"/>
        <v>14.872674880270607</v>
      </c>
      <c r="D27" s="1">
        <f t="shared" si="2"/>
        <v>446180.24640811823</v>
      </c>
      <c r="E27" s="1">
        <f t="shared" si="3"/>
        <v>15.11154506160203</v>
      </c>
      <c r="F27" s="1">
        <f t="shared" si="4"/>
        <v>15.089236049281624</v>
      </c>
      <c r="G27" s="1">
        <f t="shared" si="5"/>
        <v>2.2309012320405941E-2</v>
      </c>
    </row>
    <row r="28" spans="1:7" x14ac:dyDescent="0.25">
      <c r="A28" s="1">
        <v>35000</v>
      </c>
      <c r="B28" s="1">
        <v>100000</v>
      </c>
      <c r="C28" s="1">
        <f t="shared" si="1"/>
        <v>15.095067301607052</v>
      </c>
      <c r="D28" s="1">
        <f t="shared" si="2"/>
        <v>528327.35555624682</v>
      </c>
      <c r="E28" s="1">
        <f t="shared" si="3"/>
        <v>15.132081838889063</v>
      </c>
      <c r="F28" s="1">
        <f t="shared" si="4"/>
        <v>15.10566547111125</v>
      </c>
      <c r="G28" s="1">
        <f t="shared" si="5"/>
        <v>2.6416367777812866E-2</v>
      </c>
    </row>
    <row r="29" spans="1:7" x14ac:dyDescent="0.25">
      <c r="A29" s="1">
        <v>40000</v>
      </c>
      <c r="B29" s="1">
        <v>100000</v>
      </c>
      <c r="C29" s="1">
        <f t="shared" si="1"/>
        <v>15.287712379549449</v>
      </c>
      <c r="D29" s="1">
        <f t="shared" si="2"/>
        <v>611508.49518197798</v>
      </c>
      <c r="E29" s="1">
        <f t="shared" si="3"/>
        <v>15.152877123795495</v>
      </c>
      <c r="F29" s="1">
        <f t="shared" si="4"/>
        <v>15.122301699036395</v>
      </c>
      <c r="G29" s="1">
        <f t="shared" si="5"/>
        <v>3.057542475909969E-2</v>
      </c>
    </row>
    <row r="30" spans="1:7" x14ac:dyDescent="0.25">
      <c r="A30" s="1">
        <v>45000</v>
      </c>
      <c r="B30" s="1">
        <v>100000</v>
      </c>
      <c r="C30" s="1">
        <f t="shared" si="1"/>
        <v>15.457637380991761</v>
      </c>
      <c r="D30" s="1">
        <f t="shared" si="2"/>
        <v>695593.68214462919</v>
      </c>
      <c r="E30" s="1">
        <f t="shared" si="3"/>
        <v>15.173898420536156</v>
      </c>
      <c r="F30" s="1">
        <f t="shared" si="4"/>
        <v>15.139118736428927</v>
      </c>
      <c r="G30" s="1">
        <f t="shared" si="5"/>
        <v>3.4779684107229869E-2</v>
      </c>
    </row>
    <row r="31" spans="1:7" x14ac:dyDescent="0.25">
      <c r="A31" s="1">
        <v>50000</v>
      </c>
      <c r="B31" s="1">
        <v>100000</v>
      </c>
      <c r="C31" s="1">
        <f t="shared" si="1"/>
        <v>15.609640474436812</v>
      </c>
      <c r="D31" s="1">
        <f t="shared" si="2"/>
        <v>780482.02372184058</v>
      </c>
      <c r="E31" s="1">
        <f t="shared" si="3"/>
        <v>15.195120505930459</v>
      </c>
      <c r="F31" s="1">
        <f t="shared" si="4"/>
        <v>15.156096404744368</v>
      </c>
      <c r="G31" s="1">
        <f t="shared" si="5"/>
        <v>3.9024101186091897E-2</v>
      </c>
    </row>
    <row r="32" spans="1:7" x14ac:dyDescent="0.25">
      <c r="A32" s="1">
        <v>55000</v>
      </c>
      <c r="B32" s="1">
        <v>100000</v>
      </c>
      <c r="C32" s="1">
        <f t="shared" si="1"/>
        <v>15.747143998186745</v>
      </c>
      <c r="D32" s="1">
        <f t="shared" si="2"/>
        <v>866092.91990027099</v>
      </c>
      <c r="E32" s="1">
        <f t="shared" si="3"/>
        <v>15.216523229975067</v>
      </c>
      <c r="F32" s="1">
        <f t="shared" si="4"/>
        <v>15.173218583980054</v>
      </c>
      <c r="G32" s="1">
        <f t="shared" si="5"/>
        <v>4.3304645995013047E-2</v>
      </c>
    </row>
    <row r="33" spans="1:7" x14ac:dyDescent="0.25">
      <c r="A33" s="1">
        <v>60000</v>
      </c>
      <c r="B33" s="1">
        <v>100000</v>
      </c>
      <c r="C33" s="1">
        <f t="shared" si="1"/>
        <v>15.872674880270607</v>
      </c>
      <c r="D33" s="1">
        <f t="shared" si="2"/>
        <v>952360.49281623645</v>
      </c>
      <c r="E33" s="1">
        <f t="shared" si="3"/>
        <v>15.23809012320406</v>
      </c>
      <c r="F33" s="1">
        <f t="shared" si="4"/>
        <v>15.190472098563248</v>
      </c>
      <c r="G33" s="1">
        <f t="shared" si="5"/>
        <v>4.7618024640811996E-2</v>
      </c>
    </row>
    <row r="34" spans="1:7" x14ac:dyDescent="0.25">
      <c r="A34" s="1">
        <v>65000</v>
      </c>
      <c r="B34" s="1">
        <v>100000</v>
      </c>
      <c r="C34" s="1">
        <f t="shared" si="1"/>
        <v>15.988152097690543</v>
      </c>
      <c r="D34" s="1">
        <f t="shared" si="2"/>
        <v>1039229.8863498853</v>
      </c>
      <c r="E34" s="1">
        <f t="shared" si="3"/>
        <v>15.259807471587472</v>
      </c>
      <c r="F34" s="1">
        <f t="shared" si="4"/>
        <v>15.207845977269978</v>
      </c>
      <c r="G34" s="1">
        <f t="shared" si="5"/>
        <v>5.1961494317493973E-2</v>
      </c>
    </row>
    <row r="35" spans="1:7" x14ac:dyDescent="0.25">
      <c r="A35" s="1">
        <v>70000</v>
      </c>
      <c r="B35" s="1">
        <v>100000</v>
      </c>
      <c r="C35" s="1">
        <f t="shared" si="1"/>
        <v>16.095067301607052</v>
      </c>
      <c r="D35" s="1">
        <f t="shared" si="2"/>
        <v>1126654.7111124936</v>
      </c>
      <c r="E35" s="1">
        <f t="shared" si="3"/>
        <v>15.281663677778123</v>
      </c>
      <c r="F35" s="1">
        <f t="shared" si="4"/>
        <v>15.225330942222499</v>
      </c>
      <c r="G35" s="1">
        <f t="shared" si="5"/>
        <v>5.633273555562468E-2</v>
      </c>
    </row>
    <row r="36" spans="1:7" x14ac:dyDescent="0.25">
      <c r="A36" s="1">
        <v>75000</v>
      </c>
      <c r="B36" s="1">
        <v>100000</v>
      </c>
      <c r="C36" s="1">
        <f t="shared" si="1"/>
        <v>16.194602975157967</v>
      </c>
      <c r="D36" s="1">
        <f t="shared" si="2"/>
        <v>1214595.2231368476</v>
      </c>
      <c r="E36" s="1">
        <f t="shared" si="3"/>
        <v>15.303648805784212</v>
      </c>
      <c r="F36" s="1">
        <f t="shared" si="4"/>
        <v>15.242919044627369</v>
      </c>
      <c r="G36" s="1">
        <f t="shared" si="5"/>
        <v>6.0729761156842699E-2</v>
      </c>
    </row>
    <row r="37" spans="1:7" x14ac:dyDescent="0.25">
      <c r="A37" s="1">
        <v>80000</v>
      </c>
      <c r="B37" s="1">
        <v>100000</v>
      </c>
      <c r="C37" s="1">
        <f t="shared" si="1"/>
        <v>16.287712379549451</v>
      </c>
      <c r="D37" s="1">
        <f t="shared" si="2"/>
        <v>1303016.990363956</v>
      </c>
      <c r="E37" s="1">
        <f t="shared" si="3"/>
        <v>15.325754247590989</v>
      </c>
      <c r="F37" s="1">
        <f t="shared" si="4"/>
        <v>15.26060339807279</v>
      </c>
      <c r="G37" s="1">
        <f t="shared" si="5"/>
        <v>6.5150849518198939E-2</v>
      </c>
    </row>
    <row r="38" spans="1:7" x14ac:dyDescent="0.25">
      <c r="A38" s="1">
        <v>85000</v>
      </c>
      <c r="B38" s="1">
        <v>100000</v>
      </c>
      <c r="C38" s="1">
        <f t="shared" si="1"/>
        <v>16.37517522079979</v>
      </c>
      <c r="D38" s="1">
        <f t="shared" si="2"/>
        <v>1391889.893767982</v>
      </c>
      <c r="E38" s="1">
        <f t="shared" si="3"/>
        <v>15.347972473441995</v>
      </c>
      <c r="F38" s="1">
        <f t="shared" si="4"/>
        <v>15.278377978753596</v>
      </c>
      <c r="G38" s="1">
        <f t="shared" si="5"/>
        <v>6.9594494688399067E-2</v>
      </c>
    </row>
    <row r="39" spans="1:7" x14ac:dyDescent="0.25">
      <c r="A39" s="1">
        <v>90000</v>
      </c>
      <c r="B39" s="1">
        <v>100000</v>
      </c>
      <c r="C39" s="1">
        <f t="shared" si="1"/>
        <v>16.457637380991763</v>
      </c>
      <c r="D39" s="1">
        <f t="shared" si="2"/>
        <v>1481187.3642892586</v>
      </c>
      <c r="E39" s="1">
        <f t="shared" si="3"/>
        <v>15.370296841072314</v>
      </c>
      <c r="F39" s="1">
        <f t="shared" si="4"/>
        <v>15.296237472857852</v>
      </c>
      <c r="G39" s="1">
        <f t="shared" si="5"/>
        <v>7.4059368214461685E-2</v>
      </c>
    </row>
    <row r="40" spans="1:7" x14ac:dyDescent="0.25">
      <c r="A40" s="1">
        <v>95000</v>
      </c>
      <c r="B40" s="1">
        <v>100000</v>
      </c>
      <c r="C40" s="1">
        <f t="shared" si="1"/>
        <v>16.535639892993036</v>
      </c>
      <c r="D40" s="1">
        <f t="shared" si="2"/>
        <v>1570885.7898343385</v>
      </c>
      <c r="E40" s="1">
        <f t="shared" si="3"/>
        <v>15.392721447458584</v>
      </c>
      <c r="F40" s="1">
        <f t="shared" si="4"/>
        <v>15.314177157966867</v>
      </c>
      <c r="G40" s="1">
        <f t="shared" si="5"/>
        <v>7.8544289491716768E-2</v>
      </c>
    </row>
    <row r="41" spans="1:7" x14ac:dyDescent="0.25">
      <c r="A41" s="1">
        <v>100000</v>
      </c>
      <c r="B41" s="1">
        <v>100000</v>
      </c>
      <c r="C41" s="1">
        <f t="shared" si="1"/>
        <v>16.609640474436812</v>
      </c>
      <c r="D41" s="1">
        <f t="shared" si="2"/>
        <v>1660964.0474436812</v>
      </c>
      <c r="E41" s="1">
        <f t="shared" si="3"/>
        <v>15.415241011860921</v>
      </c>
      <c r="F41" s="1">
        <f t="shared" si="4"/>
        <v>15.332192809488737</v>
      </c>
      <c r="G41" s="1">
        <f t="shared" si="5"/>
        <v>8.3048202372184576E-2</v>
      </c>
    </row>
  </sheetData>
  <mergeCells count="1">
    <mergeCell ref="B1:E1"/>
  </mergeCells>
  <pageMargins left="0.25" right="0.25" top="0.75" bottom="0.75" header="0.3" footer="0.3"/>
  <pageSetup paperSize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741A-EC66-448A-97A5-0988FB3E955E}">
  <dimension ref="A1:H39"/>
  <sheetViews>
    <sheetView workbookViewId="0">
      <selection activeCell="A19" sqref="A19:XFD19"/>
    </sheetView>
  </sheetViews>
  <sheetFormatPr defaultColWidth="14.42578125" defaultRowHeight="15" x14ac:dyDescent="0.25"/>
  <cols>
    <col min="1" max="16384" width="14.42578125" style="1"/>
  </cols>
  <sheetData>
    <row r="1" spans="1:6" x14ac:dyDescent="0.25">
      <c r="B1" s="7" t="s">
        <v>11</v>
      </c>
      <c r="C1" s="7"/>
      <c r="D1" s="7"/>
      <c r="E1" s="7"/>
    </row>
    <row r="2" spans="1:6" x14ac:dyDescent="0.25">
      <c r="A2" s="1" t="s">
        <v>0</v>
      </c>
      <c r="B2" s="1" t="s">
        <v>15</v>
      </c>
      <c r="C2" s="1" t="s">
        <v>9</v>
      </c>
    </row>
    <row r="3" spans="1:6" x14ac:dyDescent="0.25">
      <c r="A3" s="1">
        <v>1</v>
      </c>
      <c r="B3" s="1">
        <v>1499984</v>
      </c>
      <c r="C3" s="5">
        <f>$F$9 + $F$10*A3 *LOG(A3,2)</f>
        <v>10445423</v>
      </c>
    </row>
    <row r="4" spans="1:6" x14ac:dyDescent="0.25">
      <c r="A4" s="1">
        <v>8</v>
      </c>
      <c r="B4" s="1">
        <v>3599935</v>
      </c>
      <c r="C4" s="5">
        <f t="shared" ref="C4:C14" si="0">$F$9 + $F$10*A4 *LOG(A4,2)</f>
        <v>10445474.84</v>
      </c>
    </row>
    <row r="5" spans="1:6" x14ac:dyDescent="0.25">
      <c r="A5" s="1">
        <v>50</v>
      </c>
      <c r="B5" s="1">
        <v>5498937</v>
      </c>
      <c r="C5" s="5">
        <f t="shared" si="0"/>
        <v>10446032.536468497</v>
      </c>
    </row>
    <row r="6" spans="1:6" x14ac:dyDescent="0.25">
      <c r="A6" s="1">
        <v>100</v>
      </c>
      <c r="B6" s="1">
        <v>6198587</v>
      </c>
      <c r="C6" s="5">
        <f t="shared" si="0"/>
        <v>10446858.072936991</v>
      </c>
      <c r="E6" s="1" t="s">
        <v>7</v>
      </c>
    </row>
    <row r="7" spans="1:6" x14ac:dyDescent="0.25">
      <c r="A7" s="1">
        <v>2500</v>
      </c>
      <c r="B7" s="1">
        <v>9384987</v>
      </c>
      <c r="C7" s="5">
        <f t="shared" si="0"/>
        <v>10506376.646849567</v>
      </c>
      <c r="E7" s="1" t="s">
        <v>8</v>
      </c>
    </row>
    <row r="8" spans="1:6" x14ac:dyDescent="0.25">
      <c r="A8" s="1">
        <v>5000</v>
      </c>
      <c r="B8" s="1">
        <v>10067487</v>
      </c>
      <c r="C8" s="5">
        <f t="shared" si="0"/>
        <v>10578130.293699134</v>
      </c>
    </row>
    <row r="9" spans="1:6" x14ac:dyDescent="0.25">
      <c r="A9" s="1">
        <v>10000</v>
      </c>
      <c r="B9" s="1">
        <v>10732487</v>
      </c>
      <c r="C9" s="5">
        <f t="shared" si="0"/>
        <v>10732437.587398268</v>
      </c>
      <c r="E9" s="1" t="s">
        <v>12</v>
      </c>
      <c r="F9" s="1">
        <v>10445423</v>
      </c>
    </row>
    <row r="10" spans="1:6" x14ac:dyDescent="0.25">
      <c r="A10" s="1">
        <v>20000</v>
      </c>
      <c r="B10" s="1">
        <v>11362487</v>
      </c>
      <c r="C10" s="5">
        <f t="shared" si="0"/>
        <v>11062652.174796537</v>
      </c>
      <c r="E10" s="1" t="s">
        <v>13</v>
      </c>
      <c r="F10" s="4">
        <v>2.16</v>
      </c>
    </row>
    <row r="11" spans="1:6" x14ac:dyDescent="0.25">
      <c r="A11" s="1">
        <v>40000</v>
      </c>
      <c r="B11" s="1">
        <v>11922487</v>
      </c>
      <c r="C11" s="5">
        <f t="shared" si="0"/>
        <v>11766281.349593073</v>
      </c>
    </row>
    <row r="12" spans="1:6" x14ac:dyDescent="0.25">
      <c r="A12" s="1">
        <v>50000</v>
      </c>
      <c r="B12" s="1">
        <v>12132487</v>
      </c>
      <c r="C12" s="5">
        <f t="shared" si="0"/>
        <v>12131264.171239175</v>
      </c>
    </row>
    <row r="13" spans="1:6" x14ac:dyDescent="0.25">
      <c r="A13" s="1">
        <v>75000</v>
      </c>
      <c r="B13" s="1">
        <v>12307487</v>
      </c>
      <c r="C13" s="5">
        <f t="shared" si="0"/>
        <v>13068948.68197559</v>
      </c>
    </row>
    <row r="14" spans="1:6" x14ac:dyDescent="0.25">
      <c r="A14" s="1">
        <v>100000</v>
      </c>
      <c r="B14" s="1">
        <v>12482487</v>
      </c>
      <c r="C14" s="5">
        <f t="shared" si="0"/>
        <v>14033105.342478352</v>
      </c>
    </row>
    <row r="18" spans="1:8" ht="30" x14ac:dyDescent="0.25">
      <c r="A18" s="1" t="s">
        <v>1</v>
      </c>
      <c r="B18" s="1" t="s">
        <v>2</v>
      </c>
      <c r="C18" s="1" t="s">
        <v>3</v>
      </c>
      <c r="D18" s="1" t="s">
        <v>4</v>
      </c>
      <c r="E18" s="3" t="s">
        <v>14</v>
      </c>
      <c r="F18" s="1" t="s">
        <v>5</v>
      </c>
      <c r="G18" s="2" t="s">
        <v>6</v>
      </c>
      <c r="H18"/>
    </row>
    <row r="19" spans="1:8" x14ac:dyDescent="0.25">
      <c r="A19" s="1">
        <v>100</v>
      </c>
      <c r="B19" s="1">
        <v>100000</v>
      </c>
      <c r="C19" s="1">
        <f>LOG(A19,2)</f>
        <v>6.6438561897747253</v>
      </c>
      <c r="D19" s="1">
        <f>C19*A19</f>
        <v>664.38561897747252</v>
      </c>
      <c r="E19" s="5">
        <f>$F$9 + 2.3*D19</f>
        <v>10446951.086923648</v>
      </c>
      <c r="F19" s="5">
        <f>$F$9 + $F$10*D19</f>
        <v>10446858.072936991</v>
      </c>
      <c r="G19" s="5">
        <f>E19-F19</f>
        <v>93.013986656442285</v>
      </c>
    </row>
    <row r="20" spans="1:8" x14ac:dyDescent="0.25">
      <c r="A20" s="1">
        <v>5000</v>
      </c>
      <c r="B20" s="1">
        <v>100000</v>
      </c>
      <c r="C20" s="1">
        <f t="shared" ref="C20:C39" si="1">LOG(A20,2)</f>
        <v>12.287712379549451</v>
      </c>
      <c r="D20" s="1">
        <f t="shared" ref="D20:D39" si="2">C20*A20</f>
        <v>61438.561897747255</v>
      </c>
      <c r="E20" s="5">
        <f t="shared" ref="E20:E39" si="3">$F$9 + 2.3*D20</f>
        <v>10586731.692364819</v>
      </c>
      <c r="F20" s="5">
        <f t="shared" ref="F20:F39" si="4">$F$9 + $F$10*D20</f>
        <v>10578130.293699134</v>
      </c>
      <c r="G20" s="5">
        <f t="shared" ref="G20:G39" si="5">E20-F20</f>
        <v>8601.3986656852067</v>
      </c>
    </row>
    <row r="21" spans="1:8" x14ac:dyDescent="0.25">
      <c r="A21" s="1">
        <v>10000</v>
      </c>
      <c r="B21" s="1">
        <v>100000</v>
      </c>
      <c r="C21" s="1">
        <f t="shared" si="1"/>
        <v>13.287712379549451</v>
      </c>
      <c r="D21" s="1">
        <f t="shared" si="2"/>
        <v>132877.1237954945</v>
      </c>
      <c r="E21" s="5">
        <f t="shared" si="3"/>
        <v>10751040.384729637</v>
      </c>
      <c r="F21" s="5">
        <f t="shared" si="4"/>
        <v>10732437.587398268</v>
      </c>
      <c r="G21" s="5">
        <f t="shared" si="5"/>
        <v>18602.797331368551</v>
      </c>
    </row>
    <row r="22" spans="1:8" x14ac:dyDescent="0.25">
      <c r="A22" s="1">
        <v>15000</v>
      </c>
      <c r="B22" s="1">
        <v>100000</v>
      </c>
      <c r="C22" s="1">
        <f t="shared" si="1"/>
        <v>13.872674880270607</v>
      </c>
      <c r="D22" s="1">
        <f t="shared" si="2"/>
        <v>208090.12320405911</v>
      </c>
      <c r="E22" s="5">
        <f t="shared" si="3"/>
        <v>10924030.283369336</v>
      </c>
      <c r="F22" s="5">
        <f t="shared" si="4"/>
        <v>10894897.666120768</v>
      </c>
      <c r="G22" s="5">
        <f t="shared" si="5"/>
        <v>29132.617248568684</v>
      </c>
    </row>
    <row r="23" spans="1:8" x14ac:dyDescent="0.25">
      <c r="A23" s="1">
        <v>20000</v>
      </c>
      <c r="B23" s="1">
        <v>100000</v>
      </c>
      <c r="C23" s="1">
        <f t="shared" si="1"/>
        <v>14.287712379549449</v>
      </c>
      <c r="D23" s="1">
        <f t="shared" si="2"/>
        <v>285754.24759098899</v>
      </c>
      <c r="E23" s="5">
        <f t="shared" si="3"/>
        <v>11102657.769459274</v>
      </c>
      <c r="F23" s="5">
        <f t="shared" si="4"/>
        <v>11062652.174796537</v>
      </c>
      <c r="G23" s="5">
        <f t="shared" si="5"/>
        <v>40005.594662737101</v>
      </c>
    </row>
    <row r="24" spans="1:8" x14ac:dyDescent="0.25">
      <c r="A24" s="1">
        <v>25000</v>
      </c>
      <c r="B24" s="1">
        <v>100000</v>
      </c>
      <c r="C24" s="1">
        <f t="shared" si="1"/>
        <v>14.609640474436812</v>
      </c>
      <c r="D24" s="1">
        <f t="shared" si="2"/>
        <v>365241.01186092029</v>
      </c>
      <c r="E24" s="5">
        <f t="shared" si="3"/>
        <v>11285477.327280117</v>
      </c>
      <c r="F24" s="5">
        <f t="shared" si="4"/>
        <v>11234343.585619587</v>
      </c>
      <c r="G24" s="5">
        <f t="shared" si="5"/>
        <v>51133.741660529748</v>
      </c>
    </row>
    <row r="25" spans="1:8" x14ac:dyDescent="0.25">
      <c r="A25" s="1">
        <v>30000</v>
      </c>
      <c r="B25" s="1">
        <v>100000</v>
      </c>
      <c r="C25" s="1">
        <f t="shared" si="1"/>
        <v>14.872674880270607</v>
      </c>
      <c r="D25" s="1">
        <f t="shared" si="2"/>
        <v>446180.24640811823</v>
      </c>
      <c r="E25" s="5">
        <f t="shared" si="3"/>
        <v>11471637.566738673</v>
      </c>
      <c r="F25" s="5">
        <f t="shared" si="4"/>
        <v>11409172.332241535</v>
      </c>
      <c r="G25" s="5">
        <f t="shared" si="5"/>
        <v>62465.234497137368</v>
      </c>
    </row>
    <row r="26" spans="1:8" x14ac:dyDescent="0.25">
      <c r="A26" s="1">
        <v>35000</v>
      </c>
      <c r="B26" s="1">
        <v>100000</v>
      </c>
      <c r="C26" s="1">
        <f t="shared" si="1"/>
        <v>15.095067301607052</v>
      </c>
      <c r="D26" s="1">
        <f t="shared" si="2"/>
        <v>528327.35555624682</v>
      </c>
      <c r="E26" s="5">
        <f t="shared" si="3"/>
        <v>11660575.917779367</v>
      </c>
      <c r="F26" s="5">
        <f t="shared" si="4"/>
        <v>11586610.088001493</v>
      </c>
      <c r="G26" s="5">
        <f t="shared" si="5"/>
        <v>73965.829777874053</v>
      </c>
    </row>
    <row r="27" spans="1:8" x14ac:dyDescent="0.25">
      <c r="A27" s="1">
        <v>40000</v>
      </c>
      <c r="B27" s="1">
        <v>100000</v>
      </c>
      <c r="C27" s="1">
        <f t="shared" si="1"/>
        <v>15.287712379549449</v>
      </c>
      <c r="D27" s="1">
        <f t="shared" si="2"/>
        <v>611508.49518197798</v>
      </c>
      <c r="E27" s="5">
        <f t="shared" si="3"/>
        <v>11851892.538918549</v>
      </c>
      <c r="F27" s="5">
        <f t="shared" si="4"/>
        <v>11766281.349593073</v>
      </c>
      <c r="G27" s="5">
        <f t="shared" si="5"/>
        <v>85611.189325476065</v>
      </c>
    </row>
    <row r="28" spans="1:8" x14ac:dyDescent="0.25">
      <c r="A28" s="1">
        <v>45000</v>
      </c>
      <c r="B28" s="1">
        <v>100000</v>
      </c>
      <c r="C28" s="1">
        <f t="shared" si="1"/>
        <v>15.457637380991761</v>
      </c>
      <c r="D28" s="1">
        <f t="shared" si="2"/>
        <v>695593.68214462919</v>
      </c>
      <c r="E28" s="5">
        <f t="shared" si="3"/>
        <v>12045288.468932647</v>
      </c>
      <c r="F28" s="5">
        <f t="shared" si="4"/>
        <v>11947905.353432398</v>
      </c>
      <c r="G28" s="5">
        <f t="shared" si="5"/>
        <v>97383.115500248969</v>
      </c>
    </row>
    <row r="29" spans="1:8" x14ac:dyDescent="0.25">
      <c r="A29" s="1">
        <v>50000</v>
      </c>
      <c r="B29" s="1">
        <v>100000</v>
      </c>
      <c r="C29" s="1">
        <f t="shared" si="1"/>
        <v>15.609640474436812</v>
      </c>
      <c r="D29" s="1">
        <f t="shared" si="2"/>
        <v>780482.02372184058</v>
      </c>
      <c r="E29" s="5">
        <f t="shared" si="3"/>
        <v>12240531.654560233</v>
      </c>
      <c r="F29" s="5">
        <f t="shared" si="4"/>
        <v>12131264.171239175</v>
      </c>
      <c r="G29" s="5">
        <f t="shared" si="5"/>
        <v>109267.48332105763</v>
      </c>
    </row>
    <row r="30" spans="1:8" x14ac:dyDescent="0.25">
      <c r="A30" s="1">
        <v>55000</v>
      </c>
      <c r="B30" s="1">
        <v>100000</v>
      </c>
      <c r="C30" s="1">
        <f t="shared" si="1"/>
        <v>15.747143998186745</v>
      </c>
      <c r="D30" s="1">
        <f t="shared" si="2"/>
        <v>866092.91990027099</v>
      </c>
      <c r="E30" s="5">
        <f t="shared" si="3"/>
        <v>12437436.715770623</v>
      </c>
      <c r="F30" s="5">
        <f t="shared" si="4"/>
        <v>12316183.706984585</v>
      </c>
      <c r="G30" s="5">
        <f t="shared" si="5"/>
        <v>121253.00878603756</v>
      </c>
    </row>
    <row r="31" spans="1:8" x14ac:dyDescent="0.25">
      <c r="A31" s="1">
        <v>60000</v>
      </c>
      <c r="B31" s="1">
        <v>100000</v>
      </c>
      <c r="C31" s="1">
        <f t="shared" si="1"/>
        <v>15.872674880270607</v>
      </c>
      <c r="D31" s="1">
        <f t="shared" si="2"/>
        <v>952360.49281623645</v>
      </c>
      <c r="E31" s="5">
        <f t="shared" si="3"/>
        <v>12635852.133477343</v>
      </c>
      <c r="F31" s="5">
        <f t="shared" si="4"/>
        <v>12502521.66448307</v>
      </c>
      <c r="G31" s="5">
        <f t="shared" si="5"/>
        <v>133330.46899427287</v>
      </c>
    </row>
    <row r="32" spans="1:8" x14ac:dyDescent="0.25">
      <c r="A32" s="1">
        <v>65000</v>
      </c>
      <c r="B32" s="1">
        <v>100000</v>
      </c>
      <c r="C32" s="1">
        <f t="shared" si="1"/>
        <v>15.988152097690543</v>
      </c>
      <c r="D32" s="1">
        <f t="shared" si="2"/>
        <v>1039229.8863498853</v>
      </c>
      <c r="E32" s="5">
        <f t="shared" si="3"/>
        <v>12835651.738604736</v>
      </c>
      <c r="F32" s="5">
        <f t="shared" si="4"/>
        <v>12690159.554515753</v>
      </c>
      <c r="G32" s="5">
        <f t="shared" si="5"/>
        <v>145492.18408898264</v>
      </c>
    </row>
    <row r="33" spans="1:7" x14ac:dyDescent="0.25">
      <c r="A33" s="1">
        <v>70000</v>
      </c>
      <c r="B33" s="1">
        <v>100000</v>
      </c>
      <c r="C33" s="1">
        <f t="shared" si="1"/>
        <v>16.095067301607052</v>
      </c>
      <c r="D33" s="1">
        <f t="shared" si="2"/>
        <v>1126654.7111124936</v>
      </c>
      <c r="E33" s="5">
        <f t="shared" si="3"/>
        <v>13036728.835558735</v>
      </c>
      <c r="F33" s="5">
        <f t="shared" si="4"/>
        <v>12878997.176002987</v>
      </c>
      <c r="G33" s="5">
        <f t="shared" si="5"/>
        <v>157731.65955574811</v>
      </c>
    </row>
    <row r="34" spans="1:7" x14ac:dyDescent="0.25">
      <c r="A34" s="1">
        <v>75000</v>
      </c>
      <c r="B34" s="1">
        <v>100000</v>
      </c>
      <c r="C34" s="1">
        <f t="shared" si="1"/>
        <v>16.194602975157967</v>
      </c>
      <c r="D34" s="1">
        <f t="shared" si="2"/>
        <v>1214595.2231368476</v>
      </c>
      <c r="E34" s="5">
        <f t="shared" si="3"/>
        <v>13238992.013214748</v>
      </c>
      <c r="F34" s="5">
        <f t="shared" si="4"/>
        <v>13068948.681975592</v>
      </c>
      <c r="G34" s="5">
        <f t="shared" si="5"/>
        <v>170043.33123915642</v>
      </c>
    </row>
    <row r="35" spans="1:7" x14ac:dyDescent="0.25">
      <c r="A35" s="1">
        <v>80000</v>
      </c>
      <c r="B35" s="1">
        <v>100000</v>
      </c>
      <c r="C35" s="1">
        <f t="shared" si="1"/>
        <v>16.287712379549451</v>
      </c>
      <c r="D35" s="1">
        <f t="shared" si="2"/>
        <v>1303016.990363956</v>
      </c>
      <c r="E35" s="5">
        <f t="shared" si="3"/>
        <v>13442362.077837098</v>
      </c>
      <c r="F35" s="5">
        <f t="shared" si="4"/>
        <v>13259939.699186144</v>
      </c>
      <c r="G35" s="5">
        <f t="shared" si="5"/>
        <v>182422.37865095399</v>
      </c>
    </row>
    <row r="36" spans="1:7" x14ac:dyDescent="0.25">
      <c r="A36" s="1">
        <v>85000</v>
      </c>
      <c r="B36" s="1">
        <v>100000</v>
      </c>
      <c r="C36" s="1">
        <f t="shared" si="1"/>
        <v>16.37517522079979</v>
      </c>
      <c r="D36" s="1">
        <f t="shared" si="2"/>
        <v>1391889.893767982</v>
      </c>
      <c r="E36" s="5">
        <f t="shared" si="3"/>
        <v>13646769.755666358</v>
      </c>
      <c r="F36" s="5">
        <f t="shared" si="4"/>
        <v>13451905.170538841</v>
      </c>
      <c r="G36" s="5">
        <f t="shared" si="5"/>
        <v>194864.58512751758</v>
      </c>
    </row>
    <row r="37" spans="1:7" x14ac:dyDescent="0.25">
      <c r="A37" s="1">
        <v>90000</v>
      </c>
      <c r="B37" s="1">
        <v>100000</v>
      </c>
      <c r="C37" s="1">
        <f t="shared" si="1"/>
        <v>16.457637380991763</v>
      </c>
      <c r="D37" s="1">
        <f t="shared" si="2"/>
        <v>1481187.3642892586</v>
      </c>
      <c r="E37" s="5">
        <f t="shared" si="3"/>
        <v>13852153.937865295</v>
      </c>
      <c r="F37" s="5">
        <f t="shared" si="4"/>
        <v>13644787.706864798</v>
      </c>
      <c r="G37" s="5">
        <f t="shared" si="5"/>
        <v>207366.23100049607</v>
      </c>
    </row>
    <row r="38" spans="1:7" x14ac:dyDescent="0.25">
      <c r="A38" s="1">
        <v>95000</v>
      </c>
      <c r="B38" s="1">
        <v>100000</v>
      </c>
      <c r="C38" s="1">
        <f t="shared" si="1"/>
        <v>16.535639892993036</v>
      </c>
      <c r="D38" s="1">
        <f t="shared" si="2"/>
        <v>1570885.7898343385</v>
      </c>
      <c r="E38" s="5">
        <f t="shared" si="3"/>
        <v>14058460.316618979</v>
      </c>
      <c r="F38" s="5">
        <f t="shared" si="4"/>
        <v>13838536.306042172</v>
      </c>
      <c r="G38" s="5">
        <f t="shared" si="5"/>
        <v>219924.01057680696</v>
      </c>
    </row>
    <row r="39" spans="1:7" x14ac:dyDescent="0.25">
      <c r="A39" s="1">
        <v>100000</v>
      </c>
      <c r="B39" s="1">
        <v>100000</v>
      </c>
      <c r="C39" s="1">
        <f t="shared" si="1"/>
        <v>16.609640474436812</v>
      </c>
      <c r="D39" s="1">
        <f t="shared" si="2"/>
        <v>1660964.0474436812</v>
      </c>
      <c r="E39" s="5">
        <f t="shared" si="3"/>
        <v>14265640.309120467</v>
      </c>
      <c r="F39" s="5">
        <f t="shared" si="4"/>
        <v>14033105.342478352</v>
      </c>
      <c r="G39" s="5">
        <f t="shared" si="5"/>
        <v>232534.96664211527</v>
      </c>
    </row>
  </sheetData>
  <mergeCells count="1">
    <mergeCell ref="B1:E1"/>
  </mergeCells>
  <pageMargins left="0.25" right="0.25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Timing analysis</vt:lpstr>
      <vt:lpstr>Operational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 Dairo</dc:creator>
  <cp:lastModifiedBy>Ire Dairo</cp:lastModifiedBy>
  <cp:lastPrinted>2025-06-11T17:59:24Z</cp:lastPrinted>
  <dcterms:created xsi:type="dcterms:W3CDTF">2025-06-11T08:52:01Z</dcterms:created>
  <dcterms:modified xsi:type="dcterms:W3CDTF">2025-06-11T17:59:28Z</dcterms:modified>
</cp:coreProperties>
</file>