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Final/Final_4_sorting/"/>
    </mc:Choice>
  </mc:AlternateContent>
  <xr:revisionPtr revIDLastSave="1" documentId="8_{3393928D-20EE-41E2-9103-382C059B06CB}" xr6:coauthVersionLast="47" xr6:coauthVersionMax="47" xr10:uidLastSave="{78894486-4539-434C-8447-768AECF45B4B}"/>
  <bookViews>
    <workbookView xWindow="-120" yWindow="-120" windowWidth="29040" windowHeight="15720" activeTab="1" xr2:uid="{6DD39BFD-100E-4248-9A60-1288862C7FFA}"/>
  </bookViews>
  <sheets>
    <sheet name="Timing analysis" sheetId="1" r:id="rId1"/>
    <sheet name="Operation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8" i="2"/>
  <c r="D38" i="2"/>
  <c r="A38" i="2"/>
  <c r="D37" i="2"/>
  <c r="A37" i="2"/>
  <c r="D36" i="2"/>
  <c r="A36" i="2"/>
  <c r="D35" i="2"/>
  <c r="A35" i="2"/>
  <c r="D34" i="2"/>
  <c r="A34" i="2"/>
  <c r="F33" i="2"/>
  <c r="G33" i="2"/>
  <c r="D33" i="2"/>
  <c r="A33" i="2"/>
  <c r="D32" i="2"/>
  <c r="A32" i="2"/>
  <c r="D31" i="2"/>
  <c r="A31" i="2"/>
  <c r="D30" i="2"/>
  <c r="A30" i="2"/>
  <c r="D29" i="2"/>
  <c r="A29" i="2"/>
  <c r="F28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F21" i="2"/>
  <c r="D21" i="2"/>
  <c r="A21" i="2"/>
  <c r="D20" i="2"/>
  <c r="A20" i="2"/>
  <c r="D19" i="2"/>
  <c r="A19" i="2"/>
  <c r="D18" i="2"/>
  <c r="A18" i="2"/>
  <c r="F35" i="2"/>
  <c r="C11" i="2"/>
  <c r="C10" i="2"/>
  <c r="C9" i="2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9" i="1"/>
  <c r="F11" i="1"/>
  <c r="C7" i="1" s="1"/>
  <c r="G21" i="2" l="1"/>
  <c r="F19" i="2"/>
  <c r="F24" i="2"/>
  <c r="F29" i="2"/>
  <c r="C5" i="2"/>
  <c r="G20" i="2"/>
  <c r="F27" i="2"/>
  <c r="G32" i="2"/>
  <c r="G19" i="2"/>
  <c r="C12" i="2"/>
  <c r="F31" i="2"/>
  <c r="C13" i="2"/>
  <c r="C4" i="2"/>
  <c r="F34" i="2"/>
  <c r="C6" i="2"/>
  <c r="F20" i="2"/>
  <c r="G25" i="2"/>
  <c r="F32" i="2"/>
  <c r="G37" i="2"/>
  <c r="F38" i="2"/>
  <c r="G38" i="2" s="1"/>
  <c r="C14" i="2"/>
  <c r="F22" i="2"/>
  <c r="F25" i="2"/>
  <c r="G30" i="2"/>
  <c r="F37" i="2"/>
  <c r="F26" i="2"/>
  <c r="G26" i="2" s="1"/>
  <c r="F36" i="2"/>
  <c r="G34" i="2"/>
  <c r="C15" i="2"/>
  <c r="C7" i="2"/>
  <c r="C8" i="2"/>
  <c r="F18" i="2"/>
  <c r="F30" i="2"/>
  <c r="G35" i="2"/>
  <c r="F23" i="2"/>
  <c r="G28" i="2"/>
  <c r="C5" i="1"/>
  <c r="E28" i="1"/>
  <c r="C4" i="1"/>
  <c r="E32" i="1"/>
  <c r="E29" i="1"/>
  <c r="C12" i="1"/>
  <c r="C14" i="1"/>
  <c r="F19" i="1"/>
  <c r="C9" i="1"/>
  <c r="E25" i="1"/>
  <c r="C8" i="1"/>
  <c r="C11" i="1"/>
  <c r="C10" i="1"/>
  <c r="E18" i="1"/>
  <c r="C6" i="1"/>
  <c r="F18" i="1"/>
  <c r="E27" i="1"/>
  <c r="E26" i="1"/>
  <c r="E24" i="1"/>
  <c r="E35" i="1"/>
  <c r="E34" i="1"/>
  <c r="E22" i="1"/>
  <c r="E33" i="1"/>
  <c r="E21" i="1"/>
  <c r="C15" i="1"/>
  <c r="E31" i="1"/>
  <c r="E19" i="1"/>
  <c r="E38" i="1"/>
  <c r="E37" i="1"/>
  <c r="E36" i="1"/>
  <c r="E23" i="1"/>
  <c r="C13" i="1"/>
  <c r="E20" i="1"/>
  <c r="E30" i="1"/>
  <c r="F38" i="1"/>
  <c r="F36" i="1"/>
  <c r="F27" i="1"/>
  <c r="F37" i="1"/>
  <c r="F26" i="1"/>
  <c r="F25" i="1"/>
  <c r="F29" i="1"/>
  <c r="G29" i="1" s="1"/>
  <c r="F22" i="1"/>
  <c r="F35" i="1"/>
  <c r="F30" i="1"/>
  <c r="F24" i="1"/>
  <c r="F28" i="1"/>
  <c r="G28" i="1" s="1"/>
  <c r="F33" i="1"/>
  <c r="G33" i="1" s="1"/>
  <c r="F21" i="1"/>
  <c r="G21" i="1" s="1"/>
  <c r="F20" i="1"/>
  <c r="F23" i="1"/>
  <c r="F32" i="1"/>
  <c r="F31" i="1"/>
  <c r="F34" i="1"/>
  <c r="G18" i="2" l="1"/>
  <c r="G22" i="2"/>
  <c r="G27" i="2"/>
  <c r="G36" i="2"/>
  <c r="G23" i="2"/>
  <c r="G29" i="2"/>
  <c r="G24" i="2"/>
  <c r="G31" i="2"/>
  <c r="G19" i="1"/>
  <c r="G25" i="1"/>
  <c r="G18" i="1"/>
  <c r="G35" i="1"/>
  <c r="G32" i="1"/>
  <c r="G20" i="1"/>
  <c r="G26" i="1"/>
  <c r="G27" i="1"/>
  <c r="G37" i="1"/>
  <c r="G30" i="1"/>
  <c r="G23" i="1"/>
  <c r="G36" i="1"/>
  <c r="G24" i="1"/>
  <c r="G38" i="1"/>
  <c r="G34" i="1"/>
  <c r="G22" i="1"/>
  <c r="G31" i="1"/>
</calcChain>
</file>

<file path=xl/sharedStrings.xml><?xml version="1.0" encoding="utf-8"?>
<sst xmlns="http://schemas.openxmlformats.org/spreadsheetml/2006/main" count="32" uniqueCount="18">
  <si>
    <t>P</t>
  </si>
  <si>
    <t>p^0</t>
  </si>
  <si>
    <t>N or r^1</t>
  </si>
  <si>
    <t>fit f(n)</t>
  </si>
  <si>
    <t>+Delta above</t>
  </si>
  <si>
    <t>c0</t>
  </si>
  <si>
    <t>c1</t>
  </si>
  <si>
    <t>c2</t>
  </si>
  <si>
    <t>f(n) fit</t>
  </si>
  <si>
    <t>p</t>
  </si>
  <si>
    <t>Dataf(n)</t>
  </si>
  <si>
    <t>np</t>
  </si>
  <si>
    <t>f(n) = c0 *x^0 + c1*x^1+c2*np</t>
  </si>
  <si>
    <t>f(n)Big0(np)c2 =-4.05 *10^-7</t>
  </si>
  <si>
    <t>f(n) = c0 *p^0 + c1*p^1+c2*np</t>
  </si>
  <si>
    <t>SELECTION SORT TIMING ANALYSIS</t>
  </si>
  <si>
    <t>SELECTION SORT OPERATIONAL ANALYSIS</t>
  </si>
  <si>
    <t>f(n)Big0(np)c2 =-1.55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</si>
</sst>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quotePrefix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</a:p>
          <a:p>
            <a:pPr>
              <a:defRPr/>
            </a:pPr>
            <a:r>
              <a:rPr lang="en-US"/>
              <a:t>selection sort</a:t>
            </a:r>
            <a:r>
              <a:rPr lang="en-US" baseline="0"/>
              <a:t> O(np)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analysis'!$B$3</c:f>
              <c:strCache>
                <c:ptCount val="1"/>
                <c:pt idx="0">
                  <c:v>Dataf(n)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'Timing analysis'!$B$4:$B$15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203</c:v>
                </c:pt>
                <c:pt idx="5">
                  <c:v>375</c:v>
                </c:pt>
                <c:pt idx="6">
                  <c:v>781</c:v>
                </c:pt>
                <c:pt idx="7">
                  <c:v>1499</c:v>
                </c:pt>
                <c:pt idx="8">
                  <c:v>2655</c:v>
                </c:pt>
                <c:pt idx="9">
                  <c:v>2921</c:v>
                </c:pt>
                <c:pt idx="10">
                  <c:v>3703</c:v>
                </c:pt>
                <c:pt idx="11">
                  <c:v>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B-4D13-B935-F3410CDD5B6E}"/>
            </c:ext>
          </c:extLst>
        </c:ser>
        <c:ser>
          <c:idx val="1"/>
          <c:order val="1"/>
          <c:tx>
            <c:strRef>
              <c:f>'Timing analysis'!$F$17</c:f>
              <c:strCache>
                <c:ptCount val="1"/>
                <c:pt idx="0">
                  <c:v>fit f(n)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'Timing analysis'!$F$18:$F$38</c:f>
              <c:numCache>
                <c:formatCode>0.000000</c:formatCode>
                <c:ptCount val="21"/>
                <c:pt idx="0">
                  <c:v>15.364000000000001</c:v>
                </c:pt>
                <c:pt idx="1">
                  <c:v>205.97399999999999</c:v>
                </c:pt>
                <c:pt idx="2">
                  <c:v>400.47400000000005</c:v>
                </c:pt>
                <c:pt idx="3">
                  <c:v>594.97399999999993</c:v>
                </c:pt>
                <c:pt idx="4">
                  <c:v>789.47399999999993</c:v>
                </c:pt>
                <c:pt idx="5">
                  <c:v>983.97399999999993</c:v>
                </c:pt>
                <c:pt idx="6">
                  <c:v>1178.4740000000002</c:v>
                </c:pt>
                <c:pt idx="7">
                  <c:v>1372.9740000000002</c:v>
                </c:pt>
                <c:pt idx="8">
                  <c:v>1567.4740000000002</c:v>
                </c:pt>
                <c:pt idx="9">
                  <c:v>1761.9740000000002</c:v>
                </c:pt>
                <c:pt idx="10">
                  <c:v>1956.4740000000002</c:v>
                </c:pt>
                <c:pt idx="11">
                  <c:v>2150.9740000000002</c:v>
                </c:pt>
                <c:pt idx="12">
                  <c:v>2345.4740000000002</c:v>
                </c:pt>
                <c:pt idx="13">
                  <c:v>2539.9740000000002</c:v>
                </c:pt>
                <c:pt idx="14">
                  <c:v>2734.4740000000002</c:v>
                </c:pt>
                <c:pt idx="15">
                  <c:v>2928.9740000000002</c:v>
                </c:pt>
                <c:pt idx="16">
                  <c:v>3123.4740000000002</c:v>
                </c:pt>
                <c:pt idx="17">
                  <c:v>3317.9740000000002</c:v>
                </c:pt>
                <c:pt idx="18">
                  <c:v>3512.4740000000002</c:v>
                </c:pt>
                <c:pt idx="19">
                  <c:v>3706.9740000000002</c:v>
                </c:pt>
                <c:pt idx="20">
                  <c:v>3901.4740000000002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B-4D13-B935-F3410CDD5B6E}"/>
            </c:ext>
          </c:extLst>
        </c:ser>
        <c:ser>
          <c:idx val="2"/>
          <c:order val="2"/>
          <c:tx>
            <c:strRef>
              <c:f>'Timing analysis'!$E$17</c:f>
              <c:strCache>
                <c:ptCount val="1"/>
                <c:pt idx="0">
                  <c:v>f(n)Big0(np)c2 =-4.05 *10^-7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 cap="sq">
                <a:noFill/>
              </a:ln>
              <a:effectLst/>
            </c:spPr>
          </c:marker>
          <c:xVal>
            <c:numRef>
              <c:f>'Timing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'Timing analysis'!$E$18:$E$38</c:f>
              <c:numCache>
                <c:formatCode>0.000000</c:formatCode>
                <c:ptCount val="21"/>
                <c:pt idx="0">
                  <c:v>15.354000000000001</c:v>
                </c:pt>
                <c:pt idx="1">
                  <c:v>205.47399999999999</c:v>
                </c:pt>
                <c:pt idx="2">
                  <c:v>399.47400000000005</c:v>
                </c:pt>
                <c:pt idx="3">
                  <c:v>593.47399999999993</c:v>
                </c:pt>
                <c:pt idx="4">
                  <c:v>787.47399999999993</c:v>
                </c:pt>
                <c:pt idx="5">
                  <c:v>981.47399999999993</c:v>
                </c:pt>
                <c:pt idx="6">
                  <c:v>1175.4740000000002</c:v>
                </c:pt>
                <c:pt idx="7">
                  <c:v>1369.4740000000002</c:v>
                </c:pt>
                <c:pt idx="8">
                  <c:v>1563.4740000000002</c:v>
                </c:pt>
                <c:pt idx="9">
                  <c:v>1757.4740000000002</c:v>
                </c:pt>
                <c:pt idx="10">
                  <c:v>1951.4740000000002</c:v>
                </c:pt>
                <c:pt idx="11">
                  <c:v>2145.4740000000002</c:v>
                </c:pt>
                <c:pt idx="12">
                  <c:v>2339.4740000000002</c:v>
                </c:pt>
                <c:pt idx="13">
                  <c:v>2533.4740000000002</c:v>
                </c:pt>
                <c:pt idx="14">
                  <c:v>2727.4740000000002</c:v>
                </c:pt>
                <c:pt idx="15">
                  <c:v>2921.4740000000002</c:v>
                </c:pt>
                <c:pt idx="16">
                  <c:v>3115.4740000000002</c:v>
                </c:pt>
                <c:pt idx="17">
                  <c:v>3309.4740000000002</c:v>
                </c:pt>
                <c:pt idx="18">
                  <c:v>3503.4740000000002</c:v>
                </c:pt>
                <c:pt idx="19">
                  <c:v>3697.4740000000002</c:v>
                </c:pt>
                <c:pt idx="20">
                  <c:v>3891.4740000000002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B-4D13-B935-F3410CDD5B6E}"/>
            </c:ext>
          </c:extLst>
        </c:ser>
        <c:ser>
          <c:idx val="3"/>
          <c:order val="3"/>
          <c:tx>
            <c:strRef>
              <c:f>'Timing analysis'!$G$17</c:f>
              <c:strCache>
                <c:ptCount val="1"/>
                <c:pt idx="0">
                  <c:v>+Delta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'Timing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'Timing analysis'!$G$18:$G$38</c:f>
              <c:numCache>
                <c:formatCode>0.000000</c:formatCode>
                <c:ptCount val="21"/>
                <c:pt idx="0">
                  <c:v>-9.9999999999997868E-3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B-4D13-B935-F3410CDD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22384"/>
        <c:axId val="1007314704"/>
      </c:scatterChart>
      <c:valAx>
        <c:axId val="10073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elemenst to find)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704"/>
        <c:crosses val="autoZero"/>
        <c:crossBetween val="midCat"/>
      </c:valAx>
      <c:valAx>
        <c:axId val="1007314704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Analysis</a:t>
            </a:r>
          </a:p>
          <a:p>
            <a:pPr>
              <a:defRPr/>
            </a:pPr>
            <a:r>
              <a:rPr lang="en-US"/>
              <a:t>selection sort</a:t>
            </a:r>
            <a:r>
              <a:rPr lang="en-US" baseline="0"/>
              <a:t> O(np)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analysis'!$B$3</c:f>
              <c:strCache>
                <c:ptCount val="1"/>
                <c:pt idx="0">
                  <c:v>Dataf(n)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'Operational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'Operational analysis'!$B$4:$B$16</c:f>
              <c:numCache>
                <c:formatCode>General</c:formatCode>
                <c:ptCount val="13"/>
                <c:pt idx="0">
                  <c:v>300034</c:v>
                </c:pt>
                <c:pt idx="1">
                  <c:v>2400159</c:v>
                </c:pt>
                <c:pt idx="2">
                  <c:v>14997999</c:v>
                </c:pt>
                <c:pt idx="3">
                  <c:v>29988034</c:v>
                </c:pt>
                <c:pt idx="4">
                  <c:v>740717748</c:v>
                </c:pt>
                <c:pt idx="5">
                  <c:v>1462687538</c:v>
                </c:pt>
                <c:pt idx="6">
                  <c:v>2850381402</c:v>
                </c:pt>
                <c:pt idx="7">
                  <c:v>5400754301</c:v>
                </c:pt>
                <c:pt idx="8">
                  <c:v>9601478154</c:v>
                </c:pt>
                <c:pt idx="9">
                  <c:v>11251837547</c:v>
                </c:pt>
                <c:pt idx="10">
                  <c:v>14065222271</c:v>
                </c:pt>
                <c:pt idx="11">
                  <c:v>15003485208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2-4137-89A9-F15778121699}"/>
            </c:ext>
          </c:extLst>
        </c:ser>
        <c:ser>
          <c:idx val="1"/>
          <c:order val="1"/>
          <c:tx>
            <c:strRef>
              <c:f>'Operational analysis'!$F$17</c:f>
              <c:strCache>
                <c:ptCount val="1"/>
                <c:pt idx="0">
                  <c:v>fit f(n)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'Operational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'Operational analysis'!$F$18:$F$38</c:f>
              <c:numCache>
                <c:formatCode>0</c:formatCode>
                <c:ptCount val="21"/>
                <c:pt idx="0">
                  <c:v>15000922.899999999</c:v>
                </c:pt>
                <c:pt idx="1">
                  <c:v>750192022.9000001</c:v>
                </c:pt>
                <c:pt idx="2">
                  <c:v>1500387022.9000001</c:v>
                </c:pt>
                <c:pt idx="3">
                  <c:v>2250582022.8999996</c:v>
                </c:pt>
                <c:pt idx="4">
                  <c:v>3000777022.8999996</c:v>
                </c:pt>
                <c:pt idx="5">
                  <c:v>3750972022.8999996</c:v>
                </c:pt>
                <c:pt idx="6">
                  <c:v>4501167022.8999996</c:v>
                </c:pt>
                <c:pt idx="7">
                  <c:v>5251362022.8999996</c:v>
                </c:pt>
                <c:pt idx="8">
                  <c:v>6001557022.8999996</c:v>
                </c:pt>
                <c:pt idx="9">
                  <c:v>6751752022.8999996</c:v>
                </c:pt>
                <c:pt idx="10">
                  <c:v>7501947022.8999996</c:v>
                </c:pt>
                <c:pt idx="11">
                  <c:v>8252142022.8999996</c:v>
                </c:pt>
                <c:pt idx="12">
                  <c:v>9002337022.9000015</c:v>
                </c:pt>
                <c:pt idx="13">
                  <c:v>9752532022.9000015</c:v>
                </c:pt>
                <c:pt idx="14">
                  <c:v>10502727022.900002</c:v>
                </c:pt>
                <c:pt idx="15">
                  <c:v>11252922022.900002</c:v>
                </c:pt>
                <c:pt idx="16">
                  <c:v>12003117022.900002</c:v>
                </c:pt>
                <c:pt idx="17">
                  <c:v>12753312022.900002</c:v>
                </c:pt>
                <c:pt idx="18">
                  <c:v>13503507022.900002</c:v>
                </c:pt>
                <c:pt idx="19">
                  <c:v>14253702022.900002</c:v>
                </c:pt>
                <c:pt idx="20">
                  <c:v>15003897022.900002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2-4137-89A9-F15778121699}"/>
            </c:ext>
          </c:extLst>
        </c:ser>
        <c:ser>
          <c:idx val="2"/>
          <c:order val="2"/>
          <c:tx>
            <c:strRef>
              <c:f>'Operational analysis'!$E$17</c:f>
              <c:strCache>
                <c:ptCount val="1"/>
                <c:pt idx="0">
                  <c:v>f(n)Big0(np)c2 =-1.55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 cap="sq">
                <a:noFill/>
              </a:ln>
              <a:effectLst/>
            </c:spPr>
          </c:marker>
          <c:xVal>
            <c:numRef>
              <c:f>'Operational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'Operational analysis'!$E$18:$E$38</c:f>
              <c:numCache>
                <c:formatCode>0</c:formatCode>
                <c:ptCount val="21"/>
                <c:pt idx="0">
                  <c:v>14500922.899999999</c:v>
                </c:pt>
                <c:pt idx="1">
                  <c:v>725192022.9000001</c:v>
                </c:pt>
                <c:pt idx="2">
                  <c:v>1450387022.9000001</c:v>
                </c:pt>
                <c:pt idx="3">
                  <c:v>2175582022.8999996</c:v>
                </c:pt>
                <c:pt idx="4">
                  <c:v>2900777022.8999996</c:v>
                </c:pt>
                <c:pt idx="5">
                  <c:v>3625972022.8999996</c:v>
                </c:pt>
                <c:pt idx="6">
                  <c:v>4351167022.8999996</c:v>
                </c:pt>
                <c:pt idx="7">
                  <c:v>5076362022.8999996</c:v>
                </c:pt>
                <c:pt idx="8">
                  <c:v>5801557022.8999996</c:v>
                </c:pt>
                <c:pt idx="9">
                  <c:v>6526752022.8999996</c:v>
                </c:pt>
                <c:pt idx="10">
                  <c:v>7251947022.8999996</c:v>
                </c:pt>
                <c:pt idx="11">
                  <c:v>7977142022.8999996</c:v>
                </c:pt>
                <c:pt idx="12">
                  <c:v>8702337022.9000015</c:v>
                </c:pt>
                <c:pt idx="13">
                  <c:v>9427532022.9000015</c:v>
                </c:pt>
                <c:pt idx="14">
                  <c:v>10152727022.900002</c:v>
                </c:pt>
                <c:pt idx="15">
                  <c:v>10877922022.900002</c:v>
                </c:pt>
                <c:pt idx="16">
                  <c:v>11603117022.900002</c:v>
                </c:pt>
                <c:pt idx="17">
                  <c:v>12328312022.900002</c:v>
                </c:pt>
                <c:pt idx="18">
                  <c:v>13053507022.900002</c:v>
                </c:pt>
                <c:pt idx="19">
                  <c:v>13778702022.900002</c:v>
                </c:pt>
                <c:pt idx="20">
                  <c:v>14503897022.900002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4137-89A9-F15778121699}"/>
            </c:ext>
          </c:extLst>
        </c:ser>
        <c:ser>
          <c:idx val="3"/>
          <c:order val="3"/>
          <c:tx>
            <c:strRef>
              <c:f>'Operational analysis'!$G$17</c:f>
              <c:strCache>
                <c:ptCount val="1"/>
                <c:pt idx="0">
                  <c:v>+Delta above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'Operational analysis'!$C$18:$C$38</c:f>
              <c:numCache>
                <c:formatCode>General</c:formatCode>
                <c:ptCount val="2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</c:numCache>
            </c:numRef>
          </c:xVal>
          <c:yVal>
            <c:numRef>
              <c:f>'Operational analysis'!$G$18:$G$38</c:f>
              <c:numCache>
                <c:formatCode>0</c:formatCode>
                <c:ptCount val="21"/>
                <c:pt idx="0">
                  <c:v>-500000</c:v>
                </c:pt>
                <c:pt idx="1">
                  <c:v>-25000000</c:v>
                </c:pt>
                <c:pt idx="2">
                  <c:v>-50000000</c:v>
                </c:pt>
                <c:pt idx="3">
                  <c:v>-75000000</c:v>
                </c:pt>
                <c:pt idx="4">
                  <c:v>-100000000</c:v>
                </c:pt>
                <c:pt idx="5">
                  <c:v>-125000000</c:v>
                </c:pt>
                <c:pt idx="6">
                  <c:v>-150000000</c:v>
                </c:pt>
                <c:pt idx="7">
                  <c:v>-175000000</c:v>
                </c:pt>
                <c:pt idx="8">
                  <c:v>-200000000</c:v>
                </c:pt>
                <c:pt idx="9">
                  <c:v>-225000000</c:v>
                </c:pt>
                <c:pt idx="10">
                  <c:v>-250000000</c:v>
                </c:pt>
                <c:pt idx="11">
                  <c:v>-275000000</c:v>
                </c:pt>
                <c:pt idx="12">
                  <c:v>-300000000</c:v>
                </c:pt>
                <c:pt idx="13">
                  <c:v>-325000000</c:v>
                </c:pt>
                <c:pt idx="14">
                  <c:v>-350000000</c:v>
                </c:pt>
                <c:pt idx="15">
                  <c:v>-375000000</c:v>
                </c:pt>
                <c:pt idx="16">
                  <c:v>-400000000</c:v>
                </c:pt>
                <c:pt idx="17">
                  <c:v>-425000000</c:v>
                </c:pt>
                <c:pt idx="18">
                  <c:v>-450000000</c:v>
                </c:pt>
                <c:pt idx="19">
                  <c:v>-475000000</c:v>
                </c:pt>
                <c:pt idx="20">
                  <c:v>-500000000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2-4137-89A9-F1577812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22384"/>
        <c:axId val="1007314704"/>
      </c:scatterChart>
      <c:valAx>
        <c:axId val="10073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elemenst to find)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704"/>
        <c:crosses val="autoZero"/>
        <c:crossBetween val="midCat"/>
      </c:valAx>
      <c:valAx>
        <c:axId val="1007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2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157161</xdr:rowOff>
    </xdr:from>
    <xdr:to>
      <xdr:col>14</xdr:col>
      <xdr:colOff>752475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134E-3598-E529-AD9F-36E5A8D8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157161</xdr:rowOff>
    </xdr:from>
    <xdr:to>
      <xdr:col>14</xdr:col>
      <xdr:colOff>752475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B05F8-52F0-4FEF-BC32-C0B990E68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FFD8-74EB-4F1C-983A-9AFCB627D728}">
  <dimension ref="A1:G38"/>
  <sheetViews>
    <sheetView topLeftCell="A3" workbookViewId="0">
      <selection activeCell="D7" sqref="D7"/>
    </sheetView>
  </sheetViews>
  <sheetFormatPr defaultColWidth="13.85546875" defaultRowHeight="15" x14ac:dyDescent="0.25"/>
  <cols>
    <col min="1" max="16384" width="13.85546875" style="2"/>
  </cols>
  <sheetData>
    <row r="1" spans="1:6" x14ac:dyDescent="0.25">
      <c r="B1" s="2" t="s">
        <v>15</v>
      </c>
    </row>
    <row r="3" spans="1:6" x14ac:dyDescent="0.25">
      <c r="A3" s="2" t="s">
        <v>0</v>
      </c>
      <c r="B3" s="2" t="s">
        <v>10</v>
      </c>
      <c r="C3" s="2" t="s">
        <v>8</v>
      </c>
    </row>
    <row r="4" spans="1:6" x14ac:dyDescent="0.25">
      <c r="A4" s="2">
        <v>1</v>
      </c>
      <c r="B4" s="2">
        <v>0</v>
      </c>
      <c r="C4" s="3">
        <f>$F$11*1 + $F$12*A4 +$F$13 *A4^2</f>
        <v>11.552899600000002</v>
      </c>
    </row>
    <row r="5" spans="1:6" x14ac:dyDescent="0.25">
      <c r="A5" s="2">
        <v>8</v>
      </c>
      <c r="B5" s="2">
        <v>0</v>
      </c>
      <c r="C5" s="3">
        <f>$F$11*1 + $F$12*A5 +$F$13 *A5^2</f>
        <v>12.105174399999999</v>
      </c>
    </row>
    <row r="6" spans="1:6" x14ac:dyDescent="0.25">
      <c r="A6" s="2">
        <v>50</v>
      </c>
      <c r="B6" s="2">
        <v>0</v>
      </c>
      <c r="C6" s="3">
        <f>$F$11*1 + $F$12*A6 +$F$13 *A6^2</f>
        <v>15.418000000000001</v>
      </c>
      <c r="F6" s="2" t="s">
        <v>12</v>
      </c>
    </row>
    <row r="7" spans="1:6" x14ac:dyDescent="0.25">
      <c r="A7" s="2">
        <v>100</v>
      </c>
      <c r="B7" s="2">
        <v>15</v>
      </c>
      <c r="C7" s="3">
        <f>$F$11*1 + $F$12*A7 +$F$13 *A7^2</f>
        <v>19.36</v>
      </c>
      <c r="F7" s="2" t="s">
        <v>14</v>
      </c>
    </row>
    <row r="8" spans="1:6" x14ac:dyDescent="0.25">
      <c r="A8" s="2">
        <v>2500</v>
      </c>
      <c r="B8" s="2">
        <v>203</v>
      </c>
      <c r="C8" s="3">
        <f>$F$11*1 + $F$12*A8 +$F$13 *A8^2</f>
        <v>206.22399999999999</v>
      </c>
    </row>
    <row r="9" spans="1:6" x14ac:dyDescent="0.25">
      <c r="A9" s="2">
        <v>5000</v>
      </c>
      <c r="B9" s="2">
        <v>375</v>
      </c>
      <c r="C9" s="3">
        <f>$F$11*1 + $F$12*A9 +$F$13 *A9^2</f>
        <v>395.97399999999999</v>
      </c>
    </row>
    <row r="10" spans="1:6" x14ac:dyDescent="0.25">
      <c r="A10" s="2">
        <v>10000</v>
      </c>
      <c r="B10" s="2">
        <v>781</v>
      </c>
      <c r="C10" s="3">
        <f>$F$11*1 + $F$12*A10 +$F$13 *A10^2</f>
        <v>760.47400000000005</v>
      </c>
    </row>
    <row r="11" spans="1:6" x14ac:dyDescent="0.25">
      <c r="A11" s="2">
        <v>20000</v>
      </c>
      <c r="B11" s="2">
        <v>1499</v>
      </c>
      <c r="C11" s="3">
        <f>$F$11*1 + $F$12*A11 +$F$13 *A11^2</f>
        <v>1429.4739999999999</v>
      </c>
      <c r="E11" s="2" t="s">
        <v>5</v>
      </c>
      <c r="F11" s="2">
        <f>11.474</f>
        <v>11.474</v>
      </c>
    </row>
    <row r="12" spans="1:6" x14ac:dyDescent="0.25">
      <c r="A12" s="2">
        <v>40000</v>
      </c>
      <c r="B12" s="2">
        <v>2655</v>
      </c>
      <c r="C12" s="3">
        <f>$F$11*1 + $F$12*A12 +$F$13 *A12^2</f>
        <v>2527.4740000000002</v>
      </c>
      <c r="E12" s="2" t="s">
        <v>6</v>
      </c>
      <c r="F12" s="2">
        <v>7.8899999999999998E-2</v>
      </c>
    </row>
    <row r="13" spans="1:6" x14ac:dyDescent="0.25">
      <c r="A13" s="2">
        <v>50000</v>
      </c>
      <c r="B13" s="2">
        <v>2921</v>
      </c>
      <c r="C13" s="3">
        <f>$F$11*1 + $F$12*A13 +$F$13 *A13^2</f>
        <v>2956.4740000000002</v>
      </c>
      <c r="E13" s="2" t="s">
        <v>7</v>
      </c>
      <c r="F13" s="4">
        <v>-3.9999999999999998E-7</v>
      </c>
    </row>
    <row r="14" spans="1:6" ht="15.75" customHeight="1" x14ac:dyDescent="0.25">
      <c r="A14" s="2">
        <v>75000</v>
      </c>
      <c r="B14" s="2">
        <v>3703</v>
      </c>
      <c r="C14" s="3">
        <f>$F$11*1 + $F$12*A14 +$F$13 *A14^2</f>
        <v>3678.9740000000002</v>
      </c>
    </row>
    <row r="15" spans="1:6" x14ac:dyDescent="0.25">
      <c r="A15" s="2">
        <v>100000</v>
      </c>
      <c r="B15" s="2">
        <v>4124</v>
      </c>
      <c r="C15" s="3">
        <f>$F$11*1 + $F$12*A15 +$F$13 *A15^2</f>
        <v>3901.4740000000002</v>
      </c>
    </row>
    <row r="17" spans="1:7" ht="30" x14ac:dyDescent="0.25">
      <c r="A17" s="2" t="s">
        <v>1</v>
      </c>
      <c r="B17" s="2" t="s">
        <v>2</v>
      </c>
      <c r="C17" s="2" t="s">
        <v>9</v>
      </c>
      <c r="D17" s="2" t="s">
        <v>11</v>
      </c>
      <c r="E17" s="1" t="s">
        <v>13</v>
      </c>
      <c r="F17" s="2" t="s">
        <v>3</v>
      </c>
      <c r="G17" s="5" t="s">
        <v>4</v>
      </c>
    </row>
    <row r="18" spans="1:7" x14ac:dyDescent="0.25">
      <c r="A18" s="2">
        <f>C18^0</f>
        <v>1</v>
      </c>
      <c r="B18" s="2">
        <v>100000</v>
      </c>
      <c r="C18" s="2">
        <v>100</v>
      </c>
      <c r="D18" s="2">
        <f>C18*B18</f>
        <v>10000000</v>
      </c>
      <c r="E18" s="6">
        <f>$F$11*A18 + $F$12*C18 +D18*-0.000000401</f>
        <v>15.354000000000001</v>
      </c>
      <c r="F18" s="6">
        <f>$F$11*A18 + $F$12*C18 +$F$13 *D18</f>
        <v>15.364000000000001</v>
      </c>
      <c r="G18" s="7">
        <f>E18-F18</f>
        <v>-9.9999999999997868E-3</v>
      </c>
    </row>
    <row r="19" spans="1:7" x14ac:dyDescent="0.25">
      <c r="A19" s="2">
        <f>C19^0</f>
        <v>1</v>
      </c>
      <c r="B19" s="2">
        <v>100000</v>
      </c>
      <c r="C19" s="2">
        <v>5000</v>
      </c>
      <c r="D19" s="2">
        <f t="shared" ref="D19:D38" si="0">C19*B19</f>
        <v>500000000</v>
      </c>
      <c r="E19" s="6">
        <f>$F$11*A19 + $F$12*C19 +D19*-0.000000401</f>
        <v>205.47399999999999</v>
      </c>
      <c r="F19" s="6">
        <f>$F$11*A19 + $F$12*C19 +$F$13 *D19</f>
        <v>205.97399999999999</v>
      </c>
      <c r="G19" s="7">
        <f t="shared" ref="G19:G38" si="1">E19-F19</f>
        <v>-0.5</v>
      </c>
    </row>
    <row r="20" spans="1:7" x14ac:dyDescent="0.25">
      <c r="A20" s="2">
        <f t="shared" ref="A20:A38" si="2">C20^0</f>
        <v>1</v>
      </c>
      <c r="B20" s="2">
        <v>100000</v>
      </c>
      <c r="C20" s="2">
        <v>10000</v>
      </c>
      <c r="D20" s="2">
        <f t="shared" si="0"/>
        <v>1000000000</v>
      </c>
      <c r="E20" s="6">
        <f>$F$11*A20 + $F$12*C20 +D20*-0.000000401</f>
        <v>399.47400000000005</v>
      </c>
      <c r="F20" s="6">
        <f>$F$11*A20 + $F$12*C20 +$F$13 *D20</f>
        <v>400.47400000000005</v>
      </c>
      <c r="G20" s="7">
        <f t="shared" si="1"/>
        <v>-1</v>
      </c>
    </row>
    <row r="21" spans="1:7" x14ac:dyDescent="0.25">
      <c r="A21" s="2">
        <f t="shared" si="2"/>
        <v>1</v>
      </c>
      <c r="B21" s="2">
        <v>100000</v>
      </c>
      <c r="C21" s="2">
        <v>15000</v>
      </c>
      <c r="D21" s="2">
        <f t="shared" si="0"/>
        <v>1500000000</v>
      </c>
      <c r="E21" s="6">
        <f>$F$11*A21 + $F$12*C21 +D21*-0.000000401</f>
        <v>593.47399999999993</v>
      </c>
      <c r="F21" s="6">
        <f>$F$11*A21 + $F$12*C21 +$F$13 *D21</f>
        <v>594.97399999999993</v>
      </c>
      <c r="G21" s="7">
        <f t="shared" si="1"/>
        <v>-1.5</v>
      </c>
    </row>
    <row r="22" spans="1:7" x14ac:dyDescent="0.25">
      <c r="A22" s="2">
        <f t="shared" si="2"/>
        <v>1</v>
      </c>
      <c r="B22" s="2">
        <v>100000</v>
      </c>
      <c r="C22" s="2">
        <v>20000</v>
      </c>
      <c r="D22" s="2">
        <f t="shared" si="0"/>
        <v>2000000000</v>
      </c>
      <c r="E22" s="6">
        <f>$F$11*A22 + $F$12*C22 +D22*-0.000000401</f>
        <v>787.47399999999993</v>
      </c>
      <c r="F22" s="6">
        <f>$F$11*A22 + $F$12*C22 +$F$13 *D22</f>
        <v>789.47399999999993</v>
      </c>
      <c r="G22" s="7">
        <f t="shared" si="1"/>
        <v>-2</v>
      </c>
    </row>
    <row r="23" spans="1:7" x14ac:dyDescent="0.25">
      <c r="A23" s="2">
        <f t="shared" si="2"/>
        <v>1</v>
      </c>
      <c r="B23" s="2">
        <v>100000</v>
      </c>
      <c r="C23" s="2">
        <v>25000</v>
      </c>
      <c r="D23" s="2">
        <f t="shared" si="0"/>
        <v>2500000000</v>
      </c>
      <c r="E23" s="6">
        <f>$F$11*A23 + $F$12*C23 +D23*-0.000000401</f>
        <v>981.47399999999993</v>
      </c>
      <c r="F23" s="6">
        <f>$F$11*A23 + $F$12*C23 +$F$13 *D23</f>
        <v>983.97399999999993</v>
      </c>
      <c r="G23" s="7">
        <f t="shared" si="1"/>
        <v>-2.5</v>
      </c>
    </row>
    <row r="24" spans="1:7" x14ac:dyDescent="0.25">
      <c r="A24" s="2">
        <f t="shared" si="2"/>
        <v>1</v>
      </c>
      <c r="B24" s="2">
        <v>100000</v>
      </c>
      <c r="C24" s="2">
        <v>30000</v>
      </c>
      <c r="D24" s="2">
        <f t="shared" si="0"/>
        <v>3000000000</v>
      </c>
      <c r="E24" s="6">
        <f>$F$11*A24 + $F$12*C24 +D24*-0.000000401</f>
        <v>1175.4740000000002</v>
      </c>
      <c r="F24" s="6">
        <f>$F$11*A24 + $F$12*C24 +$F$13 *D24</f>
        <v>1178.4740000000002</v>
      </c>
      <c r="G24" s="7">
        <f t="shared" si="1"/>
        <v>-3</v>
      </c>
    </row>
    <row r="25" spans="1:7" x14ac:dyDescent="0.25">
      <c r="A25" s="2">
        <f t="shared" si="2"/>
        <v>1</v>
      </c>
      <c r="B25" s="2">
        <v>100000</v>
      </c>
      <c r="C25" s="2">
        <v>35000</v>
      </c>
      <c r="D25" s="2">
        <f t="shared" si="0"/>
        <v>3500000000</v>
      </c>
      <c r="E25" s="6">
        <f>$F$11*A25 + $F$12*C25 +D25*-0.000000401</f>
        <v>1369.4740000000002</v>
      </c>
      <c r="F25" s="6">
        <f>$F$11*A25 + $F$12*C25 +$F$13 *D25</f>
        <v>1372.9740000000002</v>
      </c>
      <c r="G25" s="7">
        <f t="shared" si="1"/>
        <v>-3.5</v>
      </c>
    </row>
    <row r="26" spans="1:7" x14ac:dyDescent="0.25">
      <c r="A26" s="2">
        <f t="shared" si="2"/>
        <v>1</v>
      </c>
      <c r="B26" s="2">
        <v>100000</v>
      </c>
      <c r="C26" s="2">
        <v>40000</v>
      </c>
      <c r="D26" s="2">
        <f t="shared" si="0"/>
        <v>4000000000</v>
      </c>
      <c r="E26" s="6">
        <f>$F$11*A26 + $F$12*C26 +D26*-0.000000401</f>
        <v>1563.4740000000002</v>
      </c>
      <c r="F26" s="6">
        <f>$F$11*A26 + $F$12*C26 +$F$13 *D26</f>
        <v>1567.4740000000002</v>
      </c>
      <c r="G26" s="7">
        <f t="shared" si="1"/>
        <v>-4</v>
      </c>
    </row>
    <row r="27" spans="1:7" x14ac:dyDescent="0.25">
      <c r="A27" s="2">
        <f t="shared" si="2"/>
        <v>1</v>
      </c>
      <c r="B27" s="2">
        <v>100000</v>
      </c>
      <c r="C27" s="2">
        <v>45000</v>
      </c>
      <c r="D27" s="2">
        <f t="shared" si="0"/>
        <v>4500000000</v>
      </c>
      <c r="E27" s="6">
        <f>$F$11*A27 + $F$12*C27 +D27*-0.000000401</f>
        <v>1757.4740000000002</v>
      </c>
      <c r="F27" s="6">
        <f>$F$11*A27 + $F$12*C27 +$F$13 *D27</f>
        <v>1761.9740000000002</v>
      </c>
      <c r="G27" s="7">
        <f t="shared" si="1"/>
        <v>-4.5</v>
      </c>
    </row>
    <row r="28" spans="1:7" x14ac:dyDescent="0.25">
      <c r="A28" s="2">
        <f t="shared" si="2"/>
        <v>1</v>
      </c>
      <c r="B28" s="2">
        <v>100000</v>
      </c>
      <c r="C28" s="2">
        <v>50000</v>
      </c>
      <c r="D28" s="2">
        <f t="shared" si="0"/>
        <v>5000000000</v>
      </c>
      <c r="E28" s="6">
        <f>$F$11*A28 + $F$12*C28 +D28*-0.000000401</f>
        <v>1951.4740000000002</v>
      </c>
      <c r="F28" s="6">
        <f>$F$11*A28 + $F$12*C28 +$F$13 *D28</f>
        <v>1956.4740000000002</v>
      </c>
      <c r="G28" s="7">
        <f t="shared" si="1"/>
        <v>-5</v>
      </c>
    </row>
    <row r="29" spans="1:7" x14ac:dyDescent="0.25">
      <c r="A29" s="2">
        <f t="shared" si="2"/>
        <v>1</v>
      </c>
      <c r="B29" s="2">
        <v>100000</v>
      </c>
      <c r="C29" s="2">
        <v>55000</v>
      </c>
      <c r="D29" s="2">
        <f t="shared" si="0"/>
        <v>5500000000</v>
      </c>
      <c r="E29" s="6">
        <f>$F$11*A29 + $F$12*C29 +D29*-0.000000401</f>
        <v>2145.4740000000002</v>
      </c>
      <c r="F29" s="6">
        <f>$F$11*A29 + $F$12*C29 +$F$13 *D29</f>
        <v>2150.9740000000002</v>
      </c>
      <c r="G29" s="7">
        <f t="shared" si="1"/>
        <v>-5.5</v>
      </c>
    </row>
    <row r="30" spans="1:7" x14ac:dyDescent="0.25">
      <c r="A30" s="2">
        <f t="shared" si="2"/>
        <v>1</v>
      </c>
      <c r="B30" s="2">
        <v>100000</v>
      </c>
      <c r="C30" s="2">
        <v>60000</v>
      </c>
      <c r="D30" s="2">
        <f t="shared" si="0"/>
        <v>6000000000</v>
      </c>
      <c r="E30" s="6">
        <f>$F$11*A30 + $F$12*C30 +D30*-0.000000401</f>
        <v>2339.4740000000002</v>
      </c>
      <c r="F30" s="6">
        <f>$F$11*A30 + $F$12*C30 +$F$13 *D30</f>
        <v>2345.4740000000002</v>
      </c>
      <c r="G30" s="7">
        <f t="shared" si="1"/>
        <v>-6</v>
      </c>
    </row>
    <row r="31" spans="1:7" x14ac:dyDescent="0.25">
      <c r="A31" s="2">
        <f t="shared" si="2"/>
        <v>1</v>
      </c>
      <c r="B31" s="2">
        <v>100000</v>
      </c>
      <c r="C31" s="2">
        <v>65000</v>
      </c>
      <c r="D31" s="2">
        <f t="shared" si="0"/>
        <v>6500000000</v>
      </c>
      <c r="E31" s="6">
        <f>$F$11*A31 + $F$12*C31 +D31*-0.000000401</f>
        <v>2533.4740000000002</v>
      </c>
      <c r="F31" s="6">
        <f>$F$11*A31 + $F$12*C31 +$F$13 *D31</f>
        <v>2539.9740000000002</v>
      </c>
      <c r="G31" s="7">
        <f t="shared" si="1"/>
        <v>-6.5</v>
      </c>
    </row>
    <row r="32" spans="1:7" x14ac:dyDescent="0.25">
      <c r="A32" s="2">
        <f t="shared" si="2"/>
        <v>1</v>
      </c>
      <c r="B32" s="2">
        <v>100000</v>
      </c>
      <c r="C32" s="2">
        <v>70000</v>
      </c>
      <c r="D32" s="2">
        <f t="shared" si="0"/>
        <v>7000000000</v>
      </c>
      <c r="E32" s="6">
        <f>$F$11*A32 + $F$12*C32 +D32*-0.000000401</f>
        <v>2727.4740000000002</v>
      </c>
      <c r="F32" s="6">
        <f>$F$11*A32 + $F$12*C32 +$F$13 *D32</f>
        <v>2734.4740000000002</v>
      </c>
      <c r="G32" s="7">
        <f t="shared" si="1"/>
        <v>-7</v>
      </c>
    </row>
    <row r="33" spans="1:7" x14ac:dyDescent="0.25">
      <c r="A33" s="2">
        <f t="shared" si="2"/>
        <v>1</v>
      </c>
      <c r="B33" s="2">
        <v>100000</v>
      </c>
      <c r="C33" s="2">
        <v>75000</v>
      </c>
      <c r="D33" s="2">
        <f t="shared" si="0"/>
        <v>7500000000</v>
      </c>
      <c r="E33" s="6">
        <f>$F$11*A33 + $F$12*C33 +D33*-0.000000401</f>
        <v>2921.4740000000002</v>
      </c>
      <c r="F33" s="6">
        <f>$F$11*A33 + $F$12*C33 +$F$13 *D33</f>
        <v>2928.9740000000002</v>
      </c>
      <c r="G33" s="7">
        <f t="shared" si="1"/>
        <v>-7.5</v>
      </c>
    </row>
    <row r="34" spans="1:7" x14ac:dyDescent="0.25">
      <c r="A34" s="2">
        <f t="shared" si="2"/>
        <v>1</v>
      </c>
      <c r="B34" s="2">
        <v>100000</v>
      </c>
      <c r="C34" s="2">
        <v>80000</v>
      </c>
      <c r="D34" s="2">
        <f t="shared" si="0"/>
        <v>8000000000</v>
      </c>
      <c r="E34" s="6">
        <f>$F$11*A34 + $F$12*C34 +D34*-0.000000401</f>
        <v>3115.4740000000002</v>
      </c>
      <c r="F34" s="6">
        <f>$F$11*A34 + $F$12*C34 +$F$13 *D34</f>
        <v>3123.4740000000002</v>
      </c>
      <c r="G34" s="7">
        <f t="shared" si="1"/>
        <v>-8</v>
      </c>
    </row>
    <row r="35" spans="1:7" x14ac:dyDescent="0.25">
      <c r="A35" s="2">
        <f t="shared" si="2"/>
        <v>1</v>
      </c>
      <c r="B35" s="2">
        <v>100000</v>
      </c>
      <c r="C35" s="2">
        <v>85000</v>
      </c>
      <c r="D35" s="2">
        <f t="shared" si="0"/>
        <v>8500000000</v>
      </c>
      <c r="E35" s="6">
        <f>$F$11*A35 + $F$12*C35 +D35*-0.000000401</f>
        <v>3309.4740000000002</v>
      </c>
      <c r="F35" s="6">
        <f>$F$11*A35 + $F$12*C35 +$F$13 *D35</f>
        <v>3317.9740000000002</v>
      </c>
      <c r="G35" s="7">
        <f t="shared" si="1"/>
        <v>-8.5</v>
      </c>
    </row>
    <row r="36" spans="1:7" x14ac:dyDescent="0.25">
      <c r="A36" s="2">
        <f t="shared" si="2"/>
        <v>1</v>
      </c>
      <c r="B36" s="2">
        <v>100000</v>
      </c>
      <c r="C36" s="2">
        <v>90000</v>
      </c>
      <c r="D36" s="2">
        <f t="shared" si="0"/>
        <v>9000000000</v>
      </c>
      <c r="E36" s="6">
        <f>$F$11*A36 + $F$12*C36 +D36*-0.000000401</f>
        <v>3503.4740000000002</v>
      </c>
      <c r="F36" s="6">
        <f>$F$11*A36 + $F$12*C36 +$F$13 *D36</f>
        <v>3512.4740000000002</v>
      </c>
      <c r="G36" s="7">
        <f t="shared" si="1"/>
        <v>-9</v>
      </c>
    </row>
    <row r="37" spans="1:7" x14ac:dyDescent="0.25">
      <c r="A37" s="2">
        <f t="shared" si="2"/>
        <v>1</v>
      </c>
      <c r="B37" s="2">
        <v>100000</v>
      </c>
      <c r="C37" s="2">
        <v>95000</v>
      </c>
      <c r="D37" s="2">
        <f t="shared" si="0"/>
        <v>9500000000</v>
      </c>
      <c r="E37" s="6">
        <f>$F$11*A37 + $F$12*C37 +D37*-0.000000401</f>
        <v>3697.4740000000002</v>
      </c>
      <c r="F37" s="6">
        <f>$F$11*A37 + $F$12*C37 +$F$13 *D37</f>
        <v>3706.9740000000002</v>
      </c>
      <c r="G37" s="7">
        <f t="shared" si="1"/>
        <v>-9.5</v>
      </c>
    </row>
    <row r="38" spans="1:7" x14ac:dyDescent="0.25">
      <c r="A38" s="2">
        <f t="shared" si="2"/>
        <v>1</v>
      </c>
      <c r="B38" s="2">
        <v>100000</v>
      </c>
      <c r="C38" s="2">
        <v>100000</v>
      </c>
      <c r="D38" s="2">
        <f t="shared" si="0"/>
        <v>10000000000</v>
      </c>
      <c r="E38" s="6">
        <f>$F$11*A38 + $F$12*C38 +D38*-0.000000401</f>
        <v>3891.4740000000002</v>
      </c>
      <c r="F38" s="6">
        <f>$F$11*A38 + $F$12*C38 +$F$13 *D38</f>
        <v>3901.4740000000002</v>
      </c>
      <c r="G38" s="7">
        <f t="shared" si="1"/>
        <v>-10</v>
      </c>
    </row>
  </sheetData>
  <pageMargins left="0.25" right="0.25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6A40-4CBD-4960-B9C6-D039881E25D5}">
  <dimension ref="A1:G38"/>
  <sheetViews>
    <sheetView tabSelected="1" workbookViewId="0">
      <selection activeCell="F14" sqref="F14"/>
    </sheetView>
  </sheetViews>
  <sheetFormatPr defaultColWidth="13.85546875" defaultRowHeight="15" x14ac:dyDescent="0.25"/>
  <cols>
    <col min="1" max="1" width="11.42578125" style="2" customWidth="1"/>
    <col min="2" max="2" width="13.7109375" style="2" customWidth="1"/>
    <col min="3" max="3" width="16.28515625" style="2" customWidth="1"/>
    <col min="4" max="16384" width="13.85546875" style="2"/>
  </cols>
  <sheetData>
    <row r="1" spans="1:6" x14ac:dyDescent="0.25">
      <c r="B1" s="2" t="s">
        <v>16</v>
      </c>
    </row>
    <row r="3" spans="1:6" x14ac:dyDescent="0.25">
      <c r="A3" s="2" t="s">
        <v>0</v>
      </c>
      <c r="B3" s="2" t="s">
        <v>10</v>
      </c>
      <c r="C3" s="2" t="s">
        <v>8</v>
      </c>
    </row>
    <row r="4" spans="1:6" x14ac:dyDescent="0.25">
      <c r="A4" s="2">
        <v>1</v>
      </c>
      <c r="B4" s="2">
        <v>300034</v>
      </c>
      <c r="C4" s="8">
        <f>$F$11*1 + $F$12*A4 +$F$13 *A4^2</f>
        <v>297060.40000000002</v>
      </c>
      <c r="D4" s="8"/>
    </row>
    <row r="5" spans="1:6" x14ac:dyDescent="0.25">
      <c r="A5" s="2">
        <v>8</v>
      </c>
      <c r="B5" s="2">
        <v>2400159</v>
      </c>
      <c r="C5" s="8">
        <f>$F$11*1 + $F$12*A5 +$F$13 *A5^2</f>
        <v>2397238.9</v>
      </c>
      <c r="D5" s="8"/>
    </row>
    <row r="6" spans="1:6" x14ac:dyDescent="0.25">
      <c r="A6" s="2">
        <v>50</v>
      </c>
      <c r="B6" s="2">
        <v>14997999</v>
      </c>
      <c r="C6" s="8">
        <f>$F$11*1 + $F$12*A6 +$F$13 *A6^2</f>
        <v>14995222.9</v>
      </c>
      <c r="D6" s="8"/>
      <c r="F6" s="2" t="s">
        <v>12</v>
      </c>
    </row>
    <row r="7" spans="1:6" x14ac:dyDescent="0.25">
      <c r="A7" s="2">
        <v>100</v>
      </c>
      <c r="B7" s="2">
        <v>29988034</v>
      </c>
      <c r="C7" s="8">
        <f>$F$11*1 + $F$12*A7 +$F$13 *A7^2</f>
        <v>29985922.899999999</v>
      </c>
      <c r="D7" s="8"/>
      <c r="F7" s="2" t="s">
        <v>14</v>
      </c>
    </row>
    <row r="8" spans="1:6" x14ac:dyDescent="0.25">
      <c r="A8" s="2">
        <v>2500</v>
      </c>
      <c r="B8" s="2">
        <v>740717748</v>
      </c>
      <c r="C8" s="8">
        <f>$F$11*1 + $F$12*A8 +$F$13 *A8^2</f>
        <v>740719522.89999998</v>
      </c>
      <c r="D8" s="8"/>
    </row>
    <row r="9" spans="1:6" x14ac:dyDescent="0.25">
      <c r="A9" s="2">
        <v>5000</v>
      </c>
      <c r="B9" s="2">
        <v>1462687538</v>
      </c>
      <c r="C9" s="8">
        <f>$F$11*1 + $F$12*A9 +$F$13 *A9^2</f>
        <v>1462692022.9000001</v>
      </c>
      <c r="D9" s="8"/>
    </row>
    <row r="10" spans="1:6" x14ac:dyDescent="0.25">
      <c r="A10" s="2">
        <v>10000</v>
      </c>
      <c r="B10" s="2">
        <v>2850381402</v>
      </c>
      <c r="C10" s="8">
        <f>$F$11*1 + $F$12*A10 +$F$13 *A10^2</f>
        <v>2850387022.9000001</v>
      </c>
      <c r="D10" s="8"/>
    </row>
    <row r="11" spans="1:6" x14ac:dyDescent="0.25">
      <c r="A11" s="2">
        <v>20000</v>
      </c>
      <c r="B11" s="2">
        <v>5400754301</v>
      </c>
      <c r="C11" s="8">
        <f>$F$11*1 + $F$12*A11 +$F$13 *A11^2</f>
        <v>5400777022.8999996</v>
      </c>
      <c r="D11" s="8"/>
      <c r="E11" s="2" t="s">
        <v>5</v>
      </c>
      <c r="F11" s="2">
        <v>-2977.1</v>
      </c>
    </row>
    <row r="12" spans="1:6" x14ac:dyDescent="0.25">
      <c r="A12" s="2">
        <v>40000</v>
      </c>
      <c r="B12" s="2">
        <v>9601478154</v>
      </c>
      <c r="C12" s="8">
        <f>$F$11*1 + $F$12*A12 +$F$13 *A12^2</f>
        <v>9601557022.8999996</v>
      </c>
      <c r="D12" s="8"/>
      <c r="E12" s="2" t="s">
        <v>6</v>
      </c>
      <c r="F12" s="2">
        <v>300039</v>
      </c>
    </row>
    <row r="13" spans="1:6" x14ac:dyDescent="0.25">
      <c r="A13" s="2">
        <v>50000</v>
      </c>
      <c r="B13" s="2">
        <v>11251837547</v>
      </c>
      <c r="C13" s="8">
        <f>$F$11*1 + $F$12*A13 +$F$13 *A13^2</f>
        <v>11251947022.9</v>
      </c>
      <c r="D13" s="8"/>
      <c r="E13" s="2" t="s">
        <v>7</v>
      </c>
      <c r="F13" s="3">
        <v>-1.5</v>
      </c>
    </row>
    <row r="14" spans="1:6" ht="17.25" customHeight="1" x14ac:dyDescent="0.25">
      <c r="A14" s="2">
        <v>75000</v>
      </c>
      <c r="B14" s="2">
        <v>14065222271</v>
      </c>
      <c r="C14" s="8">
        <f>$F$11*1 + $F$12*A14 +$F$13 *A14^2</f>
        <v>14065422022.900002</v>
      </c>
      <c r="D14" s="8"/>
    </row>
    <row r="15" spans="1:6" x14ac:dyDescent="0.25">
      <c r="A15" s="2">
        <v>100000</v>
      </c>
      <c r="B15" s="2">
        <v>15003485208</v>
      </c>
      <c r="C15" s="8">
        <f>$F$11*1 + $F$12*A15 +$F$13 *A15^2</f>
        <v>15003897022.900002</v>
      </c>
      <c r="D15" s="8"/>
    </row>
    <row r="17" spans="1:7" ht="30" x14ac:dyDescent="0.25">
      <c r="A17" s="2" t="s">
        <v>1</v>
      </c>
      <c r="B17" s="2" t="s">
        <v>2</v>
      </c>
      <c r="C17" s="2" t="s">
        <v>9</v>
      </c>
      <c r="D17" s="2" t="s">
        <v>11</v>
      </c>
      <c r="E17" s="1" t="s">
        <v>17</v>
      </c>
      <c r="F17" s="2" t="s">
        <v>3</v>
      </c>
      <c r="G17" s="5" t="s">
        <v>4</v>
      </c>
    </row>
    <row r="18" spans="1:7" x14ac:dyDescent="0.25">
      <c r="A18" s="2">
        <f>C18^0</f>
        <v>1</v>
      </c>
      <c r="B18" s="2">
        <v>100000</v>
      </c>
      <c r="C18" s="2">
        <v>100</v>
      </c>
      <c r="D18" s="2">
        <f>C18*B18</f>
        <v>10000000</v>
      </c>
      <c r="E18" s="8">
        <f>$F$11*A18 + $F$12*C18 +D18*-1.55</f>
        <v>14500922.899999999</v>
      </c>
      <c r="F18" s="8">
        <f>$F$11*A18 + $F$12*C18 +$F$13 *D18</f>
        <v>15000922.899999999</v>
      </c>
      <c r="G18" s="9">
        <f>E18-F18</f>
        <v>-500000</v>
      </c>
    </row>
    <row r="19" spans="1:7" x14ac:dyDescent="0.25">
      <c r="A19" s="2">
        <f>C19^0</f>
        <v>1</v>
      </c>
      <c r="B19" s="2">
        <v>100000</v>
      </c>
      <c r="C19" s="2">
        <v>5000</v>
      </c>
      <c r="D19" s="2">
        <f t="shared" ref="D19:D38" si="0">C19*B19</f>
        <v>500000000</v>
      </c>
      <c r="E19" s="8">
        <f t="shared" ref="E19:E38" si="1">$F$11*A19 + $F$12*C19 +D19*-1.55</f>
        <v>725192022.9000001</v>
      </c>
      <c r="F19" s="8">
        <f>$F$11*A19 + $F$12*C19 +$F$13 *D19</f>
        <v>750192022.9000001</v>
      </c>
      <c r="G19" s="9">
        <f t="shared" ref="G19:G38" si="2">E19-F19</f>
        <v>-25000000</v>
      </c>
    </row>
    <row r="20" spans="1:7" x14ac:dyDescent="0.25">
      <c r="A20" s="2">
        <f t="shared" ref="A20:A38" si="3">C20^0</f>
        <v>1</v>
      </c>
      <c r="B20" s="2">
        <v>100000</v>
      </c>
      <c r="C20" s="2">
        <v>10000</v>
      </c>
      <c r="D20" s="2">
        <f t="shared" si="0"/>
        <v>1000000000</v>
      </c>
      <c r="E20" s="8">
        <f t="shared" si="1"/>
        <v>1450387022.9000001</v>
      </c>
      <c r="F20" s="8">
        <f>$F$11*A20 + $F$12*C20 +$F$13 *D20</f>
        <v>1500387022.9000001</v>
      </c>
      <c r="G20" s="9">
        <f t="shared" si="2"/>
        <v>-50000000</v>
      </c>
    </row>
    <row r="21" spans="1:7" x14ac:dyDescent="0.25">
      <c r="A21" s="2">
        <f t="shared" si="3"/>
        <v>1</v>
      </c>
      <c r="B21" s="2">
        <v>100000</v>
      </c>
      <c r="C21" s="2">
        <v>15000</v>
      </c>
      <c r="D21" s="2">
        <f t="shared" si="0"/>
        <v>1500000000</v>
      </c>
      <c r="E21" s="8">
        <f t="shared" si="1"/>
        <v>2175582022.8999996</v>
      </c>
      <c r="F21" s="8">
        <f>$F$11*A21 + $F$12*C21 +$F$13 *D21</f>
        <v>2250582022.8999996</v>
      </c>
      <c r="G21" s="9">
        <f t="shared" si="2"/>
        <v>-75000000</v>
      </c>
    </row>
    <row r="22" spans="1:7" x14ac:dyDescent="0.25">
      <c r="A22" s="2">
        <f t="shared" si="3"/>
        <v>1</v>
      </c>
      <c r="B22" s="2">
        <v>100000</v>
      </c>
      <c r="C22" s="2">
        <v>20000</v>
      </c>
      <c r="D22" s="2">
        <f t="shared" si="0"/>
        <v>2000000000</v>
      </c>
      <c r="E22" s="8">
        <f t="shared" si="1"/>
        <v>2900777022.8999996</v>
      </c>
      <c r="F22" s="8">
        <f>$F$11*A22 + $F$12*C22 +$F$13 *D22</f>
        <v>3000777022.8999996</v>
      </c>
      <c r="G22" s="9">
        <f t="shared" si="2"/>
        <v>-100000000</v>
      </c>
    </row>
    <row r="23" spans="1:7" x14ac:dyDescent="0.25">
      <c r="A23" s="2">
        <f t="shared" si="3"/>
        <v>1</v>
      </c>
      <c r="B23" s="2">
        <v>100000</v>
      </c>
      <c r="C23" s="2">
        <v>25000</v>
      </c>
      <c r="D23" s="2">
        <f t="shared" si="0"/>
        <v>2500000000</v>
      </c>
      <c r="E23" s="8">
        <f t="shared" si="1"/>
        <v>3625972022.8999996</v>
      </c>
      <c r="F23" s="8">
        <f>$F$11*A23 + $F$12*C23 +$F$13 *D23</f>
        <v>3750972022.8999996</v>
      </c>
      <c r="G23" s="9">
        <f t="shared" si="2"/>
        <v>-125000000</v>
      </c>
    </row>
    <row r="24" spans="1:7" x14ac:dyDescent="0.25">
      <c r="A24" s="2">
        <f t="shared" si="3"/>
        <v>1</v>
      </c>
      <c r="B24" s="2">
        <v>100000</v>
      </c>
      <c r="C24" s="2">
        <v>30000</v>
      </c>
      <c r="D24" s="2">
        <f t="shared" si="0"/>
        <v>3000000000</v>
      </c>
      <c r="E24" s="8">
        <f t="shared" si="1"/>
        <v>4351167022.8999996</v>
      </c>
      <c r="F24" s="8">
        <f>$F$11*A24 + $F$12*C24 +$F$13 *D24</f>
        <v>4501167022.8999996</v>
      </c>
      <c r="G24" s="9">
        <f t="shared" si="2"/>
        <v>-150000000</v>
      </c>
    </row>
    <row r="25" spans="1:7" x14ac:dyDescent="0.25">
      <c r="A25" s="2">
        <f t="shared" si="3"/>
        <v>1</v>
      </c>
      <c r="B25" s="2">
        <v>100000</v>
      </c>
      <c r="C25" s="2">
        <v>35000</v>
      </c>
      <c r="D25" s="2">
        <f t="shared" si="0"/>
        <v>3500000000</v>
      </c>
      <c r="E25" s="8">
        <f t="shared" si="1"/>
        <v>5076362022.8999996</v>
      </c>
      <c r="F25" s="8">
        <f>$F$11*A25 + $F$12*C25 +$F$13 *D25</f>
        <v>5251362022.8999996</v>
      </c>
      <c r="G25" s="9">
        <f t="shared" si="2"/>
        <v>-175000000</v>
      </c>
    </row>
    <row r="26" spans="1:7" x14ac:dyDescent="0.25">
      <c r="A26" s="2">
        <f t="shared" si="3"/>
        <v>1</v>
      </c>
      <c r="B26" s="2">
        <v>100000</v>
      </c>
      <c r="C26" s="2">
        <v>40000</v>
      </c>
      <c r="D26" s="2">
        <f t="shared" si="0"/>
        <v>4000000000</v>
      </c>
      <c r="E26" s="8">
        <f t="shared" si="1"/>
        <v>5801557022.8999996</v>
      </c>
      <c r="F26" s="8">
        <f>$F$11*A26 + $F$12*C26 +$F$13 *D26</f>
        <v>6001557022.8999996</v>
      </c>
      <c r="G26" s="9">
        <f t="shared" si="2"/>
        <v>-200000000</v>
      </c>
    </row>
    <row r="27" spans="1:7" x14ac:dyDescent="0.25">
      <c r="A27" s="2">
        <f t="shared" si="3"/>
        <v>1</v>
      </c>
      <c r="B27" s="2">
        <v>100000</v>
      </c>
      <c r="C27" s="2">
        <v>45000</v>
      </c>
      <c r="D27" s="2">
        <f t="shared" si="0"/>
        <v>4500000000</v>
      </c>
      <c r="E27" s="8">
        <f t="shared" si="1"/>
        <v>6526752022.8999996</v>
      </c>
      <c r="F27" s="8">
        <f>$F$11*A27 + $F$12*C27 +$F$13 *D27</f>
        <v>6751752022.8999996</v>
      </c>
      <c r="G27" s="9">
        <f t="shared" si="2"/>
        <v>-225000000</v>
      </c>
    </row>
    <row r="28" spans="1:7" x14ac:dyDescent="0.25">
      <c r="A28" s="2">
        <f t="shared" si="3"/>
        <v>1</v>
      </c>
      <c r="B28" s="2">
        <v>100000</v>
      </c>
      <c r="C28" s="2">
        <v>50000</v>
      </c>
      <c r="D28" s="2">
        <f t="shared" si="0"/>
        <v>5000000000</v>
      </c>
      <c r="E28" s="8">
        <f t="shared" si="1"/>
        <v>7251947022.8999996</v>
      </c>
      <c r="F28" s="8">
        <f>$F$11*A28 + $F$12*C28 +$F$13 *D28</f>
        <v>7501947022.8999996</v>
      </c>
      <c r="G28" s="9">
        <f t="shared" si="2"/>
        <v>-250000000</v>
      </c>
    </row>
    <row r="29" spans="1:7" x14ac:dyDescent="0.25">
      <c r="A29" s="2">
        <f t="shared" si="3"/>
        <v>1</v>
      </c>
      <c r="B29" s="2">
        <v>100000</v>
      </c>
      <c r="C29" s="2">
        <v>55000</v>
      </c>
      <c r="D29" s="2">
        <f t="shared" si="0"/>
        <v>5500000000</v>
      </c>
      <c r="E29" s="8">
        <f t="shared" si="1"/>
        <v>7977142022.8999996</v>
      </c>
      <c r="F29" s="8">
        <f>$F$11*A29 + $F$12*C29 +$F$13 *D29</f>
        <v>8252142022.8999996</v>
      </c>
      <c r="G29" s="9">
        <f t="shared" si="2"/>
        <v>-275000000</v>
      </c>
    </row>
    <row r="30" spans="1:7" x14ac:dyDescent="0.25">
      <c r="A30" s="2">
        <f t="shared" si="3"/>
        <v>1</v>
      </c>
      <c r="B30" s="2">
        <v>100000</v>
      </c>
      <c r="C30" s="2">
        <v>60000</v>
      </c>
      <c r="D30" s="2">
        <f t="shared" si="0"/>
        <v>6000000000</v>
      </c>
      <c r="E30" s="8">
        <f t="shared" si="1"/>
        <v>8702337022.9000015</v>
      </c>
      <c r="F30" s="8">
        <f>$F$11*A30 + $F$12*C30 +$F$13 *D30</f>
        <v>9002337022.9000015</v>
      </c>
      <c r="G30" s="9">
        <f t="shared" si="2"/>
        <v>-300000000</v>
      </c>
    </row>
    <row r="31" spans="1:7" x14ac:dyDescent="0.25">
      <c r="A31" s="2">
        <f t="shared" si="3"/>
        <v>1</v>
      </c>
      <c r="B31" s="2">
        <v>100000</v>
      </c>
      <c r="C31" s="2">
        <v>65000</v>
      </c>
      <c r="D31" s="2">
        <f t="shared" si="0"/>
        <v>6500000000</v>
      </c>
      <c r="E31" s="8">
        <f t="shared" si="1"/>
        <v>9427532022.9000015</v>
      </c>
      <c r="F31" s="8">
        <f>$F$11*A31 + $F$12*C31 +$F$13 *D31</f>
        <v>9752532022.9000015</v>
      </c>
      <c r="G31" s="9">
        <f t="shared" si="2"/>
        <v>-325000000</v>
      </c>
    </row>
    <row r="32" spans="1:7" x14ac:dyDescent="0.25">
      <c r="A32" s="2">
        <f t="shared" si="3"/>
        <v>1</v>
      </c>
      <c r="B32" s="2">
        <v>100000</v>
      </c>
      <c r="C32" s="2">
        <v>70000</v>
      </c>
      <c r="D32" s="2">
        <f t="shared" si="0"/>
        <v>7000000000</v>
      </c>
      <c r="E32" s="8">
        <f t="shared" si="1"/>
        <v>10152727022.900002</v>
      </c>
      <c r="F32" s="8">
        <f>$F$11*A32 + $F$12*C32 +$F$13 *D32</f>
        <v>10502727022.900002</v>
      </c>
      <c r="G32" s="9">
        <f t="shared" si="2"/>
        <v>-350000000</v>
      </c>
    </row>
    <row r="33" spans="1:7" x14ac:dyDescent="0.25">
      <c r="A33" s="2">
        <f t="shared" si="3"/>
        <v>1</v>
      </c>
      <c r="B33" s="2">
        <v>100000</v>
      </c>
      <c r="C33" s="2">
        <v>75000</v>
      </c>
      <c r="D33" s="2">
        <f t="shared" si="0"/>
        <v>7500000000</v>
      </c>
      <c r="E33" s="8">
        <f t="shared" si="1"/>
        <v>10877922022.900002</v>
      </c>
      <c r="F33" s="8">
        <f>$F$11*A33 + $F$12*C33 +$F$13 *D33</f>
        <v>11252922022.900002</v>
      </c>
      <c r="G33" s="9">
        <f t="shared" si="2"/>
        <v>-375000000</v>
      </c>
    </row>
    <row r="34" spans="1:7" x14ac:dyDescent="0.25">
      <c r="A34" s="2">
        <f t="shared" si="3"/>
        <v>1</v>
      </c>
      <c r="B34" s="2">
        <v>100000</v>
      </c>
      <c r="C34" s="2">
        <v>80000</v>
      </c>
      <c r="D34" s="2">
        <f t="shared" si="0"/>
        <v>8000000000</v>
      </c>
      <c r="E34" s="8">
        <f t="shared" si="1"/>
        <v>11603117022.900002</v>
      </c>
      <c r="F34" s="8">
        <f>$F$11*A34 + $F$12*C34 +$F$13 *D34</f>
        <v>12003117022.900002</v>
      </c>
      <c r="G34" s="9">
        <f t="shared" si="2"/>
        <v>-400000000</v>
      </c>
    </row>
    <row r="35" spans="1:7" x14ac:dyDescent="0.25">
      <c r="A35" s="2">
        <f t="shared" si="3"/>
        <v>1</v>
      </c>
      <c r="B35" s="2">
        <v>100000</v>
      </c>
      <c r="C35" s="2">
        <v>85000</v>
      </c>
      <c r="D35" s="2">
        <f t="shared" si="0"/>
        <v>8500000000</v>
      </c>
      <c r="E35" s="8">
        <f t="shared" si="1"/>
        <v>12328312022.900002</v>
      </c>
      <c r="F35" s="8">
        <f>$F$11*A35 + $F$12*C35 +$F$13 *D35</f>
        <v>12753312022.900002</v>
      </c>
      <c r="G35" s="9">
        <f t="shared" si="2"/>
        <v>-425000000</v>
      </c>
    </row>
    <row r="36" spans="1:7" x14ac:dyDescent="0.25">
      <c r="A36" s="2">
        <f t="shared" si="3"/>
        <v>1</v>
      </c>
      <c r="B36" s="2">
        <v>100000</v>
      </c>
      <c r="C36" s="2">
        <v>90000</v>
      </c>
      <c r="D36" s="2">
        <f t="shared" si="0"/>
        <v>9000000000</v>
      </c>
      <c r="E36" s="8">
        <f t="shared" si="1"/>
        <v>13053507022.900002</v>
      </c>
      <c r="F36" s="8">
        <f>$F$11*A36 + $F$12*C36 +$F$13 *D36</f>
        <v>13503507022.900002</v>
      </c>
      <c r="G36" s="9">
        <f t="shared" si="2"/>
        <v>-450000000</v>
      </c>
    </row>
    <row r="37" spans="1:7" x14ac:dyDescent="0.25">
      <c r="A37" s="2">
        <f t="shared" si="3"/>
        <v>1</v>
      </c>
      <c r="B37" s="2">
        <v>100000</v>
      </c>
      <c r="C37" s="2">
        <v>95000</v>
      </c>
      <c r="D37" s="2">
        <f t="shared" si="0"/>
        <v>9500000000</v>
      </c>
      <c r="E37" s="8">
        <f t="shared" si="1"/>
        <v>13778702022.900002</v>
      </c>
      <c r="F37" s="8">
        <f>$F$11*A37 + $F$12*C37 +$F$13 *D37</f>
        <v>14253702022.900002</v>
      </c>
      <c r="G37" s="9">
        <f t="shared" si="2"/>
        <v>-475000000</v>
      </c>
    </row>
    <row r="38" spans="1:7" x14ac:dyDescent="0.25">
      <c r="A38" s="2">
        <f t="shared" si="3"/>
        <v>1</v>
      </c>
      <c r="B38" s="2">
        <v>100000</v>
      </c>
      <c r="C38" s="2">
        <v>100000</v>
      </c>
      <c r="D38" s="2">
        <f t="shared" si="0"/>
        <v>10000000000</v>
      </c>
      <c r="E38" s="8">
        <f t="shared" si="1"/>
        <v>14503897022.900002</v>
      </c>
      <c r="F38" s="8">
        <f>$F$11*A38 + $F$12*C38 +$F$13 *D38</f>
        <v>15003897022.900002</v>
      </c>
      <c r="G38" s="9">
        <f t="shared" si="2"/>
        <v>-500000000</v>
      </c>
    </row>
  </sheetData>
  <pageMargins left="0.25" right="0.25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analysis</vt:lpstr>
      <vt:lpstr>Operational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2025-06-11T09:54:58Z</cp:lastPrinted>
  <dcterms:created xsi:type="dcterms:W3CDTF">2025-06-11T06:46:53Z</dcterms:created>
  <dcterms:modified xsi:type="dcterms:W3CDTF">2025-06-11T09:55:04Z</dcterms:modified>
</cp:coreProperties>
</file>