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lo\Dropbox (DataLab)\swan\"/>
    </mc:Choice>
  </mc:AlternateContent>
  <xr:revisionPtr revIDLastSave="0" documentId="13_ncr:1_{3DB227E2-D604-4E6E-91D3-8E632979ACE9}" xr6:coauthVersionLast="40" xr6:coauthVersionMax="40" xr10:uidLastSave="{00000000-0000-0000-0000-000000000000}"/>
  <bookViews>
    <workbookView xWindow="0" yWindow="0" windowWidth="33660" windowHeight="14688" tabRatio="500" firstSheet="11" activeTab="15" xr2:uid="{00000000-000D-0000-FFFF-FFFF00000000}"/>
  </bookViews>
  <sheets>
    <sheet name="ycsb_worka_32G" sheetId="1" r:id="rId1"/>
    <sheet name="Exchange" sheetId="2" r:id="rId2"/>
    <sheet name="Financial" sheetId="3" r:id="rId3"/>
    <sheet name="HM" sheetId="4" r:id="rId4"/>
    <sheet name="PRN" sheetId="5" r:id="rId5"/>
    <sheet name="PROJ" sheetId="6" r:id="rId6"/>
    <sheet name="PRXY" sheetId="7" r:id="rId7"/>
    <sheet name="RSRCH" sheetId="8" r:id="rId8"/>
    <sheet name="Throughput" sheetId="9" r:id="rId9"/>
    <sheet name="R_W_Throughput" sheetId="10" r:id="rId10"/>
    <sheet name="Average Latency" sheetId="11" r:id="rId11"/>
    <sheet name="Max Latency" sheetId="12" r:id="rId12"/>
    <sheet name="Variance latency" sheetId="13" r:id="rId13"/>
    <sheet name="YCSB32G-A" sheetId="14" r:id="rId14"/>
    <sheet name="ycsb" sheetId="15" r:id="rId15"/>
    <sheet name="New_ycsb" sheetId="16" r:id="rId1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7" i="16" l="1"/>
  <c r="E146" i="16"/>
  <c r="D147" i="16"/>
  <c r="D146" i="16"/>
  <c r="C147" i="16"/>
  <c r="C146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50" i="16"/>
  <c r="E184" i="16" l="1"/>
  <c r="E185" i="16"/>
  <c r="E186" i="16"/>
  <c r="E183" i="16"/>
  <c r="E176" i="16"/>
  <c r="E177" i="16"/>
  <c r="E178" i="16"/>
  <c r="E175" i="16"/>
  <c r="J167" i="16"/>
  <c r="J168" i="16"/>
  <c r="J169" i="16"/>
  <c r="J166" i="16"/>
  <c r="J159" i="16"/>
  <c r="J160" i="16"/>
  <c r="J161" i="16"/>
  <c r="J158" i="16"/>
  <c r="J154" i="16" l="1"/>
  <c r="J155" i="16"/>
  <c r="J156" i="16"/>
  <c r="J157" i="16"/>
  <c r="E171" i="16"/>
  <c r="E172" i="16"/>
  <c r="E173" i="16"/>
  <c r="E174" i="16"/>
  <c r="F140" i="16" l="1"/>
  <c r="E140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9" i="16"/>
  <c r="E129" i="16"/>
  <c r="F128" i="16"/>
  <c r="E128" i="16"/>
  <c r="F127" i="16"/>
  <c r="E127" i="16"/>
  <c r="F126" i="16"/>
  <c r="E126" i="16"/>
  <c r="F125" i="16"/>
  <c r="E125" i="16"/>
  <c r="F122" i="16"/>
  <c r="E122" i="16"/>
  <c r="F121" i="16"/>
  <c r="E121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3" i="16"/>
  <c r="E113" i="16"/>
  <c r="F112" i="16"/>
  <c r="E112" i="16"/>
  <c r="F111" i="16"/>
  <c r="E111" i="16"/>
  <c r="F110" i="16"/>
  <c r="E110" i="16"/>
  <c r="F109" i="16"/>
  <c r="E109" i="16"/>
  <c r="F108" i="16"/>
  <c r="E108" i="16"/>
  <c r="F107" i="16"/>
  <c r="E107" i="16"/>
  <c r="F103" i="16"/>
  <c r="E103" i="16"/>
  <c r="F102" i="16"/>
  <c r="E102" i="16"/>
  <c r="F101" i="16"/>
  <c r="E101" i="16"/>
  <c r="F100" i="16"/>
  <c r="E100" i="16"/>
  <c r="F99" i="16"/>
  <c r="E99" i="16"/>
  <c r="F98" i="16"/>
  <c r="E98" i="16"/>
  <c r="F97" i="16"/>
  <c r="E97" i="16"/>
  <c r="F96" i="16"/>
  <c r="E96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F89" i="16"/>
  <c r="E89" i="16"/>
  <c r="F88" i="16"/>
  <c r="E88" i="16"/>
  <c r="E63" i="16"/>
  <c r="E62" i="16"/>
  <c r="E61" i="16"/>
  <c r="E60" i="16"/>
  <c r="F79" i="16"/>
  <c r="E79" i="16"/>
  <c r="F78" i="16"/>
  <c r="E78" i="16"/>
  <c r="F77" i="16"/>
  <c r="E77" i="16"/>
  <c r="F76" i="16"/>
  <c r="E76" i="16"/>
  <c r="F75" i="16"/>
  <c r="E75" i="16"/>
  <c r="F74" i="16"/>
  <c r="E74" i="16"/>
  <c r="F73" i="16"/>
  <c r="E73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F64" i="16"/>
  <c r="E64" i="16"/>
  <c r="E80" i="15"/>
  <c r="E79" i="15"/>
  <c r="E78" i="15"/>
  <c r="E77" i="15"/>
  <c r="E76" i="15"/>
  <c r="E75" i="15"/>
  <c r="E74" i="15"/>
  <c r="E73" i="15"/>
  <c r="E72" i="15"/>
  <c r="E71" i="15"/>
  <c r="E70" i="15"/>
  <c r="E69" i="15"/>
  <c r="F66" i="15"/>
  <c r="E66" i="15"/>
  <c r="F65" i="15"/>
  <c r="E65" i="15"/>
  <c r="F64" i="15"/>
  <c r="E64" i="15"/>
  <c r="F63" i="15"/>
  <c r="E63" i="15"/>
  <c r="F62" i="15"/>
  <c r="E62" i="15"/>
  <c r="F61" i="15"/>
  <c r="E61" i="15"/>
  <c r="F60" i="15"/>
  <c r="E60" i="15"/>
  <c r="F59" i="15"/>
  <c r="E59" i="15"/>
  <c r="F58" i="15"/>
  <c r="E58" i="15"/>
  <c r="F57" i="15"/>
  <c r="E57" i="15"/>
  <c r="F56" i="15"/>
  <c r="E56" i="15"/>
  <c r="F55" i="15"/>
  <c r="E55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H12" i="14"/>
  <c r="G12" i="14"/>
  <c r="H11" i="14"/>
  <c r="G11" i="14"/>
  <c r="H10" i="14"/>
  <c r="G10" i="14"/>
  <c r="H9" i="14"/>
  <c r="G9" i="14"/>
  <c r="R6" i="14"/>
  <c r="Q6" i="14"/>
  <c r="P6" i="14"/>
  <c r="O6" i="14"/>
  <c r="J6" i="14"/>
  <c r="I6" i="14"/>
  <c r="F6" i="14"/>
  <c r="E6" i="14"/>
  <c r="R5" i="14"/>
  <c r="Q5" i="14"/>
  <c r="P5" i="14"/>
  <c r="O5" i="14"/>
  <c r="J5" i="14"/>
  <c r="I5" i="14"/>
  <c r="F5" i="14"/>
  <c r="E5" i="14"/>
  <c r="R4" i="14"/>
  <c r="Q4" i="14"/>
  <c r="P4" i="14"/>
  <c r="O4" i="14"/>
  <c r="J4" i="14"/>
  <c r="I4" i="14"/>
  <c r="F4" i="14"/>
  <c r="E4" i="14"/>
  <c r="R3" i="14"/>
  <c r="Q3" i="14"/>
  <c r="P3" i="14"/>
  <c r="O3" i="14"/>
  <c r="J3" i="14"/>
  <c r="I3" i="14"/>
  <c r="F3" i="14"/>
  <c r="E3" i="14"/>
  <c r="M8" i="11"/>
  <c r="L8" i="11"/>
  <c r="K8" i="11"/>
  <c r="J8" i="11"/>
  <c r="I8" i="11"/>
  <c r="M7" i="11"/>
  <c r="L7" i="11"/>
  <c r="K7" i="11"/>
  <c r="J7" i="11"/>
  <c r="I7" i="11"/>
  <c r="M6" i="11"/>
  <c r="L6" i="11"/>
  <c r="K6" i="11"/>
  <c r="J6" i="11"/>
  <c r="I6" i="11"/>
  <c r="M5" i="11"/>
  <c r="L5" i="11"/>
  <c r="K5" i="11"/>
  <c r="J5" i="11"/>
  <c r="I5" i="11"/>
  <c r="M4" i="11"/>
  <c r="L4" i="11"/>
  <c r="K4" i="11"/>
  <c r="J4" i="11"/>
  <c r="I4" i="11"/>
  <c r="M3" i="11"/>
  <c r="L3" i="11"/>
  <c r="K3" i="11"/>
  <c r="J3" i="11"/>
  <c r="I3" i="11"/>
  <c r="M2" i="11"/>
  <c r="L2" i="11"/>
  <c r="K2" i="11"/>
  <c r="J2" i="11"/>
  <c r="I2" i="11"/>
</calcChain>
</file>

<file path=xl/sharedStrings.xml><?xml version="1.0" encoding="utf-8"?>
<sst xmlns="http://schemas.openxmlformats.org/spreadsheetml/2006/main" count="742" uniqueCount="83">
  <si>
    <t>READ:UPDATE</t>
  </si>
  <si>
    <t>32G</t>
  </si>
  <si>
    <t>Workload a</t>
  </si>
  <si>
    <t>Throughput(ops/sec)</t>
  </si>
  <si>
    <t>Read AverageLatency(us)</t>
  </si>
  <si>
    <t>Update AverageLatency(us)</t>
  </si>
  <si>
    <t>Read MaxLatency(us)</t>
  </si>
  <si>
    <t>Update MaxLatency(us)</t>
  </si>
  <si>
    <t>Read 99thPercentileLatency(us)</t>
  </si>
  <si>
    <t>Update 99thPercentileLatency(us)</t>
  </si>
  <si>
    <t>Read 95thPercentileLatency(us)</t>
  </si>
  <si>
    <t>Update 95thPercentileLatency(us)</t>
  </si>
  <si>
    <t>SWAN4</t>
  </si>
  <si>
    <t>MD5</t>
  </si>
  <si>
    <t>MD4</t>
  </si>
  <si>
    <t>Exchange</t>
  </si>
  <si>
    <t>Throughput (MB/s)</t>
  </si>
  <si>
    <t>Read_Throughput</t>
  </si>
  <si>
    <t>Write_Throughput</t>
  </si>
  <si>
    <t>Avg. latency (sec)</t>
  </si>
  <si>
    <t>Max latency (sec)</t>
  </si>
  <si>
    <t>Variance latency</t>
  </si>
  <si>
    <t>RAID0</t>
  </si>
  <si>
    <t>RAID4</t>
  </si>
  <si>
    <t>RAID5</t>
  </si>
  <si>
    <t>LogRAID0</t>
  </si>
  <si>
    <t>LogRAID4</t>
  </si>
  <si>
    <t>SWAN0-3r3c</t>
  </si>
  <si>
    <t>SWAN4-3r3c</t>
  </si>
  <si>
    <t>Financial</t>
  </si>
  <si>
    <t>Throughput</t>
  </si>
  <si>
    <t>Avg. latency</t>
  </si>
  <si>
    <t>Max latency</t>
  </si>
  <si>
    <t>HM</t>
  </si>
  <si>
    <t>PRN</t>
  </si>
  <si>
    <t>PROJ</t>
  </si>
  <si>
    <t>PRXY</t>
  </si>
  <si>
    <t>RSRCH</t>
  </si>
  <si>
    <t>Log-RAID0</t>
  </si>
  <si>
    <t>SWAN0</t>
  </si>
  <si>
    <t>Log-RAID4</t>
  </si>
  <si>
    <t>write</t>
  </si>
  <si>
    <t>read</t>
  </si>
  <si>
    <t>Read</t>
  </si>
  <si>
    <t>Update</t>
  </si>
  <si>
    <t>MAX Read(us)</t>
  </si>
  <si>
    <t>MAX Update(us)</t>
  </si>
  <si>
    <t>Read 99thPercentileLatency</t>
  </si>
  <si>
    <t>Update 99thPercentileLatency</t>
  </si>
  <si>
    <t>Read 95thPercentileLatency</t>
  </si>
  <si>
    <t>Update 95thPercentileLatency</t>
  </si>
  <si>
    <t>(ms)</t>
  </si>
  <si>
    <t>Read (sec)</t>
  </si>
  <si>
    <t>Update (sec)</t>
  </si>
  <si>
    <t>Workload A</t>
  </si>
  <si>
    <t>Read 99.99</t>
  </si>
  <si>
    <t>64G</t>
  </si>
  <si>
    <t>Workload B</t>
  </si>
  <si>
    <t>Workload C</t>
  </si>
  <si>
    <t>Read MaxLatency</t>
  </si>
  <si>
    <t>Workload D</t>
  </si>
  <si>
    <t>Insert AverageLatency</t>
  </si>
  <si>
    <t>Insert MaxLatency(us)</t>
  </si>
  <si>
    <t>Insert 99.99</t>
  </si>
  <si>
    <t>YCSB-A</t>
  </si>
  <si>
    <t>YCSB-B</t>
  </si>
  <si>
    <t>YCSB-C</t>
  </si>
  <si>
    <t>YCSB-D</t>
  </si>
  <si>
    <t>average laytency(ms)</t>
  </si>
  <si>
    <t>MaxLatency(sec)</t>
  </si>
  <si>
    <t>99.99th Read Latency</t>
  </si>
  <si>
    <t>Read 99.99thPercentileLatency(us)</t>
  </si>
  <si>
    <t>Update 99.99thPercentileLatency(us)</t>
  </si>
  <si>
    <t>insert</t>
  </si>
  <si>
    <t>YCSB-Load</t>
  </si>
  <si>
    <t>99th Read Latency</t>
  </si>
  <si>
    <t>99.99th Latency</t>
  </si>
  <si>
    <t>Average</t>
    <phoneticPr fontId="5" type="noConversion"/>
  </si>
  <si>
    <t>SWAN</t>
    <phoneticPr fontId="5" type="noConversion"/>
  </si>
  <si>
    <t>MAX</t>
    <phoneticPr fontId="5" type="noConversion"/>
  </si>
  <si>
    <t>Throughput</t>
    <phoneticPr fontId="5" type="noConversion"/>
  </si>
  <si>
    <t>MIN</t>
    <phoneticPr fontId="5" type="noConversion"/>
  </si>
  <si>
    <t>else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</si>
</sst>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  <family val="2"/>
      <charset val="129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맑은 고딕"/>
      <family val="2"/>
      <charset val="129"/>
    </font>
    <font>
      <sz val="10"/>
      <color rgb="FFFF0000"/>
      <name val="Arial"/>
      <family val="2"/>
      <charset val="1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thick">
        <color auto="1"/>
      </bottom>
      <diagonal/>
    </border>
    <border>
      <left style="medium">
        <color rgb="FFCCCCCC"/>
      </left>
      <right style="thick">
        <color auto="1"/>
      </right>
      <top style="medium">
        <color rgb="FFCCCCCC"/>
      </top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20" fontId="2" fillId="0" borderId="5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horizontal="right" wrapText="1"/>
    </xf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46" fontId="2" fillId="0" borderId="14" xfId="0" applyNumberFormat="1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3" fillId="0" borderId="17" xfId="0" applyFont="1" applyBorder="1" applyAlignment="1">
      <alignment wrapText="1"/>
    </xf>
    <xf numFmtId="0" fontId="1" fillId="0" borderId="17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18" xfId="0" applyFont="1" applyBorder="1" applyAlignment="1">
      <alignment horizontal="right" wrapText="1"/>
    </xf>
    <xf numFmtId="0" fontId="1" fillId="0" borderId="19" xfId="0" applyFont="1" applyBorder="1" applyAlignment="1">
      <alignment wrapText="1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5" xfId="0" applyFont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horizontal="right" wrapText="1"/>
    </xf>
    <xf numFmtId="0" fontId="1" fillId="0" borderId="28" xfId="0" applyFont="1" applyBorder="1" applyAlignment="1">
      <alignment horizontal="right" wrapText="1"/>
    </xf>
    <xf numFmtId="0" fontId="0" fillId="0" borderId="29" xfId="0" applyFont="1" applyBorder="1">
      <alignment vertical="center"/>
    </xf>
    <xf numFmtId="0" fontId="1" fillId="0" borderId="30" xfId="0" applyFont="1" applyBorder="1" applyAlignment="1">
      <alignment horizontal="right" wrapText="1"/>
    </xf>
    <xf numFmtId="0" fontId="1" fillId="0" borderId="29" xfId="0" applyFont="1" applyBorder="1" applyAlignment="1">
      <alignment wrapText="1"/>
    </xf>
    <xf numFmtId="0" fontId="0" fillId="0" borderId="22" xfId="0" applyBorder="1" applyAlignment="1">
      <alignment horizontal="center" vertical="center"/>
    </xf>
    <xf numFmtId="0" fontId="1" fillId="0" borderId="31" xfId="0" applyFont="1" applyBorder="1" applyAlignment="1">
      <alignment wrapText="1"/>
    </xf>
    <xf numFmtId="0" fontId="1" fillId="0" borderId="32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1" fillId="0" borderId="30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27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0" borderId="35" xfId="0" applyFont="1" applyBorder="1" applyAlignment="1">
      <alignment horizontal="right" wrapText="1"/>
    </xf>
    <xf numFmtId="0" fontId="0" fillId="0" borderId="35" xfId="0" applyBorder="1">
      <alignment vertical="center"/>
    </xf>
    <xf numFmtId="0" fontId="1" fillId="0" borderId="36" xfId="0" applyFont="1" applyBorder="1" applyAlignment="1">
      <alignment horizontal="right" wrapText="1"/>
    </xf>
    <xf numFmtId="0" fontId="0" fillId="0" borderId="37" xfId="0" applyFont="1" applyBorder="1">
      <alignment vertical="center"/>
    </xf>
    <xf numFmtId="0" fontId="1" fillId="0" borderId="0" xfId="0" applyFont="1" applyBorder="1" applyAlignment="1">
      <alignment horizontal="right" wrapText="1"/>
    </xf>
    <xf numFmtId="0" fontId="0" fillId="0" borderId="0" xfId="0" applyBorder="1">
      <alignment vertical="center"/>
    </xf>
    <xf numFmtId="0" fontId="3" fillId="0" borderId="22" xfId="0" applyFont="1" applyBorder="1" applyAlignment="1">
      <alignment horizontal="right" wrapText="1"/>
    </xf>
    <xf numFmtId="0" fontId="1" fillId="0" borderId="37" xfId="0" applyFont="1" applyBorder="1" applyAlignment="1">
      <alignment wrapText="1"/>
    </xf>
    <xf numFmtId="0" fontId="1" fillId="0" borderId="22" xfId="0" applyFont="1" applyBorder="1" applyAlignment="1">
      <alignment horizontal="right" wrapText="1"/>
    </xf>
    <xf numFmtId="0" fontId="3" fillId="0" borderId="36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1" fillId="0" borderId="38" xfId="0" applyFont="1" applyBorder="1" applyAlignment="1">
      <alignment wrapText="1"/>
    </xf>
    <xf numFmtId="0" fontId="3" fillId="0" borderId="39" xfId="0" applyFont="1" applyBorder="1" applyAlignment="1">
      <alignment wrapText="1"/>
    </xf>
    <xf numFmtId="0" fontId="0" fillId="0" borderId="39" xfId="0" applyBorder="1">
      <alignment vertical="center"/>
    </xf>
    <xf numFmtId="0" fontId="3" fillId="0" borderId="0" xfId="0" applyFont="1" applyFill="1" applyBorder="1" applyAlignment="1">
      <alignment wrapText="1"/>
    </xf>
    <xf numFmtId="0" fontId="1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C34BFF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8B8DF"/>
      <rgbColor rgb="FFFF99CC"/>
      <rgbColor rgb="FFCC99FF"/>
      <rgbColor rgb="FFC3C3C3"/>
      <rgbColor rgb="FF3C65AE"/>
      <rgbColor rgb="FF33CCCC"/>
      <rgbColor rgb="FF70AD47"/>
      <rgbColor rgb="FFFFC000"/>
      <rgbColor rgb="FFFF9900"/>
      <rgbColor rgb="FFED7D31"/>
      <rgbColor rgb="FF5F5F5F"/>
      <rgbColor rgb="FF7D7D7D"/>
      <rgbColor rgb="FF003366"/>
      <rgbColor rgb="FF639A3F"/>
      <rgbColor rgb="FF0D0D0D"/>
      <rgbColor rgb="FF333300"/>
      <rgbColor rgb="FF993300"/>
      <rgbColor rgb="FF993366"/>
      <rgbColor rgb="FF59595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ycsb_worka_32G!$B$2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48F-4EF8-A5B8-4F0354C27AFA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48F-4EF8-A5B8-4F0354C27AF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ycsb_worka_32G!$A$3:$A$5</c:f>
              <c:strCache>
                <c:ptCount val="3"/>
                <c:pt idx="0">
                  <c:v>SWAN4</c:v>
                </c:pt>
                <c:pt idx="1">
                  <c:v>MD5</c:v>
                </c:pt>
                <c:pt idx="2">
                  <c:v>MD4</c:v>
                </c:pt>
              </c:strCache>
            </c:strRef>
          </c:cat>
          <c:val>
            <c:numRef>
              <c:f>ycsb_worka_32G!$B$3:$B$5</c:f>
              <c:numCache>
                <c:formatCode>General</c:formatCode>
                <c:ptCount val="3"/>
                <c:pt idx="0">
                  <c:v>7930.4350459999996</c:v>
                </c:pt>
                <c:pt idx="1">
                  <c:v>4290.8436920000004</c:v>
                </c:pt>
                <c:pt idx="2">
                  <c:v>2749.6654950000002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8F-4EF8-A5B8-4F0354C2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8116"/>
        <c:axId val="28135169"/>
      </c:barChart>
      <c:catAx>
        <c:axId val="390781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8135169"/>
        <c:crosses val="autoZero"/>
        <c:auto val="1"/>
        <c:lblAlgn val="ctr"/>
        <c:lblOffset val="100"/>
        <c:noMultiLvlLbl val="1"/>
      </c:catAx>
      <c:valAx>
        <c:axId val="281351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Throughput(ops/sec)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90781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 (MB/s)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Exchange!$B$1</c:f>
              <c:strCache>
                <c:ptCount val="1"/>
                <c:pt idx="0">
                  <c:v>Throughput (MB/s)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488-481C-B58B-E3D1ED8A99CE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488-481C-B58B-E3D1ED8A99CE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488-481C-B58B-E3D1ED8A99C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(Exchange!$A$2:$A$4,Exchange!$A$8)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(Exchange!$B$2:$B$4,Exchange!$B$7)</c:f>
              <c:numCache>
                <c:formatCode>General</c:formatCode>
                <c:ptCount val="4"/>
                <c:pt idx="0">
                  <c:v>658</c:v>
                </c:pt>
                <c:pt idx="1">
                  <c:v>176</c:v>
                </c:pt>
                <c:pt idx="2">
                  <c:v>183.85867400000001</c:v>
                </c:pt>
                <c:pt idx="3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88-481C-B58B-E3D1ED8A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90563"/>
        <c:axId val="44953031"/>
      </c:barChart>
      <c:catAx>
        <c:axId val="6769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44953031"/>
        <c:crosses val="autoZero"/>
        <c:auto val="1"/>
        <c:lblAlgn val="ctr"/>
        <c:lblOffset val="100"/>
        <c:noMultiLvlLbl val="1"/>
      </c:catAx>
      <c:valAx>
        <c:axId val="449530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769056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Exchange!$C$1</c:f>
              <c:strCache>
                <c:ptCount val="1"/>
                <c:pt idx="0">
                  <c:v>Read_Throughput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24-44AF-9DAD-E044ECC6AF35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24-44AF-9DAD-E044ECC6AF35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24-44AF-9DAD-E044ECC6AF3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(Exchange!$A$2:$A$4,Exchange!$A$8)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(Exchange!$C$2:$C$4,Exchange!$C$7)</c:f>
              <c:numCache>
                <c:formatCode>General</c:formatCode>
                <c:ptCount val="4"/>
                <c:pt idx="0">
                  <c:v>321.920456</c:v>
                </c:pt>
                <c:pt idx="1">
                  <c:v>88.872398000000004</c:v>
                </c:pt>
                <c:pt idx="2">
                  <c:v>91.686335999999997</c:v>
                </c:pt>
                <c:pt idx="3">
                  <c:v>551.39254600000004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24-44AF-9DAD-E044ECC6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7333"/>
        <c:axId val="22130020"/>
      </c:barChart>
      <c:catAx>
        <c:axId val="146473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2130020"/>
        <c:crosses val="autoZero"/>
        <c:auto val="1"/>
        <c:lblAlgn val="ctr"/>
        <c:lblOffset val="100"/>
        <c:noMultiLvlLbl val="1"/>
      </c:catAx>
      <c:valAx>
        <c:axId val="22130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464733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Write_Throughput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Exchange!$D$1</c:f>
              <c:strCache>
                <c:ptCount val="1"/>
                <c:pt idx="0">
                  <c:v>Write_Throughput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2CC-4271-9D8E-BD16CAFE721D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2CC-4271-9D8E-BD16CAFE721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(Exchange!$A$2:$A$4,Exchange!$A$8)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(Exchange!$D$2:$D$4,Exchange!$D$7)</c:f>
              <c:numCache>
                <c:formatCode>General</c:formatCode>
                <c:ptCount val="4"/>
                <c:pt idx="0">
                  <c:v>336.62726199999997</c:v>
                </c:pt>
                <c:pt idx="1">
                  <c:v>87.696524999999994</c:v>
                </c:pt>
                <c:pt idx="2">
                  <c:v>92.172337999999996</c:v>
                </c:pt>
                <c:pt idx="3">
                  <c:v>567.87287000000003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C-4271-9D8E-BD16CAFE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4443"/>
        <c:axId val="29002606"/>
      </c:barChart>
      <c:catAx>
        <c:axId val="849244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9002606"/>
        <c:crosses val="autoZero"/>
        <c:auto val="1"/>
        <c:lblAlgn val="ctr"/>
        <c:lblOffset val="100"/>
        <c:noMultiLvlLbl val="1"/>
      </c:catAx>
      <c:valAx>
        <c:axId val="290026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492444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Avg. latency (sec)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Exchange!$E$1</c:f>
              <c:strCache>
                <c:ptCount val="1"/>
                <c:pt idx="0">
                  <c:v>Avg. latency (sec)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028-4FDB-9647-855178775688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028-4FDB-9647-8551787756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(Exchange!$A$2:$A$4,Exchange!$A$8)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(Exchange!$E$2:$E$4,Exchange!$E$7)</c:f>
              <c:numCache>
                <c:formatCode>General</c:formatCode>
                <c:ptCount val="4"/>
                <c:pt idx="0">
                  <c:v>1.6E-2</c:v>
                </c:pt>
                <c:pt idx="1">
                  <c:v>0.06</c:v>
                </c:pt>
                <c:pt idx="2">
                  <c:v>5.7928E-2</c:v>
                </c:pt>
                <c:pt idx="3">
                  <c:v>9.2899999999999996E-3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8-4FDB-9647-85517877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89172"/>
        <c:axId val="90107359"/>
      </c:barChart>
      <c:catAx>
        <c:axId val="968891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0107359"/>
        <c:crosses val="autoZero"/>
        <c:auto val="1"/>
        <c:lblAlgn val="ctr"/>
        <c:lblOffset val="100"/>
        <c:noMultiLvlLbl val="1"/>
      </c:catAx>
      <c:valAx>
        <c:axId val="901073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68891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Financial!$B$1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2EA-44C5-8F89-E5879A84D68D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2EA-44C5-8F89-E5879A84D68D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2EA-44C5-8F89-E5879A84D6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(Financial!$A$2:$A$4,Financial!$A$8)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(Financial!$B$2:$B$4,Financial!$B$7)</c:f>
              <c:numCache>
                <c:formatCode>General</c:formatCode>
                <c:ptCount val="4"/>
                <c:pt idx="0">
                  <c:v>428.5</c:v>
                </c:pt>
                <c:pt idx="1">
                  <c:v>134</c:v>
                </c:pt>
                <c:pt idx="2">
                  <c:v>140.93418500000001</c:v>
                </c:pt>
                <c:pt idx="3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EA-44C5-8F89-E5879A84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66699"/>
        <c:axId val="19549610"/>
      </c:barChart>
      <c:catAx>
        <c:axId val="345666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9549610"/>
        <c:crosses val="autoZero"/>
        <c:auto val="1"/>
        <c:lblAlgn val="ctr"/>
        <c:lblOffset val="100"/>
        <c:noMultiLvlLbl val="1"/>
      </c:catAx>
      <c:valAx>
        <c:axId val="195496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456669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Financial!$C$1</c:f>
              <c:strCache>
                <c:ptCount val="1"/>
                <c:pt idx="0">
                  <c:v>Read_Throughput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0DB-4D78-916A-1928615422B1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0DB-4D78-916A-1928615422B1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80DB-4D78-916A-1928615422B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(Financial!$A$2:$A$4,Financial!$A$8)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(Financial!$C$2:$C$4,Financial!$C$7)</c:f>
              <c:numCache>
                <c:formatCode>General</c:formatCode>
                <c:ptCount val="4"/>
                <c:pt idx="0">
                  <c:v>82.939411000000007</c:v>
                </c:pt>
                <c:pt idx="1">
                  <c:v>25.99943</c:v>
                </c:pt>
                <c:pt idx="2">
                  <c:v>27.153358999999998</c:v>
                </c:pt>
                <c:pt idx="3">
                  <c:v>146.88017099999999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DB-4D78-916A-19286154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86775"/>
        <c:axId val="57422221"/>
      </c:barChart>
      <c:catAx>
        <c:axId val="85586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7422221"/>
        <c:crosses val="autoZero"/>
        <c:auto val="1"/>
        <c:lblAlgn val="ctr"/>
        <c:lblOffset val="100"/>
        <c:noMultiLvlLbl val="1"/>
      </c:catAx>
      <c:valAx>
        <c:axId val="574222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558677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Write_Throughput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Financial!$D$1</c:f>
              <c:strCache>
                <c:ptCount val="1"/>
                <c:pt idx="0">
                  <c:v>Write_Throughput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C74-4DDE-B4A6-6BC44B852F6F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C74-4DDE-B4A6-6BC44B852F6F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C74-4DDE-B4A6-6BC44B852F6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(Financial!$A$2:$A$4,Financial!$A$8)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(Financial!$D$2:$D$4,Financial!$D$7)</c:f>
              <c:numCache>
                <c:formatCode>General</c:formatCode>
                <c:ptCount val="4"/>
                <c:pt idx="0">
                  <c:v>345.64089100000001</c:v>
                </c:pt>
                <c:pt idx="1">
                  <c:v>108.637905</c:v>
                </c:pt>
                <c:pt idx="2">
                  <c:v>113.780826</c:v>
                </c:pt>
                <c:pt idx="3">
                  <c:v>612.14838099999997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74-4DDE-B4A6-6BC44B85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37787"/>
        <c:axId val="86885695"/>
      </c:barChart>
      <c:catAx>
        <c:axId val="700377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6885695"/>
        <c:crosses val="autoZero"/>
        <c:auto val="1"/>
        <c:lblAlgn val="ctr"/>
        <c:lblOffset val="100"/>
        <c:noMultiLvlLbl val="1"/>
      </c:catAx>
      <c:valAx>
        <c:axId val="868856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7003778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Avg.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Financial!$E$1</c:f>
              <c:strCache>
                <c:ptCount val="1"/>
                <c:pt idx="0">
                  <c:v>Avg. latency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C5E-467D-955F-7FF233E1683B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C5E-467D-955F-7FF233E1683B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C5E-467D-955F-7FF233E1683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(Financial!$A$2:$A$4,Financial!$A$8)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(Financial!$E$2:$E$4,Financial!$E$7)</c:f>
              <c:numCache>
                <c:formatCode>General</c:formatCode>
                <c:ptCount val="4"/>
                <c:pt idx="0">
                  <c:v>1.1299999999999999E-2</c:v>
                </c:pt>
                <c:pt idx="1">
                  <c:v>3.5999999999999997E-2</c:v>
                </c:pt>
                <c:pt idx="2">
                  <c:v>3.4659000000000002E-2</c:v>
                </c:pt>
                <c:pt idx="3">
                  <c:v>6.1999999999999998E-3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E-467D-955F-7FF233E1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68692"/>
        <c:axId val="88173534"/>
      </c:barChart>
      <c:catAx>
        <c:axId val="982686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8173534"/>
        <c:crosses val="autoZero"/>
        <c:auto val="1"/>
        <c:lblAlgn val="ctr"/>
        <c:lblOffset val="100"/>
        <c:noMultiLvlLbl val="1"/>
      </c:catAx>
      <c:valAx>
        <c:axId val="881735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82686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HM!$B$1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C5D-4E40-BA7A-2CC31D171423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C5D-4E40-BA7A-2CC31D171423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C5D-4E40-BA7A-2CC31D17142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(HM!$A$2:$A$4,HM!$A$8)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(HM!$B$2:$B$4,HM!$B$7)</c:f>
              <c:numCache>
                <c:formatCode>General</c:formatCode>
                <c:ptCount val="4"/>
                <c:pt idx="0">
                  <c:v>327.2</c:v>
                </c:pt>
                <c:pt idx="1">
                  <c:v>45</c:v>
                </c:pt>
                <c:pt idx="2">
                  <c:v>109.672507</c:v>
                </c:pt>
                <c:pt idx="3">
                  <c:v>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D-4E40-BA7A-2CC31D171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338"/>
        <c:axId val="58657224"/>
      </c:barChart>
      <c:catAx>
        <c:axId val="7045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8657224"/>
        <c:crosses val="autoZero"/>
        <c:auto val="1"/>
        <c:lblAlgn val="ctr"/>
        <c:lblOffset val="100"/>
        <c:noMultiLvlLbl val="1"/>
      </c:catAx>
      <c:valAx>
        <c:axId val="586572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704533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HM!$C$1</c:f>
              <c:strCache>
                <c:ptCount val="1"/>
                <c:pt idx="0">
                  <c:v>Read_Throughput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C05-4CDF-8D56-9E12F697AF37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C05-4CDF-8D56-9E12F697AF37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C05-4CDF-8D56-9E12F697AF3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(HM!$A$2:$A$4,HM!$A$8)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(HM!$C$2:$C$4,HM!$C$7)</c:f>
              <c:numCache>
                <c:formatCode>General</c:formatCode>
                <c:ptCount val="4"/>
                <c:pt idx="0">
                  <c:v>108.14483300000001</c:v>
                </c:pt>
                <c:pt idx="1">
                  <c:v>14.956143000000001</c:v>
                </c:pt>
                <c:pt idx="2">
                  <c:v>35.897809000000002</c:v>
                </c:pt>
                <c:pt idx="3">
                  <c:v>339.44469199999997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05-4CDF-8D56-9E12F697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7640"/>
        <c:axId val="78119863"/>
      </c:barChart>
      <c:catAx>
        <c:axId val="5714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78119863"/>
        <c:crosses val="autoZero"/>
        <c:auto val="1"/>
        <c:lblAlgn val="ctr"/>
        <c:lblOffset val="100"/>
        <c:noMultiLvlLbl val="1"/>
      </c:catAx>
      <c:valAx>
        <c:axId val="78119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71476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 AverageLatency(us)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ycsb_worka_32G!$C$2</c:f>
              <c:strCache>
                <c:ptCount val="1"/>
                <c:pt idx="0">
                  <c:v>Read AverageLatency(us)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0C6-4DB8-9D53-9446B357C2C0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0C6-4DB8-9D53-9446B357C2C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ycsb_worka_32G!$A$3:$A$5</c:f>
              <c:strCache>
                <c:ptCount val="3"/>
                <c:pt idx="0">
                  <c:v>SWAN4</c:v>
                </c:pt>
                <c:pt idx="1">
                  <c:v>MD5</c:v>
                </c:pt>
                <c:pt idx="2">
                  <c:v>MD4</c:v>
                </c:pt>
              </c:strCache>
            </c:strRef>
          </c:cat>
          <c:val>
            <c:numRef>
              <c:f>ycsb_worka_32G!$C$3:$C$5</c:f>
              <c:numCache>
                <c:formatCode>General</c:formatCode>
                <c:ptCount val="3"/>
                <c:pt idx="0">
                  <c:v>773.44184929999994</c:v>
                </c:pt>
                <c:pt idx="1">
                  <c:v>1263.6301410000001</c:v>
                </c:pt>
                <c:pt idx="2">
                  <c:v>733.55578330000003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C6-4DB8-9D53-9446B357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5255"/>
        <c:axId val="80593958"/>
      </c:barChart>
      <c:catAx>
        <c:axId val="54865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0593958"/>
        <c:crosses val="autoZero"/>
        <c:auto val="1"/>
        <c:lblAlgn val="ctr"/>
        <c:lblOffset val="100"/>
        <c:noMultiLvlLbl val="1"/>
      </c:catAx>
      <c:valAx>
        <c:axId val="805939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Read AverageLatency(us)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486525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Write_Throughput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HM!$D$1</c:f>
              <c:strCache>
                <c:ptCount val="1"/>
                <c:pt idx="0">
                  <c:v>Write_Throughput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288-4C0F-9D07-A9C2BC421954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288-4C0F-9D07-A9C2BC421954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288-4C0F-9D07-A9C2BC42195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(HM!$A$2:$A$4,HM!$A$8)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(HM!$D$2:$D$4,HM!$D$7)</c:f>
              <c:numCache>
                <c:formatCode>General</c:formatCode>
                <c:ptCount val="4"/>
                <c:pt idx="0">
                  <c:v>219.078553</c:v>
                </c:pt>
                <c:pt idx="1">
                  <c:v>30.018643000000001</c:v>
                </c:pt>
                <c:pt idx="2">
                  <c:v>73.774698000000001</c:v>
                </c:pt>
                <c:pt idx="3">
                  <c:v>689.46045300000003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8-4C0F-9D07-A9C2BC42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7206"/>
        <c:axId val="84844500"/>
      </c:barChart>
      <c:catAx>
        <c:axId val="121272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4844500"/>
        <c:crosses val="autoZero"/>
        <c:auto val="1"/>
        <c:lblAlgn val="ctr"/>
        <c:lblOffset val="100"/>
        <c:noMultiLvlLbl val="1"/>
      </c:catAx>
      <c:valAx>
        <c:axId val="84844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212720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Avg.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HM!$E$1</c:f>
              <c:strCache>
                <c:ptCount val="1"/>
                <c:pt idx="0">
                  <c:v>Avg. latency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BF0-4316-8360-A8A5397BE88E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BF0-4316-8360-A8A5397BE88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(HM!$A$2:$A$4,HM!$A$8)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(HM!$E$2:$E$4,HM!$E$7)</c:f>
              <c:numCache>
                <c:formatCode>General</c:formatCode>
                <c:ptCount val="4"/>
                <c:pt idx="0">
                  <c:v>2.4E-2</c:v>
                </c:pt>
                <c:pt idx="1">
                  <c:v>0.17699999999999999</c:v>
                </c:pt>
                <c:pt idx="2">
                  <c:v>7.2124999999999995E-2</c:v>
                </c:pt>
                <c:pt idx="3">
                  <c:v>7.4000000000000003E-3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0-4316-8360-A8A5397BE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2042"/>
        <c:axId val="63924013"/>
      </c:barChart>
      <c:catAx>
        <c:axId val="515220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3924013"/>
        <c:crosses val="autoZero"/>
        <c:auto val="1"/>
        <c:lblAlgn val="ctr"/>
        <c:lblOffset val="100"/>
        <c:noMultiLvlLbl val="1"/>
      </c:catAx>
      <c:valAx>
        <c:axId val="63924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152204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PRN!$B$1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94C-4C36-8E8B-333E4234E1EC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94C-4C36-8E8B-333E4234E1EC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94C-4C36-8E8B-333E4234E1E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(PRN!$A$2:$A$4,PRN!$A$8)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(PRN!$B$2:$B$4,PRN!$B$8)</c:f>
              <c:numCache>
                <c:formatCode>General</c:formatCode>
                <c:ptCount val="4"/>
                <c:pt idx="0">
                  <c:v>664</c:v>
                </c:pt>
                <c:pt idx="1">
                  <c:v>59</c:v>
                </c:pt>
                <c:pt idx="2">
                  <c:v>222.048733</c:v>
                </c:pt>
                <c:pt idx="3">
                  <c:v>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4C-4C36-8E8B-333E4234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09875"/>
        <c:axId val="59536375"/>
      </c:barChart>
      <c:catAx>
        <c:axId val="584098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9536375"/>
        <c:crosses val="autoZero"/>
        <c:auto val="1"/>
        <c:lblAlgn val="ctr"/>
        <c:lblOffset val="100"/>
        <c:noMultiLvlLbl val="1"/>
      </c:catAx>
      <c:valAx>
        <c:axId val="59536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840987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PRN!$C$1</c:f>
              <c:strCache>
                <c:ptCount val="1"/>
                <c:pt idx="0">
                  <c:v>Read_Throughput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84B-4CB9-85C5-30F53C1CEC2E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784B-4CB9-85C5-30F53C1CEC2E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784B-4CB9-85C5-30F53C1CEC2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(PRN!$A$2:$A$4,PRN!$A$8)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(PRN!$C$2:$C$4,PRN!$C$8)</c:f>
              <c:numCache>
                <c:formatCode>General</c:formatCode>
                <c:ptCount val="4"/>
                <c:pt idx="0">
                  <c:v>569.01747799999998</c:v>
                </c:pt>
                <c:pt idx="1">
                  <c:v>46.617967999999998</c:v>
                </c:pt>
                <c:pt idx="2">
                  <c:v>185.745068</c:v>
                </c:pt>
                <c:pt idx="3">
                  <c:v>968.089021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4B-4CB9-85C5-30F53C1C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8941"/>
        <c:axId val="30073572"/>
      </c:barChart>
      <c:catAx>
        <c:axId val="37958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0073572"/>
        <c:crosses val="autoZero"/>
        <c:auto val="1"/>
        <c:lblAlgn val="ctr"/>
        <c:lblOffset val="100"/>
        <c:noMultiLvlLbl val="1"/>
      </c:catAx>
      <c:valAx>
        <c:axId val="30073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795894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Write_Throughput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PRN!$D$1</c:f>
              <c:strCache>
                <c:ptCount val="1"/>
                <c:pt idx="0">
                  <c:v>Write_Throughput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C9B1-4B36-97D9-F5B801E24845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9B1-4B36-97D9-F5B801E24845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C9B1-4B36-97D9-F5B801E2484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(PRN!$A$2:$A$4,PRN!$A$8)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(PRN!$D$2:$D$4,PRN!$D$8)</c:f>
              <c:numCache>
                <c:formatCode>General</c:formatCode>
                <c:ptCount val="4"/>
                <c:pt idx="0">
                  <c:v>95.141013000000001</c:v>
                </c:pt>
                <c:pt idx="1">
                  <c:v>12.935093</c:v>
                </c:pt>
                <c:pt idx="2">
                  <c:v>36.303665000000002</c:v>
                </c:pt>
                <c:pt idx="3">
                  <c:v>168.353039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1-4B36-97D9-F5B801E2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89"/>
        <c:axId val="58972825"/>
      </c:barChart>
      <c:catAx>
        <c:axId val="5835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8972825"/>
        <c:crosses val="autoZero"/>
        <c:auto val="1"/>
        <c:lblAlgn val="ctr"/>
        <c:lblOffset val="100"/>
        <c:noMultiLvlLbl val="1"/>
      </c:catAx>
      <c:valAx>
        <c:axId val="589728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8358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Avg.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PRN!$E$1</c:f>
              <c:strCache>
                <c:ptCount val="1"/>
                <c:pt idx="0">
                  <c:v>Avg. latency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E15-4160-B98B-CD926E7FD251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E15-4160-B98B-CD926E7FD25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(PRN!$A$2:$A$4,PRN!$A$8)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(PRN!$E$2:$E$4,PRN!$E$8)</c:f>
              <c:numCache>
                <c:formatCode>General</c:formatCode>
                <c:ptCount val="4"/>
                <c:pt idx="0">
                  <c:v>2.9700000000000001E-2</c:v>
                </c:pt>
                <c:pt idx="1">
                  <c:v>0.25900000000000001</c:v>
                </c:pt>
                <c:pt idx="2">
                  <c:v>8.2719000000000001E-2</c:v>
                </c:pt>
                <c:pt idx="3">
                  <c:v>1.6899999999999998E-2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5-4160-B98B-CD926E7F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007"/>
        <c:axId val="40782216"/>
      </c:barChart>
      <c:catAx>
        <c:axId val="962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40782216"/>
        <c:crosses val="autoZero"/>
        <c:auto val="1"/>
        <c:lblAlgn val="ctr"/>
        <c:lblOffset val="100"/>
        <c:noMultiLvlLbl val="1"/>
      </c:catAx>
      <c:valAx>
        <c:axId val="407822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62000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PROJ!$B$1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5BC-4441-858B-09DF8DE7FBB5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5BC-4441-858B-09DF8DE7FBB5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5BC-4441-858B-09DF8DE7FB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(PROJ!$A$2:$A$4,PROJ!$A$8)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(PROJ!$B$2:$B$4,PROJ!$B$7)</c:f>
              <c:numCache>
                <c:formatCode>General</c:formatCode>
                <c:ptCount val="4"/>
                <c:pt idx="0">
                  <c:v>363</c:v>
                </c:pt>
                <c:pt idx="1">
                  <c:v>40</c:v>
                </c:pt>
                <c:pt idx="2">
                  <c:v>100.817038</c:v>
                </c:pt>
                <c:pt idx="3">
                  <c:v>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C-4441-858B-09DF8DE7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23405"/>
        <c:axId val="94122946"/>
      </c:barChart>
      <c:catAx>
        <c:axId val="401234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4122946"/>
        <c:crosses val="autoZero"/>
        <c:auto val="1"/>
        <c:lblAlgn val="ctr"/>
        <c:lblOffset val="100"/>
        <c:noMultiLvlLbl val="1"/>
      </c:catAx>
      <c:valAx>
        <c:axId val="94122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4012340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PROJ!$C$1</c:f>
              <c:strCache>
                <c:ptCount val="1"/>
                <c:pt idx="0">
                  <c:v>Read_Throughput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DD8-4DE8-88CE-D31C95348F1E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DD8-4DE8-88CE-D31C95348F1E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DD8-4DE8-88CE-D31C95348F1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(PROJ!$A$2:$A$4,PROJ!$A$8)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(PROJ!$C$2:$C$4,PROJ!$C$7)</c:f>
              <c:numCache>
                <c:formatCode>General</c:formatCode>
                <c:ptCount val="4"/>
                <c:pt idx="0">
                  <c:v>21.551918000000001</c:v>
                </c:pt>
                <c:pt idx="1">
                  <c:v>5.6843149999999998</c:v>
                </c:pt>
                <c:pt idx="2">
                  <c:v>6.2435479999999997</c:v>
                </c:pt>
                <c:pt idx="3">
                  <c:v>66.835847999999999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D8-4DE8-88CE-D31C9534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01532"/>
        <c:axId val="58930526"/>
      </c:barChart>
      <c:catAx>
        <c:axId val="679015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8930526"/>
        <c:crosses val="autoZero"/>
        <c:auto val="1"/>
        <c:lblAlgn val="ctr"/>
        <c:lblOffset val="100"/>
        <c:noMultiLvlLbl val="1"/>
      </c:catAx>
      <c:valAx>
        <c:axId val="589305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79015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Write_Throughput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PROJ!$D$1</c:f>
              <c:strCache>
                <c:ptCount val="1"/>
                <c:pt idx="0">
                  <c:v>Write_Throughput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69A-4004-8685-9ADFE73516D2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69A-4004-8685-9ADFE73516D2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69A-4004-8685-9ADFE73516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(PROJ!$A$2:$A$4,PROJ!$A$8)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(PROJ!$D$2:$D$4,PROJ!$D$7)</c:f>
              <c:numCache>
                <c:formatCode>General</c:formatCode>
                <c:ptCount val="4"/>
                <c:pt idx="0">
                  <c:v>341.53239200000002</c:v>
                </c:pt>
                <c:pt idx="1">
                  <c:v>34.376446999999999</c:v>
                </c:pt>
                <c:pt idx="2">
                  <c:v>94.573490000000007</c:v>
                </c:pt>
                <c:pt idx="3">
                  <c:v>1027.0565300000001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9A-4004-8685-9ADFE735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23817"/>
        <c:axId val="23421767"/>
      </c:barChart>
      <c:catAx>
        <c:axId val="269238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3421767"/>
        <c:crosses val="autoZero"/>
        <c:auto val="1"/>
        <c:lblAlgn val="ctr"/>
        <c:lblOffset val="100"/>
        <c:noMultiLvlLbl val="1"/>
      </c:catAx>
      <c:valAx>
        <c:axId val="234217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692381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Avg.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PROJ!$E$1</c:f>
              <c:strCache>
                <c:ptCount val="1"/>
                <c:pt idx="0">
                  <c:v>Avg. latency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D29-4125-9E64-BABFB8EF1692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D29-4125-9E64-BABFB8EF169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(PROJ!$A$2:$A$4,PROJ!$A$8)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(PROJ!$E$2:$E$4,PROJ!$E$7)</c:f>
              <c:numCache>
                <c:formatCode>General</c:formatCode>
                <c:ptCount val="4"/>
                <c:pt idx="0">
                  <c:v>0.10349999999999999</c:v>
                </c:pt>
                <c:pt idx="1">
                  <c:v>0.64800000000000002</c:v>
                </c:pt>
                <c:pt idx="2">
                  <c:v>0.37009999999999998</c:v>
                </c:pt>
                <c:pt idx="3">
                  <c:v>3.39E-2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9-4125-9E64-BABFB8EF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77095"/>
        <c:axId val="18622388"/>
      </c:barChart>
      <c:catAx>
        <c:axId val="74677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8622388"/>
        <c:crosses val="autoZero"/>
        <c:auto val="1"/>
        <c:lblAlgn val="ctr"/>
        <c:lblOffset val="100"/>
        <c:noMultiLvlLbl val="1"/>
      </c:catAx>
      <c:valAx>
        <c:axId val="18622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7467709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Update AverageLatency(us)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ycsb_worka_32G!$D$2</c:f>
              <c:strCache>
                <c:ptCount val="1"/>
                <c:pt idx="0">
                  <c:v>Update AverageLatency(us)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468-41DC-8984-449E9FBAC388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7468-41DC-8984-449E9FBAC3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ycsb_worka_32G!$A$3:$A$5</c:f>
              <c:strCache>
                <c:ptCount val="3"/>
                <c:pt idx="0">
                  <c:v>SWAN4</c:v>
                </c:pt>
                <c:pt idx="1">
                  <c:v>MD5</c:v>
                </c:pt>
                <c:pt idx="2">
                  <c:v>MD4</c:v>
                </c:pt>
              </c:strCache>
            </c:strRef>
          </c:cat>
          <c:val>
            <c:numRef>
              <c:f>ycsb_worka_32G!$D$3:$D$5</c:f>
              <c:numCache>
                <c:formatCode>General</c:formatCode>
                <c:ptCount val="3"/>
                <c:pt idx="0">
                  <c:v>6605.4212390000002</c:v>
                </c:pt>
                <c:pt idx="1">
                  <c:v>12454.301890000001</c:v>
                </c:pt>
                <c:pt idx="2">
                  <c:v>20840.558150000001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8-41DC-8984-449E9FBAC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77512"/>
        <c:axId val="62317688"/>
      </c:barChart>
      <c:catAx>
        <c:axId val="2787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2317688"/>
        <c:crosses val="autoZero"/>
        <c:auto val="1"/>
        <c:lblAlgn val="ctr"/>
        <c:lblOffset val="100"/>
        <c:noMultiLvlLbl val="1"/>
      </c:catAx>
      <c:valAx>
        <c:axId val="62317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Update AverageLatency(us)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78775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PRXY!$B$1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FE7-45FA-9373-F3632465C193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FE7-45FA-9373-F3632465C19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PRXY!$A$2:$A$4</c:f>
              <c:strCache>
                <c:ptCount val="3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</c:strCache>
            </c:strRef>
          </c:cat>
          <c:val>
            <c:numRef>
              <c:f>PRXY!$B$2:$B$4</c:f>
              <c:numCache>
                <c:formatCode>General</c:formatCode>
                <c:ptCount val="3"/>
                <c:pt idx="0">
                  <c:v>930</c:v>
                </c:pt>
                <c:pt idx="1">
                  <c:v>259</c:v>
                </c:pt>
                <c:pt idx="2">
                  <c:v>361.15291000000002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E7-45FA-9373-F3632465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0295"/>
        <c:axId val="37353571"/>
      </c:barChart>
      <c:catAx>
        <c:axId val="82410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7353571"/>
        <c:crosses val="autoZero"/>
        <c:auto val="1"/>
        <c:lblAlgn val="ctr"/>
        <c:lblOffset val="100"/>
        <c:noMultiLvlLbl val="1"/>
      </c:catAx>
      <c:valAx>
        <c:axId val="373535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241029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PRXY!$C$1</c:f>
              <c:strCache>
                <c:ptCount val="1"/>
                <c:pt idx="0">
                  <c:v>Read_Throughput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C0A-4767-BC99-5151B44F6458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C0A-4767-BC99-5151B44F645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PRXY!$A$2:$A$4</c:f>
              <c:strCache>
                <c:ptCount val="3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</c:strCache>
            </c:strRef>
          </c:cat>
          <c:val>
            <c:numRef>
              <c:f>PRXY!$C$2:$C$4</c:f>
              <c:numCache>
                <c:formatCode>General</c:formatCode>
                <c:ptCount val="3"/>
                <c:pt idx="0">
                  <c:v>622.895127</c:v>
                </c:pt>
                <c:pt idx="1">
                  <c:v>173.458643</c:v>
                </c:pt>
                <c:pt idx="2">
                  <c:v>241.754524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A-4767-BC99-5151B44F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7151"/>
        <c:axId val="34497331"/>
      </c:barChart>
      <c:catAx>
        <c:axId val="274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4497331"/>
        <c:crosses val="autoZero"/>
        <c:auto val="1"/>
        <c:lblAlgn val="ctr"/>
        <c:lblOffset val="100"/>
        <c:noMultiLvlLbl val="1"/>
      </c:catAx>
      <c:valAx>
        <c:axId val="344973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742715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Write_Throughput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PRXY!$D$1</c:f>
              <c:strCache>
                <c:ptCount val="1"/>
                <c:pt idx="0">
                  <c:v>Write_Throughput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F79-4E10-ADB3-400F0355D290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F79-4E10-ADB3-400F0355D29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PRXY!$A$2:$A$4</c:f>
              <c:strCache>
                <c:ptCount val="3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</c:strCache>
            </c:strRef>
          </c:cat>
          <c:val>
            <c:numRef>
              <c:f>PRXY!$D$2:$D$4</c:f>
              <c:numCache>
                <c:formatCode>General</c:formatCode>
                <c:ptCount val="3"/>
                <c:pt idx="0">
                  <c:v>307.37113299999999</c:v>
                </c:pt>
                <c:pt idx="1">
                  <c:v>85.915682000000004</c:v>
                </c:pt>
                <c:pt idx="2">
                  <c:v>119.398386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79-4E10-ADB3-400F0355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5521"/>
        <c:axId val="44670437"/>
      </c:barChart>
      <c:catAx>
        <c:axId val="70155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44670437"/>
        <c:crosses val="autoZero"/>
        <c:auto val="1"/>
        <c:lblAlgn val="ctr"/>
        <c:lblOffset val="100"/>
        <c:noMultiLvlLbl val="1"/>
      </c:catAx>
      <c:valAx>
        <c:axId val="44670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701552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Avg.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PRXY!$E$1</c:f>
              <c:strCache>
                <c:ptCount val="1"/>
                <c:pt idx="0">
                  <c:v>Avg. latency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98-4A04-AAF2-EB95AD4B749F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98-4A04-AAF2-EB95AD4B749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PRXY!$A$2:$A$4</c:f>
              <c:strCache>
                <c:ptCount val="3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</c:strCache>
            </c:strRef>
          </c:cat>
          <c:val>
            <c:numRef>
              <c:f>PRXY!$E$2:$E$4</c:f>
              <c:numCache>
                <c:formatCode>General</c:formatCode>
                <c:ptCount val="3"/>
                <c:pt idx="0">
                  <c:v>1.2999999999999999E-2</c:v>
                </c:pt>
                <c:pt idx="1">
                  <c:v>4.7E-2</c:v>
                </c:pt>
                <c:pt idx="2">
                  <c:v>3.4083000000000002E-2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98-4A04-AAF2-EB95AD4B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75110"/>
        <c:axId val="68958826"/>
      </c:barChart>
      <c:catAx>
        <c:axId val="526751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8958826"/>
        <c:crosses val="autoZero"/>
        <c:auto val="1"/>
        <c:lblAlgn val="ctr"/>
        <c:lblOffset val="100"/>
        <c:noMultiLvlLbl val="1"/>
      </c:catAx>
      <c:valAx>
        <c:axId val="689588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267511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RSRCH!$B$1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612-461E-A8BC-0C961F4006D4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612-461E-A8BC-0C961F4006D4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6612-461E-A8BC-0C961F4006D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(RSRCH!$A$2:$A$4,RSRCH!$A$8)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(RSRCH!$B$2:$B$4,RSRCH!$B$8)</c:f>
              <c:numCache>
                <c:formatCode>General</c:formatCode>
                <c:ptCount val="4"/>
                <c:pt idx="0">
                  <c:v>679</c:v>
                </c:pt>
                <c:pt idx="1">
                  <c:v>48</c:v>
                </c:pt>
                <c:pt idx="2">
                  <c:v>117.600103</c:v>
                </c:pt>
                <c:pt idx="3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2-461E-A8BC-0C961F40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70855"/>
        <c:axId val="15624321"/>
      </c:barChart>
      <c:catAx>
        <c:axId val="85270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5624321"/>
        <c:crosses val="autoZero"/>
        <c:auto val="1"/>
        <c:lblAlgn val="ctr"/>
        <c:lblOffset val="100"/>
        <c:noMultiLvlLbl val="1"/>
      </c:catAx>
      <c:valAx>
        <c:axId val="156243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527085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RSRCH!$C$1</c:f>
              <c:strCache>
                <c:ptCount val="1"/>
                <c:pt idx="0">
                  <c:v>Read_Throughput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4CD-4E35-99EA-D2C8F5F5EE65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4CD-4E35-99EA-D2C8F5F5EE65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4CD-4E35-99EA-D2C8F5F5EE6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(RSRCH!$A$2:$A$4,RSRCH!$A$8)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(RSRCH!$C$2:$C$4,RSRCH!$C$8)</c:f>
              <c:numCache>
                <c:formatCode>General</c:formatCode>
                <c:ptCount val="4"/>
                <c:pt idx="0">
                  <c:v>83.334110999999993</c:v>
                </c:pt>
                <c:pt idx="1">
                  <c:v>5.9550299999999998</c:v>
                </c:pt>
                <c:pt idx="2">
                  <c:v>14.384304999999999</c:v>
                </c:pt>
                <c:pt idx="3">
                  <c:v>119.15501399999999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CD-4E35-99EA-D2C8F5F5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21709"/>
        <c:axId val="52682782"/>
      </c:barChart>
      <c:catAx>
        <c:axId val="280217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2682782"/>
        <c:crosses val="autoZero"/>
        <c:auto val="1"/>
        <c:lblAlgn val="ctr"/>
        <c:lblOffset val="100"/>
        <c:noMultiLvlLbl val="1"/>
      </c:catAx>
      <c:valAx>
        <c:axId val="526827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802170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Write_Throughput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RSRCH!$D$1</c:f>
              <c:strCache>
                <c:ptCount val="1"/>
                <c:pt idx="0">
                  <c:v>Write_Throughput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CABC-4424-8209-E073F9B271DC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ABC-4424-8209-E073F9B271DC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CABC-4424-8209-E073F9B271D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(RSRCH!$A$2:$A$4,RSRCH!$A$8)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(RSRCH!$D$2:$D$4,RSRCH!$D$8)</c:f>
              <c:numCache>
                <c:formatCode>General</c:formatCode>
                <c:ptCount val="4"/>
                <c:pt idx="0">
                  <c:v>596.04607299999998</c:v>
                </c:pt>
                <c:pt idx="1">
                  <c:v>42.432986999999997</c:v>
                </c:pt>
                <c:pt idx="2">
                  <c:v>103.21579800000001</c:v>
                </c:pt>
                <c:pt idx="3">
                  <c:v>852.39406699999995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BC-4424-8209-E073F9B2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75880"/>
        <c:axId val="61634871"/>
      </c:barChart>
      <c:catAx>
        <c:axId val="413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1634871"/>
        <c:crosses val="autoZero"/>
        <c:auto val="1"/>
        <c:lblAlgn val="ctr"/>
        <c:lblOffset val="100"/>
        <c:noMultiLvlLbl val="1"/>
      </c:catAx>
      <c:valAx>
        <c:axId val="616348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413758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Avg.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RSRCH!$E$1</c:f>
              <c:strCache>
                <c:ptCount val="1"/>
                <c:pt idx="0">
                  <c:v>Avg. latency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15-4DBB-9A93-7F52A464FC2C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15-4DBB-9A93-7F52A464FC2C}"/>
              </c:ext>
            </c:extLst>
          </c:dPt>
          <c:dPt>
            <c:idx val="3"/>
            <c:invertIfNegative val="0"/>
            <c:bubble3D val="0"/>
            <c:spPr>
              <a:solidFill>
                <a:srgbClr val="C34B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15-4DBB-9A93-7F52A464FC2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(RSRCH!$A$2:$A$4,RSRCH!$A$8)</c:f>
              <c:strCache>
                <c:ptCount val="4"/>
                <c:pt idx="0">
                  <c:v>RAID0</c:v>
                </c:pt>
                <c:pt idx="1">
                  <c:v>RAID4</c:v>
                </c:pt>
                <c:pt idx="2">
                  <c:v>RAID5</c:v>
                </c:pt>
                <c:pt idx="3">
                  <c:v>SWAN4-3r3c</c:v>
                </c:pt>
              </c:strCache>
            </c:strRef>
          </c:cat>
          <c:val>
            <c:numRef>
              <c:f>(RSRCH!$E$2:$E$4,RSRCH!$E$8)</c:f>
              <c:numCache>
                <c:formatCode>General</c:formatCode>
                <c:ptCount val="4"/>
                <c:pt idx="0">
                  <c:v>1.15E-2</c:v>
                </c:pt>
                <c:pt idx="1">
                  <c:v>0.16200000000000001</c:v>
                </c:pt>
                <c:pt idx="2">
                  <c:v>6.6894999999999996E-2</c:v>
                </c:pt>
                <c:pt idx="3">
                  <c:v>7.9590000000000008E-3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15-4DBB-9A93-7F52A464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2095"/>
        <c:axId val="62913584"/>
      </c:barChart>
      <c:catAx>
        <c:axId val="131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2913584"/>
        <c:crosses val="autoZero"/>
        <c:auto val="1"/>
        <c:lblAlgn val="ctr"/>
        <c:lblOffset val="100"/>
        <c:noMultiLvlLbl val="1"/>
      </c:catAx>
      <c:valAx>
        <c:axId val="629135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313209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008699713902"/>
          <c:y val="6.9171648163962401E-2"/>
          <c:w val="0.85519939277164703"/>
          <c:h val="0.75918018787361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Throughput!$A$2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Throughput!$B$2:$F$2</c:f>
              <c:numCache>
                <c:formatCode>General</c:formatCode>
                <c:ptCount val="5"/>
                <c:pt idx="0">
                  <c:v>658</c:v>
                </c:pt>
                <c:pt idx="1">
                  <c:v>428.5</c:v>
                </c:pt>
                <c:pt idx="2">
                  <c:v>327.2</c:v>
                </c:pt>
                <c:pt idx="3">
                  <c:v>363</c:v>
                </c:pt>
                <c:pt idx="4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0-4E41-8573-211DC7810114}"/>
            </c:ext>
          </c:extLst>
        </c:ser>
        <c:ser>
          <c:idx val="1"/>
          <c:order val="1"/>
          <c:tx>
            <c:strRef>
              <c:f>Throughput!$A$3</c:f>
              <c:strCache>
                <c:ptCount val="1"/>
                <c:pt idx="0">
                  <c:v>Log-RAID0</c:v>
                </c:pt>
              </c:strCache>
            </c:strRef>
          </c:tx>
          <c:spPr>
            <a:solidFill>
              <a:srgbClr val="BFBFB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Throughput!$B$3:$F$3</c:f>
              <c:numCache>
                <c:formatCode>General</c:formatCode>
                <c:ptCount val="5"/>
                <c:pt idx="0">
                  <c:v>1090.4631220000001</c:v>
                </c:pt>
                <c:pt idx="1">
                  <c:v>955.20033699999999</c:v>
                </c:pt>
                <c:pt idx="2">
                  <c:v>939.13071400000001</c:v>
                </c:pt>
                <c:pt idx="3">
                  <c:v>1135.5444239999999</c:v>
                </c:pt>
                <c:pt idx="4">
                  <c:v>1237.7252149999999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0-4E41-8573-211DC7810114}"/>
            </c:ext>
          </c:extLst>
        </c:ser>
        <c:ser>
          <c:idx val="2"/>
          <c:order val="2"/>
          <c:tx>
            <c:strRef>
              <c:f>Throughput!$A$4</c:f>
              <c:strCache>
                <c:ptCount val="1"/>
                <c:pt idx="0">
                  <c:v>SWAN0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Throughput!$B$4:$F$4</c:f>
              <c:numCache>
                <c:formatCode>General</c:formatCode>
                <c:ptCount val="5"/>
                <c:pt idx="0">
                  <c:v>1119</c:v>
                </c:pt>
                <c:pt idx="1">
                  <c:v>759</c:v>
                </c:pt>
                <c:pt idx="2">
                  <c:v>1028</c:v>
                </c:pt>
                <c:pt idx="3">
                  <c:v>1093</c:v>
                </c:pt>
                <c:pt idx="4">
                  <c:v>883.1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0-4E41-8573-211DC7810114}"/>
            </c:ext>
          </c:extLst>
        </c:ser>
        <c:ser>
          <c:idx val="3"/>
          <c:order val="3"/>
          <c:tx>
            <c:strRef>
              <c:f>Throughput!$A$8</c:f>
              <c:strCache>
                <c:ptCount val="1"/>
                <c:pt idx="0">
                  <c:v>SWAN4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Throughput!$B$7:$F$7</c:f>
              <c:numCache>
                <c:formatCode>General</c:formatCode>
                <c:ptCount val="5"/>
                <c:pt idx="0">
                  <c:v>792.18566499999997</c:v>
                </c:pt>
                <c:pt idx="1">
                  <c:v>692.83566099999996</c:v>
                </c:pt>
                <c:pt idx="2">
                  <c:v>745.97378100000003</c:v>
                </c:pt>
                <c:pt idx="3">
                  <c:v>677.48663999999997</c:v>
                </c:pt>
                <c:pt idx="4">
                  <c:v>993.06306900000004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0-4E41-8573-211DC781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14909"/>
        <c:axId val="85442286"/>
      </c:barChart>
      <c:catAx>
        <c:axId val="926149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5442286"/>
        <c:crosses val="autoZero"/>
        <c:auto val="1"/>
        <c:lblAlgn val="ctr"/>
        <c:lblOffset val="100"/>
        <c:noMultiLvlLbl val="1"/>
      </c:catAx>
      <c:valAx>
        <c:axId val="854422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Throughput 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2614909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9658434051497602"/>
          <c:y val="1.01527659170699E-2"/>
          <c:w val="0.49369379890225401"/>
          <c:h val="7.3068893528183701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0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2058713677448"/>
          <c:y val="9.1100210231254405E-2"/>
          <c:w val="0.86427130798535901"/>
          <c:h val="0.754730203223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Throughput!$A$2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Throughput!$B$2:$F$2</c:f>
              <c:numCache>
                <c:formatCode>General</c:formatCode>
                <c:ptCount val="5"/>
                <c:pt idx="0">
                  <c:v>658</c:v>
                </c:pt>
                <c:pt idx="1">
                  <c:v>428.5</c:v>
                </c:pt>
                <c:pt idx="2">
                  <c:v>327.2</c:v>
                </c:pt>
                <c:pt idx="3">
                  <c:v>363</c:v>
                </c:pt>
                <c:pt idx="4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1-4109-A78E-4359641958DA}"/>
            </c:ext>
          </c:extLst>
        </c:ser>
        <c:ser>
          <c:idx val="1"/>
          <c:order val="1"/>
          <c:tx>
            <c:strRef>
              <c:f>Throughput!$A$3</c:f>
              <c:strCache>
                <c:ptCount val="1"/>
                <c:pt idx="0">
                  <c:v>Log-RAID0</c:v>
                </c:pt>
              </c:strCache>
            </c:strRef>
          </c:tx>
          <c:spPr>
            <a:solidFill>
              <a:srgbClr val="BFBFB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Throughput!$B$3:$F$3</c:f>
              <c:numCache>
                <c:formatCode>General</c:formatCode>
                <c:ptCount val="5"/>
                <c:pt idx="0">
                  <c:v>1090.4631220000001</c:v>
                </c:pt>
                <c:pt idx="1">
                  <c:v>955.20033699999999</c:v>
                </c:pt>
                <c:pt idx="2">
                  <c:v>939.13071400000001</c:v>
                </c:pt>
                <c:pt idx="3">
                  <c:v>1135.5444239999999</c:v>
                </c:pt>
                <c:pt idx="4">
                  <c:v>1237.7252149999999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1-4109-A78E-4359641958DA}"/>
            </c:ext>
          </c:extLst>
        </c:ser>
        <c:ser>
          <c:idx val="2"/>
          <c:order val="2"/>
          <c:tx>
            <c:strRef>
              <c:f>Throughput!$A$4</c:f>
              <c:strCache>
                <c:ptCount val="1"/>
                <c:pt idx="0">
                  <c:v>SWAN0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Throughput!$B$4:$F$4</c:f>
              <c:numCache>
                <c:formatCode>General</c:formatCode>
                <c:ptCount val="5"/>
                <c:pt idx="0">
                  <c:v>1119</c:v>
                </c:pt>
                <c:pt idx="1">
                  <c:v>759</c:v>
                </c:pt>
                <c:pt idx="2">
                  <c:v>1028</c:v>
                </c:pt>
                <c:pt idx="3">
                  <c:v>1093</c:v>
                </c:pt>
                <c:pt idx="4">
                  <c:v>883.1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1-4109-A78E-4359641958DA}"/>
            </c:ext>
          </c:extLst>
        </c:ser>
        <c:ser>
          <c:idx val="3"/>
          <c:order val="3"/>
          <c:tx>
            <c:strRef>
              <c:f>Throughput!$A$5</c:f>
              <c:strCache>
                <c:ptCount val="1"/>
                <c:pt idx="0">
                  <c:v>RAID4</c:v>
                </c:pt>
              </c:strCache>
            </c:strRef>
          </c:tx>
          <c:spPr>
            <a:solidFill>
              <a:srgbClr val="595959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Throughput!$B$5:$F$5</c:f>
              <c:numCache>
                <c:formatCode>General</c:formatCode>
                <c:ptCount val="5"/>
                <c:pt idx="0">
                  <c:v>176</c:v>
                </c:pt>
                <c:pt idx="1">
                  <c:v>134</c:v>
                </c:pt>
                <c:pt idx="2">
                  <c:v>45</c:v>
                </c:pt>
                <c:pt idx="3">
                  <c:v>40</c:v>
                </c:pt>
                <c:pt idx="4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1-4109-A78E-4359641958DA}"/>
            </c:ext>
          </c:extLst>
        </c:ser>
        <c:ser>
          <c:idx val="4"/>
          <c:order val="4"/>
          <c:tx>
            <c:strRef>
              <c:f>Throughput!$A$6</c:f>
              <c:strCache>
                <c:ptCount val="1"/>
                <c:pt idx="0">
                  <c:v>RAID5</c:v>
                </c:pt>
              </c:strCache>
            </c:strRef>
          </c:tx>
          <c:spPr>
            <a:solidFill>
              <a:srgbClr val="3C65AE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Throughput!$B$6:$F$6</c:f>
              <c:numCache>
                <c:formatCode>General</c:formatCode>
                <c:ptCount val="5"/>
                <c:pt idx="0">
                  <c:v>252.86166399999999</c:v>
                </c:pt>
                <c:pt idx="1">
                  <c:v>140.93418500000001</c:v>
                </c:pt>
                <c:pt idx="2">
                  <c:v>109.672507</c:v>
                </c:pt>
                <c:pt idx="3">
                  <c:v>131.161112</c:v>
                </c:pt>
                <c:pt idx="4">
                  <c:v>361.15291000000002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1-4109-A78E-4359641958DA}"/>
            </c:ext>
          </c:extLst>
        </c:ser>
        <c:ser>
          <c:idx val="5"/>
          <c:order val="5"/>
          <c:tx>
            <c:strRef>
              <c:f>Throughput!$A$7</c:f>
              <c:strCache>
                <c:ptCount val="1"/>
                <c:pt idx="0">
                  <c:v>Log-RAID4</c:v>
                </c:pt>
              </c:strCache>
            </c:strRef>
          </c:tx>
          <c:spPr>
            <a:solidFill>
              <a:srgbClr val="639A3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Throughput!$B$7:$F$7</c:f>
              <c:numCache>
                <c:formatCode>General</c:formatCode>
                <c:ptCount val="5"/>
                <c:pt idx="0">
                  <c:v>792.18566499999997</c:v>
                </c:pt>
                <c:pt idx="1">
                  <c:v>692.83566099999996</c:v>
                </c:pt>
                <c:pt idx="2">
                  <c:v>745.97378100000003</c:v>
                </c:pt>
                <c:pt idx="3">
                  <c:v>677.48663999999997</c:v>
                </c:pt>
                <c:pt idx="4">
                  <c:v>993.06306900000004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81-4109-A78E-4359641958DA}"/>
            </c:ext>
          </c:extLst>
        </c:ser>
        <c:ser>
          <c:idx val="6"/>
          <c:order val="6"/>
          <c:tx>
            <c:strRef>
              <c:f>Throughput!$A$8</c:f>
              <c:strCache>
                <c:ptCount val="1"/>
                <c:pt idx="0">
                  <c:v>SWAN4</c:v>
                </c:pt>
              </c:strCache>
            </c:strRef>
          </c:tx>
          <c:spPr>
            <a:solidFill>
              <a:srgbClr val="98B8D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Throughput!$B$8:$F$8</c:f>
              <c:numCache>
                <c:formatCode>General</c:formatCode>
                <c:ptCount val="5"/>
                <c:pt idx="0">
                  <c:v>892</c:v>
                </c:pt>
                <c:pt idx="1">
                  <c:v>544</c:v>
                </c:pt>
                <c:pt idx="2">
                  <c:v>744</c:v>
                </c:pt>
                <c:pt idx="3">
                  <c:v>528</c:v>
                </c:pt>
                <c:pt idx="4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81-4109-A78E-43596419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27893"/>
        <c:axId val="67325295"/>
      </c:barChart>
      <c:catAx>
        <c:axId val="637278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7325295"/>
        <c:crosses val="autoZero"/>
        <c:auto val="1"/>
        <c:lblAlgn val="ctr"/>
        <c:lblOffset val="100"/>
        <c:noMultiLvlLbl val="1"/>
      </c:catAx>
      <c:valAx>
        <c:axId val="67325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Throughput 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3727893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14738178830208"/>
          <c:y val="7.4389520780550897E-3"/>
          <c:w val="0.87782467411197895"/>
          <c:h val="5.8113207547169803E-2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20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 MaxLatency(us)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ycsb_worka_32G!$E$2</c:f>
              <c:strCache>
                <c:ptCount val="1"/>
                <c:pt idx="0">
                  <c:v>Read MaxLatency(us)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E16-4F9A-8AF2-B2EE533EF2F1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E16-4F9A-8AF2-B2EE533EF2F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ycsb_worka_32G!$A$3:$A$5</c:f>
              <c:strCache>
                <c:ptCount val="3"/>
                <c:pt idx="0">
                  <c:v>SWAN4</c:v>
                </c:pt>
                <c:pt idx="1">
                  <c:v>MD5</c:v>
                </c:pt>
                <c:pt idx="2">
                  <c:v>MD4</c:v>
                </c:pt>
              </c:strCache>
            </c:strRef>
          </c:cat>
          <c:val>
            <c:numRef>
              <c:f>ycsb_worka_32G!$E$3:$E$5</c:f>
              <c:numCache>
                <c:formatCode>General</c:formatCode>
                <c:ptCount val="3"/>
                <c:pt idx="0">
                  <c:v>419327</c:v>
                </c:pt>
                <c:pt idx="1">
                  <c:v>1439743</c:v>
                </c:pt>
                <c:pt idx="2">
                  <c:v>801791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F9A-8AF2-B2EE533E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651"/>
        <c:axId val="48342682"/>
      </c:barChart>
      <c:catAx>
        <c:axId val="54176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48342682"/>
        <c:crosses val="autoZero"/>
        <c:auto val="1"/>
        <c:lblAlgn val="ctr"/>
        <c:lblOffset val="100"/>
        <c:noMultiLvlLbl val="1"/>
      </c:catAx>
      <c:valAx>
        <c:axId val="483426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Read MaxLatency(us)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41765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8604277214986"/>
          <c:y val="0.15628547105561899"/>
          <c:w val="0.85547515677761699"/>
          <c:h val="0.66352156640181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R_W_Throughput!$A$2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R_W_Throughput!$B$2:$F$2</c:f>
              <c:numCache>
                <c:formatCode>General</c:formatCode>
                <c:ptCount val="5"/>
                <c:pt idx="0">
                  <c:v>321.920456</c:v>
                </c:pt>
                <c:pt idx="1">
                  <c:v>82.939411000000007</c:v>
                </c:pt>
                <c:pt idx="2">
                  <c:v>108.14483300000001</c:v>
                </c:pt>
                <c:pt idx="3">
                  <c:v>21.551918000000001</c:v>
                </c:pt>
                <c:pt idx="4">
                  <c:v>622.895127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4-4E76-B293-C8D591A2AC37}"/>
            </c:ext>
          </c:extLst>
        </c:ser>
        <c:ser>
          <c:idx val="1"/>
          <c:order val="1"/>
          <c:tx>
            <c:strRef>
              <c:f>R_W_Throughput!$A$3</c:f>
              <c:strCache>
                <c:ptCount val="1"/>
                <c:pt idx="0">
                  <c:v>Log-RAID0</c:v>
                </c:pt>
              </c:strCache>
            </c:strRef>
          </c:tx>
          <c:spPr>
            <a:solidFill>
              <a:srgbClr val="BFBFB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R_W_Throughput!$B$3:$F$3</c:f>
              <c:numCache>
                <c:formatCode>General</c:formatCode>
                <c:ptCount val="5"/>
                <c:pt idx="0">
                  <c:v>532.45730700000001</c:v>
                </c:pt>
                <c:pt idx="1">
                  <c:v>184.300218</c:v>
                </c:pt>
                <c:pt idx="2">
                  <c:v>309.93537400000002</c:v>
                </c:pt>
                <c:pt idx="3">
                  <c:v>81.210826999999995</c:v>
                </c:pt>
                <c:pt idx="4">
                  <c:v>828.19744700000001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4-4E76-B293-C8D591A2AC37}"/>
            </c:ext>
          </c:extLst>
        </c:ser>
        <c:ser>
          <c:idx val="2"/>
          <c:order val="2"/>
          <c:tx>
            <c:strRef>
              <c:f>R_W_Throughput!$A$4</c:f>
              <c:strCache>
                <c:ptCount val="1"/>
                <c:pt idx="0">
                  <c:v>SWAN0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R_W_Throughput!$B$4:$F$4</c:f>
              <c:numCache>
                <c:formatCode>General</c:formatCode>
                <c:ptCount val="5"/>
                <c:pt idx="0">
                  <c:v>551.39254600000004</c:v>
                </c:pt>
                <c:pt idx="1">
                  <c:v>146.88017099999999</c:v>
                </c:pt>
                <c:pt idx="2">
                  <c:v>339.44469199999997</c:v>
                </c:pt>
                <c:pt idx="3">
                  <c:v>66.835847999999999</c:v>
                </c:pt>
                <c:pt idx="4">
                  <c:v>591.24034500000005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4-4E76-B293-C8D591A2AC37}"/>
            </c:ext>
          </c:extLst>
        </c:ser>
        <c:ser>
          <c:idx val="3"/>
          <c:order val="3"/>
          <c:tx>
            <c:strRef>
              <c:f>R_W_Throughput!$A$5</c:f>
              <c:strCache>
                <c:ptCount val="1"/>
                <c:pt idx="0">
                  <c:v>RAID4</c:v>
                </c:pt>
              </c:strCache>
            </c:strRef>
          </c:tx>
          <c:spPr>
            <a:solidFill>
              <a:srgbClr val="5F5F5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R_W_Throughput!$B$5:$F$5</c:f>
              <c:numCache>
                <c:formatCode>General</c:formatCode>
                <c:ptCount val="5"/>
                <c:pt idx="0">
                  <c:v>88.872398000000004</c:v>
                </c:pt>
                <c:pt idx="1">
                  <c:v>25.99943</c:v>
                </c:pt>
                <c:pt idx="2">
                  <c:v>14.956143000000001</c:v>
                </c:pt>
                <c:pt idx="3">
                  <c:v>5.6843149999999998</c:v>
                </c:pt>
                <c:pt idx="4">
                  <c:v>173.458643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4-4E76-B293-C8D591A2AC37}"/>
            </c:ext>
          </c:extLst>
        </c:ser>
        <c:ser>
          <c:idx val="4"/>
          <c:order val="4"/>
          <c:tx>
            <c:strRef>
              <c:f>R_W_Throughput!$A$6</c:f>
              <c:strCache>
                <c:ptCount val="1"/>
                <c:pt idx="0">
                  <c:v>RAID5</c:v>
                </c:pt>
              </c:strCache>
            </c:strRef>
          </c:tx>
          <c:spPr>
            <a:solidFill>
              <a:srgbClr val="3C65AE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R_W_Throughput!$B$6:$F$6</c:f>
              <c:numCache>
                <c:formatCode>General</c:formatCode>
                <c:ptCount val="5"/>
                <c:pt idx="0">
                  <c:v>140.43253799999999</c:v>
                </c:pt>
                <c:pt idx="1">
                  <c:v>27.153358999999998</c:v>
                </c:pt>
                <c:pt idx="2">
                  <c:v>35.897809000000002</c:v>
                </c:pt>
                <c:pt idx="3">
                  <c:v>23.107789</c:v>
                </c:pt>
                <c:pt idx="4">
                  <c:v>241.754524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4-4E76-B293-C8D591A2AC37}"/>
            </c:ext>
          </c:extLst>
        </c:ser>
        <c:ser>
          <c:idx val="5"/>
          <c:order val="5"/>
          <c:tx>
            <c:strRef>
              <c:f>R_W_Throughput!$A$7</c:f>
              <c:strCache>
                <c:ptCount val="1"/>
                <c:pt idx="0">
                  <c:v>Log-RAID4</c:v>
                </c:pt>
              </c:strCache>
            </c:strRef>
          </c:tx>
          <c:spPr>
            <a:solidFill>
              <a:srgbClr val="639A3F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R_W_Throughput!$B$7:$F$7</c:f>
              <c:numCache>
                <c:formatCode>General</c:formatCode>
                <c:ptCount val="5"/>
                <c:pt idx="0">
                  <c:v>387.65431599999999</c:v>
                </c:pt>
                <c:pt idx="1">
                  <c:v>133.59148300000001</c:v>
                </c:pt>
                <c:pt idx="2">
                  <c:v>247.01207500000001</c:v>
                </c:pt>
                <c:pt idx="3">
                  <c:v>39.266618000000001</c:v>
                </c:pt>
                <c:pt idx="4">
                  <c:v>665.15194199999996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74-4E76-B293-C8D591A2AC37}"/>
            </c:ext>
          </c:extLst>
        </c:ser>
        <c:ser>
          <c:idx val="6"/>
          <c:order val="6"/>
          <c:tx>
            <c:strRef>
              <c:f>R_W_Throughput!$A$8</c:f>
              <c:strCache>
                <c:ptCount val="1"/>
                <c:pt idx="0">
                  <c:v>SWAN4</c:v>
                </c:pt>
              </c:strCache>
            </c:strRef>
          </c:tx>
          <c:spPr>
            <a:solidFill>
              <a:srgbClr val="98B8DF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R_W_Throughput!$B$8:$F$8</c:f>
              <c:numCache>
                <c:formatCode>General</c:formatCode>
                <c:ptCount val="5"/>
                <c:pt idx="0">
                  <c:v>441.40481499999999</c:v>
                </c:pt>
                <c:pt idx="1">
                  <c:v>105.194033</c:v>
                </c:pt>
                <c:pt idx="2">
                  <c:v>245.52</c:v>
                </c:pt>
                <c:pt idx="3">
                  <c:v>32.617313000000003</c:v>
                </c:pt>
                <c:pt idx="4">
                  <c:v>519.73760600000003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74-4E76-B293-C8D591A2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0234"/>
        <c:axId val="37892298"/>
      </c:barChart>
      <c:catAx>
        <c:axId val="239202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Read</a:t>
                </a:r>
              </a:p>
            </c:rich>
          </c:tx>
          <c:layout>
            <c:manualLayout>
              <c:xMode val="edge"/>
              <c:yMode val="edge"/>
              <c:x val="0.52069464544138899"/>
              <c:y val="0.923879114642451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7892298"/>
        <c:crosses val="autoZero"/>
        <c:auto val="1"/>
        <c:lblAlgn val="ctr"/>
        <c:lblOffset val="100"/>
        <c:noMultiLvlLbl val="1"/>
      </c:catAx>
      <c:valAx>
        <c:axId val="378922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Throughput (MB/s)</a:t>
                </a:r>
              </a:p>
            </c:rich>
          </c:tx>
          <c:layout>
            <c:manualLayout>
              <c:xMode val="edge"/>
              <c:yMode val="edge"/>
              <c:x val="1.8556037948223199E-2"/>
              <c:y val="0.285187287173665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392023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5150345714745"/>
          <c:y val="2.7312712826333699E-2"/>
          <c:w val="0.76477777063098995"/>
          <c:h val="7.5416814473217395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0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176040694118"/>
          <c:y val="0.15329451860266999"/>
          <c:w val="0.86545829174849498"/>
          <c:h val="0.64683328599829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R_W_Throughput!$L$2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R_W_Throughput!$M$1:$Q$1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R_W_Throughput!$M$2:$Q$2</c:f>
              <c:numCache>
                <c:formatCode>General</c:formatCode>
                <c:ptCount val="5"/>
                <c:pt idx="0">
                  <c:v>336.62726199999997</c:v>
                </c:pt>
                <c:pt idx="1">
                  <c:v>345.64089100000001</c:v>
                </c:pt>
                <c:pt idx="2">
                  <c:v>219.078553</c:v>
                </c:pt>
                <c:pt idx="3">
                  <c:v>341.53239200000002</c:v>
                </c:pt>
                <c:pt idx="4">
                  <c:v>307.37113299999999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5-41C7-9D68-5939CCA9113D}"/>
            </c:ext>
          </c:extLst>
        </c:ser>
        <c:ser>
          <c:idx val="1"/>
          <c:order val="1"/>
          <c:tx>
            <c:strRef>
              <c:f>R_W_Throughput!$L$3</c:f>
              <c:strCache>
                <c:ptCount val="1"/>
                <c:pt idx="0">
                  <c:v>Log-RAID0</c:v>
                </c:pt>
              </c:strCache>
            </c:strRef>
          </c:tx>
          <c:spPr>
            <a:solidFill>
              <a:srgbClr val="C3C3C3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R_W_Throughput!$M$1:$Q$1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R_W_Throughput!$M$3:$Q$3</c:f>
              <c:numCache>
                <c:formatCode>General</c:formatCode>
                <c:ptCount val="5"/>
                <c:pt idx="0">
                  <c:v>558.00581399999999</c:v>
                </c:pt>
                <c:pt idx="1">
                  <c:v>770.90011900000002</c:v>
                </c:pt>
                <c:pt idx="2">
                  <c:v>629.19533999999999</c:v>
                </c:pt>
                <c:pt idx="3">
                  <c:v>1054.3335959999999</c:v>
                </c:pt>
                <c:pt idx="4">
                  <c:v>409.52776899999998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5-41C7-9D68-5939CCA9113D}"/>
            </c:ext>
          </c:extLst>
        </c:ser>
        <c:ser>
          <c:idx val="2"/>
          <c:order val="2"/>
          <c:tx>
            <c:strRef>
              <c:f>R_W_Throughput!$L$4</c:f>
              <c:strCache>
                <c:ptCount val="1"/>
                <c:pt idx="0">
                  <c:v>SWAN0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R_W_Throughput!$M$1:$Q$1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R_W_Throughput!$M$4:$Q$4</c:f>
              <c:numCache>
                <c:formatCode>General</c:formatCode>
                <c:ptCount val="5"/>
                <c:pt idx="0">
                  <c:v>567.87287000000003</c:v>
                </c:pt>
                <c:pt idx="1">
                  <c:v>612.14838099999997</c:v>
                </c:pt>
                <c:pt idx="2">
                  <c:v>612.14838099999997</c:v>
                </c:pt>
                <c:pt idx="3">
                  <c:v>1027.0565300000001</c:v>
                </c:pt>
                <c:pt idx="4">
                  <c:v>291.89011499999998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5-41C7-9D68-5939CCA9113D}"/>
            </c:ext>
          </c:extLst>
        </c:ser>
        <c:ser>
          <c:idx val="3"/>
          <c:order val="3"/>
          <c:tx>
            <c:strRef>
              <c:f>R_W_Throughput!$L$5</c:f>
              <c:strCache>
                <c:ptCount val="1"/>
                <c:pt idx="0">
                  <c:v>RAID4</c:v>
                </c:pt>
              </c:strCache>
            </c:strRef>
          </c:tx>
          <c:spPr>
            <a:solidFill>
              <a:srgbClr val="5F5F5F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R_W_Throughput!$M$1:$Q$1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R_W_Throughput!$M$5:$Q$5</c:f>
              <c:numCache>
                <c:formatCode>General</c:formatCode>
                <c:ptCount val="5"/>
                <c:pt idx="0">
                  <c:v>87.696524999999994</c:v>
                </c:pt>
                <c:pt idx="1">
                  <c:v>108.637905</c:v>
                </c:pt>
                <c:pt idx="2">
                  <c:v>30.018643000000001</c:v>
                </c:pt>
                <c:pt idx="3">
                  <c:v>34.376446999999999</c:v>
                </c:pt>
                <c:pt idx="4">
                  <c:v>85.915682000000004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5-41C7-9D68-5939CCA9113D}"/>
            </c:ext>
          </c:extLst>
        </c:ser>
        <c:ser>
          <c:idx val="4"/>
          <c:order val="4"/>
          <c:tx>
            <c:strRef>
              <c:f>R_W_Throughput!$L$6</c:f>
              <c:strCache>
                <c:ptCount val="1"/>
                <c:pt idx="0">
                  <c:v>RAID5</c:v>
                </c:pt>
              </c:strCache>
            </c:strRef>
          </c:tx>
          <c:spPr>
            <a:solidFill>
              <a:srgbClr val="3C65AE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R_W_Throughput!$M$1:$Q$1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R_W_Throughput!$M$6:$Q$6</c:f>
              <c:numCache>
                <c:formatCode>General</c:formatCode>
                <c:ptCount val="5"/>
                <c:pt idx="0">
                  <c:v>112.429126</c:v>
                </c:pt>
                <c:pt idx="1">
                  <c:v>113.780826</c:v>
                </c:pt>
                <c:pt idx="2">
                  <c:v>73.774698000000001</c:v>
                </c:pt>
                <c:pt idx="3">
                  <c:v>108.05332300000001</c:v>
                </c:pt>
                <c:pt idx="4">
                  <c:v>119.398386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5-41C7-9D68-5939CCA9113D}"/>
            </c:ext>
          </c:extLst>
        </c:ser>
        <c:ser>
          <c:idx val="5"/>
          <c:order val="5"/>
          <c:tx>
            <c:strRef>
              <c:f>R_W_Throughput!$L$7</c:f>
              <c:strCache>
                <c:ptCount val="1"/>
                <c:pt idx="0">
                  <c:v>Log-RAID4</c:v>
                </c:pt>
              </c:strCache>
            </c:strRef>
          </c:tx>
          <c:spPr>
            <a:solidFill>
              <a:srgbClr val="639A3F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R_W_Throughput!$M$1:$Q$1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R_W_Throughput!$M$7:$Q$7</c:f>
              <c:numCache>
                <c:formatCode>General</c:formatCode>
                <c:ptCount val="5"/>
                <c:pt idx="0">
                  <c:v>404.53134899999998</c:v>
                </c:pt>
                <c:pt idx="1">
                  <c:v>559.24417800000003</c:v>
                </c:pt>
                <c:pt idx="2">
                  <c:v>498.96170599999999</c:v>
                </c:pt>
                <c:pt idx="3">
                  <c:v>638.22002199999997</c:v>
                </c:pt>
                <c:pt idx="4">
                  <c:v>327.91112700000002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5-41C7-9D68-5939CCA9113D}"/>
            </c:ext>
          </c:extLst>
        </c:ser>
        <c:ser>
          <c:idx val="6"/>
          <c:order val="6"/>
          <c:tx>
            <c:strRef>
              <c:f>R_W_Throughput!$L$8</c:f>
              <c:strCache>
                <c:ptCount val="1"/>
                <c:pt idx="0">
                  <c:v>SWAN4</c:v>
                </c:pt>
              </c:strCache>
            </c:strRef>
          </c:tx>
          <c:spPr>
            <a:solidFill>
              <a:srgbClr val="98B8DF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R_W_Throughput!$M$1:$Q$1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R_W_Throughput!$M$8:$Q$8</c:f>
              <c:numCache>
                <c:formatCode>General</c:formatCode>
                <c:ptCount val="5"/>
                <c:pt idx="0">
                  <c:v>451.17522100000002</c:v>
                </c:pt>
                <c:pt idx="1">
                  <c:v>439.31151399999999</c:v>
                </c:pt>
                <c:pt idx="2">
                  <c:v>498.48</c:v>
                </c:pt>
                <c:pt idx="3">
                  <c:v>495.956366</c:v>
                </c:pt>
                <c:pt idx="4">
                  <c:v>256.530305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85-41C7-9D68-5939CCA9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977"/>
        <c:axId val="49104978"/>
      </c:barChart>
      <c:catAx>
        <c:axId val="109219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Write</a:t>
                </a:r>
              </a:p>
            </c:rich>
          </c:tx>
          <c:layout>
            <c:manualLayout>
              <c:xMode val="edge"/>
              <c:yMode val="edge"/>
              <c:x val="0.52516016870029902"/>
              <c:y val="0.9142289122408410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49104978"/>
        <c:crosses val="autoZero"/>
        <c:auto val="1"/>
        <c:lblAlgn val="ctr"/>
        <c:lblOffset val="100"/>
        <c:noMultiLvlLbl val="1"/>
      </c:catAx>
      <c:valAx>
        <c:axId val="491049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Throughput 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0921977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565435755448999"/>
          <c:y val="4.0187446748082903E-2"/>
          <c:w val="0.82372826786864095"/>
          <c:h val="7.5410068877369896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0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339514697178895E-2"/>
          <c:y val="0.17922380767308899"/>
          <c:w val="0.89442362070099302"/>
          <c:h val="0.65415579368163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Latency'!$A$2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Latency'!$I$1:$M$1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'Average Latency'!$I$2:$M$2</c:f>
              <c:numCache>
                <c:formatCode>General</c:formatCode>
                <c:ptCount val="5"/>
                <c:pt idx="0">
                  <c:v>16</c:v>
                </c:pt>
                <c:pt idx="1">
                  <c:v>11.299999999999999</c:v>
                </c:pt>
                <c:pt idx="2">
                  <c:v>24</c:v>
                </c:pt>
                <c:pt idx="3">
                  <c:v>103.5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B-4D7D-95E6-1B6F4FD0D722}"/>
            </c:ext>
          </c:extLst>
        </c:ser>
        <c:ser>
          <c:idx val="1"/>
          <c:order val="1"/>
          <c:tx>
            <c:strRef>
              <c:f>'Average Latency'!$A$3</c:f>
              <c:strCache>
                <c:ptCount val="1"/>
                <c:pt idx="0">
                  <c:v>Log-RAID0</c:v>
                </c:pt>
              </c:strCache>
            </c:strRef>
          </c:tx>
          <c:spPr>
            <a:solidFill>
              <a:srgbClr val="C3C3C3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Latency'!$I$1:$M$1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'Average Latency'!$I$3:$M$3</c:f>
              <c:numCache>
                <c:formatCode>General</c:formatCode>
                <c:ptCount val="5"/>
                <c:pt idx="0">
                  <c:v>9.527000000000001</c:v>
                </c:pt>
                <c:pt idx="1">
                  <c:v>4.8410000000000002</c:v>
                </c:pt>
                <c:pt idx="2">
                  <c:v>8.1059999999999999</c:v>
                </c:pt>
                <c:pt idx="3">
                  <c:v>30.635999999999999</c:v>
                </c:pt>
                <c:pt idx="4">
                  <c:v>9.5920000000000005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B-4D7D-95E6-1B6F4FD0D722}"/>
            </c:ext>
          </c:extLst>
        </c:ser>
        <c:ser>
          <c:idx val="2"/>
          <c:order val="2"/>
          <c:tx>
            <c:strRef>
              <c:f>'Average Latency'!$A$4</c:f>
              <c:strCache>
                <c:ptCount val="1"/>
                <c:pt idx="0">
                  <c:v>SWAN0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Latency'!$I$1:$M$1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'Average Latency'!$I$4:$M$4</c:f>
              <c:numCache>
                <c:formatCode>General</c:formatCode>
                <c:ptCount val="5"/>
                <c:pt idx="0">
                  <c:v>9.2899999999999991</c:v>
                </c:pt>
                <c:pt idx="1">
                  <c:v>6.2</c:v>
                </c:pt>
                <c:pt idx="2">
                  <c:v>7.4</c:v>
                </c:pt>
                <c:pt idx="3">
                  <c:v>33.9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B-4D7D-95E6-1B6F4FD0D722}"/>
            </c:ext>
          </c:extLst>
        </c:ser>
        <c:ser>
          <c:idx val="3"/>
          <c:order val="3"/>
          <c:tx>
            <c:strRef>
              <c:f>'Average Latency'!$A$5</c:f>
              <c:strCache>
                <c:ptCount val="1"/>
                <c:pt idx="0">
                  <c:v>RAID4</c:v>
                </c:pt>
              </c:strCache>
            </c:strRef>
          </c:tx>
          <c:spPr>
            <a:solidFill>
              <a:srgbClr val="5F5F5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Latency'!$I$1:$M$1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'Average Latency'!$I$5:$M$5</c:f>
              <c:numCache>
                <c:formatCode>General</c:formatCode>
                <c:ptCount val="5"/>
                <c:pt idx="0">
                  <c:v>60</c:v>
                </c:pt>
                <c:pt idx="1">
                  <c:v>36</c:v>
                </c:pt>
                <c:pt idx="2">
                  <c:v>177</c:v>
                </c:pt>
                <c:pt idx="3">
                  <c:v>648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B-4D7D-95E6-1B6F4FD0D722}"/>
            </c:ext>
          </c:extLst>
        </c:ser>
        <c:ser>
          <c:idx val="4"/>
          <c:order val="4"/>
          <c:tx>
            <c:strRef>
              <c:f>'Average Latency'!$A$6</c:f>
              <c:strCache>
                <c:ptCount val="1"/>
                <c:pt idx="0">
                  <c:v>RAID5</c:v>
                </c:pt>
              </c:strCache>
            </c:strRef>
          </c:tx>
          <c:spPr>
            <a:solidFill>
              <a:srgbClr val="3C65AE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Latency'!$I$1:$M$1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'Average Latency'!$I$6:$M$6</c:f>
              <c:numCache>
                <c:formatCode>General</c:formatCode>
                <c:ptCount val="5"/>
                <c:pt idx="0">
                  <c:v>40.911000000000001</c:v>
                </c:pt>
                <c:pt idx="1">
                  <c:v>34.658999999999999</c:v>
                </c:pt>
                <c:pt idx="2">
                  <c:v>72.125</c:v>
                </c:pt>
                <c:pt idx="3">
                  <c:v>155.70099999999999</c:v>
                </c:pt>
                <c:pt idx="4">
                  <c:v>34.083000000000006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1B-4D7D-95E6-1B6F4FD0D722}"/>
            </c:ext>
          </c:extLst>
        </c:ser>
        <c:ser>
          <c:idx val="5"/>
          <c:order val="5"/>
          <c:tx>
            <c:strRef>
              <c:f>'Average Latency'!$A$7</c:f>
              <c:strCache>
                <c:ptCount val="1"/>
                <c:pt idx="0">
                  <c:v>Log-RAID4</c:v>
                </c:pt>
              </c:strCache>
            </c:strRef>
          </c:tx>
          <c:spPr>
            <a:solidFill>
              <a:srgbClr val="639A3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Latency'!$I$1:$M$1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'Average Latency'!$I$7:$M$7</c:f>
              <c:numCache>
                <c:formatCode>General</c:formatCode>
                <c:ptCount val="5"/>
                <c:pt idx="0">
                  <c:v>13.265000000000001</c:v>
                </c:pt>
                <c:pt idx="1">
                  <c:v>6.8280000000000003</c:v>
                </c:pt>
                <c:pt idx="2">
                  <c:v>10.292000000000002</c:v>
                </c:pt>
                <c:pt idx="3">
                  <c:v>55.97</c:v>
                </c:pt>
                <c:pt idx="4">
                  <c:v>12.048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1B-4D7D-95E6-1B6F4FD0D722}"/>
            </c:ext>
          </c:extLst>
        </c:ser>
        <c:ser>
          <c:idx val="6"/>
          <c:order val="6"/>
          <c:tx>
            <c:strRef>
              <c:f>'Average Latency'!$A$8</c:f>
              <c:strCache>
                <c:ptCount val="1"/>
                <c:pt idx="0">
                  <c:v>SWAN4</c:v>
                </c:pt>
              </c:strCache>
            </c:strRef>
          </c:tx>
          <c:spPr>
            <a:solidFill>
              <a:srgbClr val="98B8D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Latency'!$I$1:$M$1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'Average Latency'!$I$8:$M$8</c:f>
              <c:numCache>
                <c:formatCode>General</c:formatCode>
                <c:ptCount val="5"/>
                <c:pt idx="0">
                  <c:v>11.700000000000001</c:v>
                </c:pt>
                <c:pt idx="1">
                  <c:v>8.8000000000000007</c:v>
                </c:pt>
                <c:pt idx="2">
                  <c:v>10</c:v>
                </c:pt>
                <c:pt idx="3">
                  <c:v>69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1B-4D7D-95E6-1B6F4FD0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3510"/>
        <c:axId val="61541432"/>
      </c:barChart>
      <c:catAx>
        <c:axId val="191435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1541432"/>
        <c:crosses val="autoZero"/>
        <c:auto val="1"/>
        <c:lblAlgn val="ctr"/>
        <c:lblOffset val="100"/>
        <c:noMultiLvlLbl val="1"/>
      </c:catAx>
      <c:valAx>
        <c:axId val="61541432"/>
        <c:scaling>
          <c:orientation val="minMax"/>
          <c:max val="1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Avg.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9143510"/>
        <c:crosses val="autoZero"/>
        <c:crossBetween val="between"/>
        <c:majorUnit val="2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05628986650884"/>
          <c:y val="3.88651379712398E-3"/>
          <c:w val="0.79249005359550195"/>
          <c:h val="6.2853970016657407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0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095856977240801"/>
          <c:y val="0.178070572268717"/>
          <c:w val="0.87372627982183204"/>
          <c:h val="0.71788057000678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Latency'!$A$2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'Max Latency'!$B$1:$F$1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'Max Latency'!$B$2:$F$2</c:f>
              <c:numCache>
                <c:formatCode>General</c:formatCode>
                <c:ptCount val="5"/>
                <c:pt idx="0">
                  <c:v>0.84399999999999997</c:v>
                </c:pt>
                <c:pt idx="1">
                  <c:v>1.0001</c:v>
                </c:pt>
                <c:pt idx="2">
                  <c:v>1.0740000000000001</c:v>
                </c:pt>
                <c:pt idx="3">
                  <c:v>1.103</c:v>
                </c:pt>
                <c:pt idx="4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8-40A6-9102-45F2B8142948}"/>
            </c:ext>
          </c:extLst>
        </c:ser>
        <c:ser>
          <c:idx val="1"/>
          <c:order val="1"/>
          <c:tx>
            <c:strRef>
              <c:f>'Max Latency'!$A$3</c:f>
              <c:strCache>
                <c:ptCount val="1"/>
                <c:pt idx="0">
                  <c:v>Log-RAID0</c:v>
                </c:pt>
              </c:strCache>
            </c:strRef>
          </c:tx>
          <c:spPr>
            <a:solidFill>
              <a:srgbClr val="7D7D7D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'Max Latency'!$B$1:$F$1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'Max Latency'!$B$3:$F$3</c:f>
              <c:numCache>
                <c:formatCode>General</c:formatCode>
                <c:ptCount val="5"/>
                <c:pt idx="0">
                  <c:v>1.030373</c:v>
                </c:pt>
                <c:pt idx="1">
                  <c:v>7.0997469999999998</c:v>
                </c:pt>
                <c:pt idx="2">
                  <c:v>0.89999399999999996</c:v>
                </c:pt>
                <c:pt idx="3">
                  <c:v>4.670992</c:v>
                </c:pt>
                <c:pt idx="4">
                  <c:v>0.77515599999999996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8-40A6-9102-45F2B8142948}"/>
            </c:ext>
          </c:extLst>
        </c:ser>
        <c:ser>
          <c:idx val="2"/>
          <c:order val="2"/>
          <c:tx>
            <c:strRef>
              <c:f>'Max Latency'!$A$4</c:f>
              <c:strCache>
                <c:ptCount val="1"/>
                <c:pt idx="0">
                  <c:v>SWAN0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'Max Latency'!$B$1:$F$1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'Max Latency'!$B$4:$F$4</c:f>
              <c:numCache>
                <c:formatCode>General</c:formatCode>
                <c:ptCount val="5"/>
                <c:pt idx="0">
                  <c:v>0.82</c:v>
                </c:pt>
                <c:pt idx="1">
                  <c:v>0.69899999999999995</c:v>
                </c:pt>
                <c:pt idx="2">
                  <c:v>0.8</c:v>
                </c:pt>
                <c:pt idx="3">
                  <c:v>1.07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8-40A6-9102-45F2B8142948}"/>
            </c:ext>
          </c:extLst>
        </c:ser>
        <c:ser>
          <c:idx val="3"/>
          <c:order val="3"/>
          <c:tx>
            <c:strRef>
              <c:f>'Max Latency'!$A$5</c:f>
              <c:strCache>
                <c:ptCount val="1"/>
                <c:pt idx="0">
                  <c:v>RAID4</c:v>
                </c:pt>
              </c:strCache>
            </c:strRef>
          </c:tx>
          <c:spPr>
            <a:solidFill>
              <a:srgbClr val="5F5F5F"/>
            </a:solidFill>
            <a:ln w="19080">
              <a:solidFill>
                <a:srgbClr val="0D0D0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'Max Latency'!$B$1:$F$1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'Max Latency'!$B$5:$F$5</c:f>
              <c:numCache>
                <c:formatCode>General</c:formatCode>
                <c:ptCount val="5"/>
                <c:pt idx="0">
                  <c:v>54.8</c:v>
                </c:pt>
                <c:pt idx="1">
                  <c:v>9.3870000000000005</c:v>
                </c:pt>
                <c:pt idx="2">
                  <c:v>16</c:v>
                </c:pt>
                <c:pt idx="3">
                  <c:v>45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8-40A6-9102-45F2B8142948}"/>
            </c:ext>
          </c:extLst>
        </c:ser>
        <c:ser>
          <c:idx val="4"/>
          <c:order val="4"/>
          <c:tx>
            <c:strRef>
              <c:f>'Max Latency'!$A$6</c:f>
              <c:strCache>
                <c:ptCount val="1"/>
                <c:pt idx="0">
                  <c:v>RAID5</c:v>
                </c:pt>
              </c:strCache>
            </c:strRef>
          </c:tx>
          <c:spPr>
            <a:solidFill>
              <a:srgbClr val="3C65AE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'Max Latency'!$B$1:$F$1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'Max Latency'!$B$6:$F$6</c:f>
              <c:numCache>
                <c:formatCode>General</c:formatCode>
                <c:ptCount val="5"/>
                <c:pt idx="0">
                  <c:v>38.532443000000001</c:v>
                </c:pt>
                <c:pt idx="1">
                  <c:v>14.760915000000001</c:v>
                </c:pt>
                <c:pt idx="2">
                  <c:v>9.7588179999999998</c:v>
                </c:pt>
                <c:pt idx="3">
                  <c:v>47.370347000000002</c:v>
                </c:pt>
                <c:pt idx="4">
                  <c:v>16.192599000000001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8-40A6-9102-45F2B8142948}"/>
            </c:ext>
          </c:extLst>
        </c:ser>
        <c:ser>
          <c:idx val="5"/>
          <c:order val="5"/>
          <c:tx>
            <c:strRef>
              <c:f>'Max Latency'!$A$7</c:f>
              <c:strCache>
                <c:ptCount val="1"/>
                <c:pt idx="0">
                  <c:v>Log-RAID4</c:v>
                </c:pt>
              </c:strCache>
            </c:strRef>
          </c:tx>
          <c:spPr>
            <a:solidFill>
              <a:srgbClr val="639A3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'Max Latency'!$B$1:$F$1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'Max Latency'!$B$7:$F$7</c:f>
              <c:numCache>
                <c:formatCode>General</c:formatCode>
                <c:ptCount val="5"/>
                <c:pt idx="0">
                  <c:v>1.0750550000000001</c:v>
                </c:pt>
                <c:pt idx="1">
                  <c:v>1.3990659999999999</c:v>
                </c:pt>
                <c:pt idx="2">
                  <c:v>1.153081</c:v>
                </c:pt>
                <c:pt idx="3">
                  <c:v>6.5218879999999997</c:v>
                </c:pt>
                <c:pt idx="4">
                  <c:v>1.627799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58-40A6-9102-45F2B8142948}"/>
            </c:ext>
          </c:extLst>
        </c:ser>
        <c:ser>
          <c:idx val="6"/>
          <c:order val="6"/>
          <c:tx>
            <c:strRef>
              <c:f>'Max Latency'!$A$8</c:f>
              <c:strCache>
                <c:ptCount val="1"/>
                <c:pt idx="0">
                  <c:v>SWAN4</c:v>
                </c:pt>
              </c:strCache>
            </c:strRef>
          </c:tx>
          <c:spPr>
            <a:solidFill>
              <a:srgbClr val="98B8D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'Max Latency'!$B$1:$F$1</c:f>
              <c:strCache>
                <c:ptCount val="5"/>
                <c:pt idx="0">
                  <c:v>Exchange</c:v>
                </c:pt>
                <c:pt idx="1">
                  <c:v>Financial</c:v>
                </c:pt>
                <c:pt idx="2">
                  <c:v>HM</c:v>
                </c:pt>
                <c:pt idx="3">
                  <c:v>PROJ</c:v>
                </c:pt>
                <c:pt idx="4">
                  <c:v>PRXY</c:v>
                </c:pt>
              </c:strCache>
            </c:strRef>
          </c:cat>
          <c:val>
            <c:numRef>
              <c:f>'Max Latency'!$B$8:$F$8</c:f>
              <c:numCache>
                <c:formatCode>General</c:formatCode>
                <c:ptCount val="5"/>
                <c:pt idx="0">
                  <c:v>0.92</c:v>
                </c:pt>
                <c:pt idx="1">
                  <c:v>0.79</c:v>
                </c:pt>
                <c:pt idx="2">
                  <c:v>0.85</c:v>
                </c:pt>
                <c:pt idx="3">
                  <c:v>0.84</c:v>
                </c:pt>
                <c:pt idx="4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58-40A6-9102-45F2B814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4594"/>
        <c:axId val="68930768"/>
      </c:barChart>
      <c:catAx>
        <c:axId val="35745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8930768"/>
        <c:crosses val="autoZero"/>
        <c:auto val="1"/>
        <c:lblAlgn val="ctr"/>
        <c:lblOffset val="100"/>
        <c:noMultiLvlLbl val="1"/>
      </c:catAx>
      <c:valAx>
        <c:axId val="68930768"/>
        <c:scaling>
          <c:orientation val="minMax"/>
          <c:max val="1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Max Latency (sec)</a:t>
                </a:r>
              </a:p>
            </c:rich>
          </c:tx>
          <c:layout>
            <c:manualLayout>
              <c:xMode val="edge"/>
              <c:yMode val="edge"/>
              <c:x val="2.6054060650436299E-2"/>
              <c:y val="0.360665007916760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57459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9943864787357"/>
          <c:y val="2.7312825152680398E-2"/>
          <c:w val="0.71998657595265003"/>
          <c:h val="6.9784538822597997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0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6571213262999"/>
          <c:y val="0.15061488673139201"/>
          <c:w val="0.83840241145440797"/>
          <c:h val="0.64957928802589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'YCSB32G-A'!$A$3</c:f>
              <c:strCache>
                <c:ptCount val="1"/>
                <c:pt idx="0">
                  <c:v>RAID4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40A-4854-943A-B35E25D07688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0A-4854-943A-B35E25D076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'YCSB32G-A'!$O$2:$R$2</c:f>
              <c:strCache>
                <c:ptCount val="4"/>
                <c:pt idx="0">
                  <c:v>Read 99thPercentileLatency</c:v>
                </c:pt>
                <c:pt idx="1">
                  <c:v>Update 99thPercentileLatency</c:v>
                </c:pt>
                <c:pt idx="2">
                  <c:v>Read 95thPercentileLatency</c:v>
                </c:pt>
                <c:pt idx="3">
                  <c:v>Update 95thPercentileLatency</c:v>
                </c:pt>
              </c:strCache>
            </c:strRef>
          </c:cat>
          <c:val>
            <c:numRef>
              <c:f>'YCSB32G-A'!$O$3:$R$3</c:f>
              <c:numCache>
                <c:formatCode>General</c:formatCode>
                <c:ptCount val="4"/>
                <c:pt idx="0">
                  <c:v>1.0167000000000001E-2</c:v>
                </c:pt>
                <c:pt idx="1">
                  <c:v>0.20646300000000001</c:v>
                </c:pt>
                <c:pt idx="2">
                  <c:v>1.2160000000000001E-3</c:v>
                </c:pt>
                <c:pt idx="3">
                  <c:v>3.6958999999999999E-2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A-4854-943A-B35E25D07688}"/>
            </c:ext>
          </c:extLst>
        </c:ser>
        <c:ser>
          <c:idx val="1"/>
          <c:order val="1"/>
          <c:tx>
            <c:strRef>
              <c:f>'YCSB32G-A'!$A$4</c:f>
              <c:strCache>
                <c:ptCount val="1"/>
                <c:pt idx="0">
                  <c:v>RAID5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'YCSB32G-A'!$O$2:$R$2</c:f>
              <c:strCache>
                <c:ptCount val="4"/>
                <c:pt idx="0">
                  <c:v>Read 99thPercentileLatency</c:v>
                </c:pt>
                <c:pt idx="1">
                  <c:v>Update 99thPercentileLatency</c:v>
                </c:pt>
                <c:pt idx="2">
                  <c:v>Read 95thPercentileLatency</c:v>
                </c:pt>
                <c:pt idx="3">
                  <c:v>Update 95thPercentileLatency</c:v>
                </c:pt>
              </c:strCache>
            </c:strRef>
          </c:cat>
          <c:val>
            <c:numRef>
              <c:f>'YCSB32G-A'!$O$4:$R$4</c:f>
              <c:numCache>
                <c:formatCode>General</c:formatCode>
                <c:ptCount val="4"/>
                <c:pt idx="0">
                  <c:v>2.1663000000000002E-2</c:v>
                </c:pt>
                <c:pt idx="1">
                  <c:v>3.6158999999999997E-2</c:v>
                </c:pt>
                <c:pt idx="2">
                  <c:v>4.4949999999999999E-3</c:v>
                </c:pt>
                <c:pt idx="3">
                  <c:v>1.8383E-2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A-4854-943A-B35E25D07688}"/>
            </c:ext>
          </c:extLst>
        </c:ser>
        <c:ser>
          <c:idx val="2"/>
          <c:order val="2"/>
          <c:tx>
            <c:strRef>
              <c:f>'YCSB32G-A'!$A$5</c:f>
              <c:strCache>
                <c:ptCount val="1"/>
                <c:pt idx="0">
                  <c:v>Log-RAID4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'YCSB32G-A'!$O$2:$R$2</c:f>
              <c:strCache>
                <c:ptCount val="4"/>
                <c:pt idx="0">
                  <c:v>Read 99thPercentileLatency</c:v>
                </c:pt>
                <c:pt idx="1">
                  <c:v>Update 99thPercentileLatency</c:v>
                </c:pt>
                <c:pt idx="2">
                  <c:v>Read 95thPercentileLatency</c:v>
                </c:pt>
                <c:pt idx="3">
                  <c:v>Update 95thPercentileLatency</c:v>
                </c:pt>
              </c:strCache>
            </c:strRef>
          </c:cat>
          <c:val>
            <c:numRef>
              <c:f>'YCSB32G-A'!$O$5:$R$5</c:f>
              <c:numCache>
                <c:formatCode>General</c:formatCode>
                <c:ptCount val="4"/>
                <c:pt idx="0">
                  <c:v>2.2734999999999998E-2</c:v>
                </c:pt>
                <c:pt idx="1">
                  <c:v>3.3015000000000003E-2</c:v>
                </c:pt>
                <c:pt idx="2">
                  <c:v>3.5409999999999999E-3</c:v>
                </c:pt>
                <c:pt idx="3">
                  <c:v>8.6309999999999998E-3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A-4854-943A-B35E25D07688}"/>
            </c:ext>
          </c:extLst>
        </c:ser>
        <c:ser>
          <c:idx val="3"/>
          <c:order val="3"/>
          <c:tx>
            <c:strRef>
              <c:f>'YCSB32G-A'!$A$6</c:f>
              <c:strCache>
                <c:ptCount val="1"/>
                <c:pt idx="0">
                  <c:v>SWAN4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'YCSB32G-A'!$O$2:$R$2</c:f>
              <c:strCache>
                <c:ptCount val="4"/>
                <c:pt idx="0">
                  <c:v>Read 99thPercentileLatency</c:v>
                </c:pt>
                <c:pt idx="1">
                  <c:v>Update 99thPercentileLatency</c:v>
                </c:pt>
                <c:pt idx="2">
                  <c:v>Read 95thPercentileLatency</c:v>
                </c:pt>
                <c:pt idx="3">
                  <c:v>Update 95thPercentileLatency</c:v>
                </c:pt>
              </c:strCache>
            </c:strRef>
          </c:cat>
          <c:val>
            <c:numRef>
              <c:f>'YCSB32G-A'!$O$6:$R$6</c:f>
              <c:numCache>
                <c:formatCode>General</c:formatCode>
                <c:ptCount val="4"/>
                <c:pt idx="0">
                  <c:v>1.4534999999999999E-2</c:v>
                </c:pt>
                <c:pt idx="1">
                  <c:v>0.116479</c:v>
                </c:pt>
                <c:pt idx="2">
                  <c:v>2.9989999999999999E-3</c:v>
                </c:pt>
                <c:pt idx="3">
                  <c:v>2.4494999999999999E-2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A-4854-943A-B35E25D0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03077"/>
        <c:axId val="31104946"/>
      </c:barChart>
      <c:catAx>
        <c:axId val="335030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1104946"/>
        <c:crosses val="autoZero"/>
        <c:auto val="1"/>
        <c:lblAlgn val="ctr"/>
        <c:lblOffset val="100"/>
        <c:noMultiLvlLbl val="1"/>
      </c:catAx>
      <c:valAx>
        <c:axId val="31104946"/>
        <c:scaling>
          <c:orientation val="minMax"/>
          <c:max val="0.0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sec</a:t>
                </a:r>
              </a:p>
            </c:rich>
          </c:tx>
          <c:layout>
            <c:manualLayout>
              <c:xMode val="edge"/>
              <c:yMode val="edge"/>
              <c:x val="2.0798794272795799E-2"/>
              <c:y val="0.437993527508091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33503077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6672192916352704"/>
          <c:y val="2.75080906148867E-2"/>
          <c:w val="0.42572496533429799"/>
          <c:h val="6.9907437374587406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0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'YCSB32G-A'!$B$2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CF14-46E5-9ACD-BC6EE968F26F}"/>
              </c:ext>
            </c:extLst>
          </c:dPt>
          <c:dPt>
            <c:idx val="1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CF14-46E5-9ACD-BC6EE968F26F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CF14-46E5-9ACD-BC6EE968F26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CF14-46E5-9ACD-BC6EE968F26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'YCSB32G-A'!$A$3:$A$6</c:f>
              <c:strCache>
                <c:ptCount val="4"/>
                <c:pt idx="0">
                  <c:v>RAID4</c:v>
                </c:pt>
                <c:pt idx="1">
                  <c:v>RAID5</c:v>
                </c:pt>
                <c:pt idx="2">
                  <c:v>Log-RAID4</c:v>
                </c:pt>
                <c:pt idx="3">
                  <c:v>SWAN4</c:v>
                </c:pt>
              </c:strCache>
            </c:strRef>
          </c:cat>
          <c:val>
            <c:numRef>
              <c:f>'YCSB32G-A'!$B$3:$B$6</c:f>
              <c:numCache>
                <c:formatCode>General</c:formatCode>
                <c:ptCount val="4"/>
                <c:pt idx="0">
                  <c:v>2749.6654950000002</c:v>
                </c:pt>
                <c:pt idx="1">
                  <c:v>4290.8436920000004</c:v>
                </c:pt>
                <c:pt idx="2">
                  <c:v>12424</c:v>
                </c:pt>
                <c:pt idx="3">
                  <c:v>7930.4350459999996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14-46E5-9ACD-BC6EE968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588"/>
        <c:axId val="55819843"/>
      </c:barChart>
      <c:catAx>
        <c:axId val="158015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5819843"/>
        <c:crosses val="autoZero"/>
        <c:auto val="1"/>
        <c:lblAlgn val="ctr"/>
        <c:lblOffset val="100"/>
        <c:noMultiLvlLbl val="1"/>
      </c:catAx>
      <c:valAx>
        <c:axId val="558198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58015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0942589241652"/>
          <c:y val="0.16300963139981201"/>
          <c:w val="0.86718210231946102"/>
          <c:h val="0.6640596712289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'YCSB32G-A'!$E$2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'YCSB32G-A'!$A$3:$A$6</c:f>
              <c:strCache>
                <c:ptCount val="4"/>
                <c:pt idx="0">
                  <c:v>RAID4</c:v>
                </c:pt>
                <c:pt idx="1">
                  <c:v>RAID5</c:v>
                </c:pt>
                <c:pt idx="2">
                  <c:v>Log-RAID4</c:v>
                </c:pt>
                <c:pt idx="3">
                  <c:v>SWAN4</c:v>
                </c:pt>
              </c:strCache>
            </c:strRef>
          </c:cat>
          <c:val>
            <c:numRef>
              <c:f>'YCSB32G-A'!$E$3:$E$6</c:f>
              <c:numCache>
                <c:formatCode>General</c:formatCode>
                <c:ptCount val="4"/>
                <c:pt idx="0">
                  <c:v>0.73355578330000004</c:v>
                </c:pt>
                <c:pt idx="1">
                  <c:v>1.2636301410000002</c:v>
                </c:pt>
                <c:pt idx="2">
                  <c:v>1.3806500000000002</c:v>
                </c:pt>
                <c:pt idx="3">
                  <c:v>0.77344184929999993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C-4699-A067-045F61A77495}"/>
            </c:ext>
          </c:extLst>
        </c:ser>
        <c:ser>
          <c:idx val="1"/>
          <c:order val="1"/>
          <c:tx>
            <c:strRef>
              <c:f>'YCSB32G-A'!$F$2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'YCSB32G-A'!$A$3:$A$6</c:f>
              <c:strCache>
                <c:ptCount val="4"/>
                <c:pt idx="0">
                  <c:v>RAID4</c:v>
                </c:pt>
                <c:pt idx="1">
                  <c:v>RAID5</c:v>
                </c:pt>
                <c:pt idx="2">
                  <c:v>Log-RAID4</c:v>
                </c:pt>
                <c:pt idx="3">
                  <c:v>SWAN4</c:v>
                </c:pt>
              </c:strCache>
            </c:strRef>
          </c:cat>
          <c:val>
            <c:numRef>
              <c:f>'YCSB32G-A'!$F$3:$F$6</c:f>
              <c:numCache>
                <c:formatCode>General</c:formatCode>
                <c:ptCount val="4"/>
                <c:pt idx="0">
                  <c:v>20.84055815</c:v>
                </c:pt>
                <c:pt idx="1">
                  <c:v>12.45430189</c:v>
                </c:pt>
                <c:pt idx="2">
                  <c:v>3.3814799999999998</c:v>
                </c:pt>
                <c:pt idx="3">
                  <c:v>6.605421239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C-4699-A067-045F61A7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958"/>
        <c:axId val="15508079"/>
      </c:barChart>
      <c:catAx>
        <c:axId val="569239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5508079"/>
        <c:crosses val="autoZero"/>
        <c:auto val="1"/>
        <c:lblAlgn val="ctr"/>
        <c:lblOffset val="100"/>
        <c:noMultiLvlLbl val="1"/>
      </c:catAx>
      <c:valAx>
        <c:axId val="15508079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Average Latency (ms)</a:t>
                </a:r>
              </a:p>
            </c:rich>
          </c:tx>
          <c:layout>
            <c:manualLayout>
              <c:xMode val="edge"/>
              <c:yMode val="edge"/>
              <c:x val="4.0829083730876799E-2"/>
              <c:y val="0.25896154681729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692395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5535449909524599"/>
          <c:y val="6.3002389745817899E-2"/>
          <c:w val="0.20438244390340199"/>
          <c:h val="7.6911935110081098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0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870413047332"/>
          <c:y val="0.13116548112248899"/>
          <c:w val="0.86860485729480597"/>
          <c:h val="0.71374970687094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'YCSB32G-A'!$G$8</c:f>
              <c:strCache>
                <c:ptCount val="1"/>
                <c:pt idx="0">
                  <c:v>Read (sec)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'YCSB32G-A'!$F$9:$F$12</c:f>
              <c:strCache>
                <c:ptCount val="4"/>
                <c:pt idx="0">
                  <c:v>RAID4</c:v>
                </c:pt>
                <c:pt idx="1">
                  <c:v>RAID5</c:v>
                </c:pt>
                <c:pt idx="2">
                  <c:v>Log-RAID4</c:v>
                </c:pt>
                <c:pt idx="3">
                  <c:v>SWAN4</c:v>
                </c:pt>
              </c:strCache>
            </c:strRef>
          </c:cat>
          <c:val>
            <c:numRef>
              <c:f>'YCSB32G-A'!$G$9:$G$12</c:f>
              <c:numCache>
                <c:formatCode>General</c:formatCode>
                <c:ptCount val="4"/>
                <c:pt idx="0">
                  <c:v>8.0179100000000005</c:v>
                </c:pt>
                <c:pt idx="1">
                  <c:v>14.39743</c:v>
                </c:pt>
                <c:pt idx="2">
                  <c:v>8.8780699999999992</c:v>
                </c:pt>
                <c:pt idx="3">
                  <c:v>4.1932700000000001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242-8C38-A139FADC9CC2}"/>
            </c:ext>
          </c:extLst>
        </c:ser>
        <c:ser>
          <c:idx val="1"/>
          <c:order val="1"/>
          <c:tx>
            <c:strRef>
              <c:f>'YCSB32G-A'!$H$8</c:f>
              <c:strCache>
                <c:ptCount val="1"/>
                <c:pt idx="0">
                  <c:v>Update (sec)</c:v>
                </c:pt>
              </c:strCache>
            </c:strRef>
          </c:tx>
          <c:spPr>
            <a:solidFill>
              <a:srgbClr val="808080"/>
            </a:solidFill>
            <a:ln w="1908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'YCSB32G-A'!$F$9:$F$12</c:f>
              <c:strCache>
                <c:ptCount val="4"/>
                <c:pt idx="0">
                  <c:v>RAID4</c:v>
                </c:pt>
                <c:pt idx="1">
                  <c:v>RAID5</c:v>
                </c:pt>
                <c:pt idx="2">
                  <c:v>Log-RAID4</c:v>
                </c:pt>
                <c:pt idx="3">
                  <c:v>SWAN4</c:v>
                </c:pt>
              </c:strCache>
            </c:strRef>
          </c:cat>
          <c:val>
            <c:numRef>
              <c:f>'YCSB32G-A'!$H$9:$H$12</c:f>
              <c:numCache>
                <c:formatCode>General</c:formatCode>
                <c:ptCount val="4"/>
                <c:pt idx="0">
                  <c:v>62.685183000000002</c:v>
                </c:pt>
                <c:pt idx="1">
                  <c:v>72.482815000000002</c:v>
                </c:pt>
                <c:pt idx="2">
                  <c:v>1.0977269999999999</c:v>
                </c:pt>
                <c:pt idx="3">
                  <c:v>1.5441910000000001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4242-8C38-A139FADC9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4044"/>
        <c:axId val="20590969"/>
      </c:barChart>
      <c:catAx>
        <c:axId val="536640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0590969"/>
        <c:crosses val="autoZero"/>
        <c:auto val="1"/>
        <c:lblAlgn val="ctr"/>
        <c:lblOffset val="100"/>
        <c:noMultiLvlLbl val="1"/>
      </c:catAx>
      <c:valAx>
        <c:axId val="20590969"/>
        <c:scaling>
          <c:orientation val="minMax"/>
          <c:max val="1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000" b="0" strike="noStrike" spc="-1">
                    <a:solidFill>
                      <a:srgbClr val="595959"/>
                    </a:solidFill>
                    <a:latin typeface="Calibri"/>
                  </a:rPr>
                  <a:t>Max latency (sec)</a:t>
                </a:r>
              </a:p>
            </c:rich>
          </c:tx>
          <c:layout>
            <c:manualLayout>
              <c:xMode val="edge"/>
              <c:yMode val="edge"/>
              <c:x val="1.0884594929977001E-2"/>
              <c:y val="0.264285155944657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366404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2435738344265201"/>
          <c:y val="2.5091847103884901E-2"/>
          <c:w val="0.35090767267054301"/>
          <c:h val="8.3020637898686703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0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9351498856294"/>
          <c:y val="0.12401405700898099"/>
          <c:w val="0.84297122677475"/>
          <c:h val="0.690589613432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ycsb!$C$40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ycsb!$A$41:$B$52</c:f>
              <c:multiLvlStrCache>
                <c:ptCount val="12"/>
                <c:lvl>
                  <c:pt idx="0">
                    <c:v>RAID4</c:v>
                  </c:pt>
                  <c:pt idx="1">
                    <c:v>Log-RAID4</c:v>
                  </c:pt>
                  <c:pt idx="2">
                    <c:v>SWAN4</c:v>
                  </c:pt>
                  <c:pt idx="3">
                    <c:v>RAID4</c:v>
                  </c:pt>
                  <c:pt idx="4">
                    <c:v>Log-RAID4</c:v>
                  </c:pt>
                  <c:pt idx="5">
                    <c:v>SWAN4</c:v>
                  </c:pt>
                  <c:pt idx="6">
                    <c:v>RAID4</c:v>
                  </c:pt>
                  <c:pt idx="7">
                    <c:v>Log-RAID4</c:v>
                  </c:pt>
                  <c:pt idx="8">
                    <c:v>SWAN4</c:v>
                  </c:pt>
                  <c:pt idx="9">
                    <c:v>RAID4</c:v>
                  </c:pt>
                  <c:pt idx="10">
                    <c:v>Log-RAID4</c:v>
                  </c:pt>
                  <c:pt idx="11">
                    <c:v>SWAN4</c:v>
                  </c:pt>
                </c:lvl>
                <c:lvl>
                  <c:pt idx="0">
                    <c:v>YCSB-A</c:v>
                  </c:pt>
                  <c:pt idx="3">
                    <c:v>YCSB-B</c:v>
                  </c:pt>
                  <c:pt idx="6">
                    <c:v>YCSB-C</c:v>
                  </c:pt>
                  <c:pt idx="9">
                    <c:v>YCSB-D</c:v>
                  </c:pt>
                </c:lvl>
              </c:multiLvlStrCache>
            </c:multiLvlStrRef>
          </c:cat>
          <c:val>
            <c:numRef>
              <c:f>ycsb!$C$41:$C$52</c:f>
              <c:numCache>
                <c:formatCode>General</c:formatCode>
                <c:ptCount val="12"/>
                <c:pt idx="0">
                  <c:v>0.37834741259999999</c:v>
                </c:pt>
                <c:pt idx="1">
                  <c:v>1.8320000000000001</c:v>
                </c:pt>
                <c:pt idx="2">
                  <c:v>0.87</c:v>
                </c:pt>
                <c:pt idx="3">
                  <c:v>1.0244446599999999</c:v>
                </c:pt>
                <c:pt idx="4">
                  <c:v>1.472</c:v>
                </c:pt>
                <c:pt idx="5">
                  <c:v>1.419</c:v>
                </c:pt>
                <c:pt idx="6">
                  <c:v>1.7498290839999999</c:v>
                </c:pt>
                <c:pt idx="7">
                  <c:v>1.6140000000000001</c:v>
                </c:pt>
                <c:pt idx="8">
                  <c:v>1.502</c:v>
                </c:pt>
                <c:pt idx="9">
                  <c:v>0.35053746769999999</c:v>
                </c:pt>
                <c:pt idx="10">
                  <c:v>2.2570000000000001</c:v>
                </c:pt>
                <c:pt idx="11">
                  <c:v>0.88800000000000001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9-42C6-B57F-9700AB1FD0A1}"/>
            </c:ext>
          </c:extLst>
        </c:ser>
        <c:ser>
          <c:idx val="1"/>
          <c:order val="1"/>
          <c:tx>
            <c:strRef>
              <c:f>ycsb!$D$40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000000"/>
              </a:solidFill>
              <a:round/>
            </a:ln>
          </c:spPr>
          <c:invertIfNegative val="0"/>
          <c:dPt>
            <c:idx val="9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2-5DD9-42C6-B57F-9700AB1FD0A1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4-5DD9-42C6-B57F-9700AB1FD0A1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6-5DD9-42C6-B57F-9700AB1FD0A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ycsb!$A$41:$B$52</c:f>
              <c:multiLvlStrCache>
                <c:ptCount val="12"/>
                <c:lvl>
                  <c:pt idx="0">
                    <c:v>RAID4</c:v>
                  </c:pt>
                  <c:pt idx="1">
                    <c:v>Log-RAID4</c:v>
                  </c:pt>
                  <c:pt idx="2">
                    <c:v>SWAN4</c:v>
                  </c:pt>
                  <c:pt idx="3">
                    <c:v>RAID4</c:v>
                  </c:pt>
                  <c:pt idx="4">
                    <c:v>Log-RAID4</c:v>
                  </c:pt>
                  <c:pt idx="5">
                    <c:v>SWAN4</c:v>
                  </c:pt>
                  <c:pt idx="6">
                    <c:v>RAID4</c:v>
                  </c:pt>
                  <c:pt idx="7">
                    <c:v>Log-RAID4</c:v>
                  </c:pt>
                  <c:pt idx="8">
                    <c:v>SWAN4</c:v>
                  </c:pt>
                  <c:pt idx="9">
                    <c:v>RAID4</c:v>
                  </c:pt>
                  <c:pt idx="10">
                    <c:v>Log-RAID4</c:v>
                  </c:pt>
                  <c:pt idx="11">
                    <c:v>SWAN4</c:v>
                  </c:pt>
                </c:lvl>
                <c:lvl>
                  <c:pt idx="0">
                    <c:v>YCSB-A</c:v>
                  </c:pt>
                  <c:pt idx="3">
                    <c:v>YCSB-B</c:v>
                  </c:pt>
                  <c:pt idx="6">
                    <c:v>YCSB-C</c:v>
                  </c:pt>
                  <c:pt idx="9">
                    <c:v>YCSB-D</c:v>
                  </c:pt>
                </c:lvl>
              </c:multiLvlStrCache>
            </c:multiLvlStrRef>
          </c:cat>
          <c:val>
            <c:numRef>
              <c:f>ycsb!$D$41:$D$52</c:f>
              <c:numCache>
                <c:formatCode>General</c:formatCode>
                <c:ptCount val="12"/>
                <c:pt idx="0">
                  <c:v>137.62994850000001</c:v>
                </c:pt>
                <c:pt idx="1">
                  <c:v>13.366</c:v>
                </c:pt>
                <c:pt idx="2">
                  <c:v>7.8929999999999998</c:v>
                </c:pt>
                <c:pt idx="3">
                  <c:v>88.976903849999999</c:v>
                </c:pt>
                <c:pt idx="4">
                  <c:v>23.346</c:v>
                </c:pt>
                <c:pt idx="5">
                  <c:v>7.0469999999999997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325.34547259999999</c:v>
                </c:pt>
                <c:pt idx="10">
                  <c:v>28.416</c:v>
                </c:pt>
                <c:pt idx="11">
                  <c:v>17.295000000000002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D9-42C6-B57F-9700AB1F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30097"/>
        <c:axId val="78953057"/>
      </c:barChart>
      <c:catAx>
        <c:axId val="236300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3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78953057"/>
        <c:crosses val="autoZero"/>
        <c:auto val="1"/>
        <c:lblAlgn val="ctr"/>
        <c:lblOffset val="100"/>
        <c:noMultiLvlLbl val="1"/>
      </c:catAx>
      <c:valAx>
        <c:axId val="78953057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5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500" b="0" strike="noStrike" spc="-1">
                    <a:solidFill>
                      <a:srgbClr val="595959"/>
                    </a:solidFill>
                    <a:latin typeface="Calibri"/>
                  </a:rPr>
                  <a:t>Avg. Latency (ms)</a:t>
                </a:r>
              </a:p>
            </c:rich>
          </c:tx>
          <c:layout>
            <c:manualLayout>
              <c:xMode val="edge"/>
              <c:yMode val="edge"/>
              <c:x val="6.6816485412737298E-2"/>
              <c:y val="0.30132760640374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3630097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852040611581503"/>
          <c:y val="2.1319796954314699E-2"/>
          <c:w val="0.19768445131127499"/>
          <c:h val="7.0053496817525096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5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569536942725101"/>
          <c:y val="0.12793256848513199"/>
          <c:w val="0.85358066285356105"/>
          <c:h val="0.6879887614141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ycsb!$C$54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ycsb!$A$55:$B$66</c:f>
              <c:multiLvlStrCache>
                <c:ptCount val="12"/>
                <c:lvl>
                  <c:pt idx="0">
                    <c:v>RAID4</c:v>
                  </c:pt>
                  <c:pt idx="1">
                    <c:v>Log-RAID4</c:v>
                  </c:pt>
                  <c:pt idx="2">
                    <c:v>SWAN4</c:v>
                  </c:pt>
                  <c:pt idx="3">
                    <c:v>RAID4</c:v>
                  </c:pt>
                  <c:pt idx="4">
                    <c:v>Log-RAID4</c:v>
                  </c:pt>
                  <c:pt idx="5">
                    <c:v>SWAN4</c:v>
                  </c:pt>
                  <c:pt idx="6">
                    <c:v>RAID4</c:v>
                  </c:pt>
                  <c:pt idx="7">
                    <c:v>Log-RAID4</c:v>
                  </c:pt>
                  <c:pt idx="8">
                    <c:v>SWAN4</c:v>
                  </c:pt>
                  <c:pt idx="9">
                    <c:v>RAID4</c:v>
                  </c:pt>
                  <c:pt idx="10">
                    <c:v>Log-RAID4</c:v>
                  </c:pt>
                  <c:pt idx="11">
                    <c:v>SWAN4</c:v>
                  </c:pt>
                </c:lvl>
                <c:lvl>
                  <c:pt idx="0">
                    <c:v>YCSB-A</c:v>
                  </c:pt>
                  <c:pt idx="3">
                    <c:v>YCSB-B</c:v>
                  </c:pt>
                  <c:pt idx="6">
                    <c:v>YCSB-C</c:v>
                  </c:pt>
                  <c:pt idx="9">
                    <c:v>YCSB-D</c:v>
                  </c:pt>
                </c:lvl>
              </c:multiLvlStrCache>
            </c:multiLvlStrRef>
          </c:cat>
          <c:val>
            <c:numRef>
              <c:f>ycsb!$C$55:$C$66</c:f>
              <c:numCache>
                <c:formatCode>General</c:formatCode>
                <c:ptCount val="12"/>
                <c:pt idx="0">
                  <c:v>3.6772659999999999</c:v>
                </c:pt>
                <c:pt idx="1">
                  <c:v>1.4100470000000001</c:v>
                </c:pt>
                <c:pt idx="2">
                  <c:v>0.47385500000000003</c:v>
                </c:pt>
                <c:pt idx="3">
                  <c:v>2.914974</c:v>
                </c:pt>
                <c:pt idx="4">
                  <c:v>1.087051</c:v>
                </c:pt>
                <c:pt idx="5">
                  <c:v>1.0329429999999999</c:v>
                </c:pt>
                <c:pt idx="6">
                  <c:v>4.8761299999999999</c:v>
                </c:pt>
                <c:pt idx="7">
                  <c:v>1.3190310000000001</c:v>
                </c:pt>
                <c:pt idx="8">
                  <c:v>1.3901950000000001</c:v>
                </c:pt>
                <c:pt idx="9">
                  <c:v>0.73780199999999996</c:v>
                </c:pt>
                <c:pt idx="10">
                  <c:v>1.7113769999999999</c:v>
                </c:pt>
                <c:pt idx="11">
                  <c:v>1.8165709999999999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5-42AC-A91B-C2A81D524C74}"/>
            </c:ext>
          </c:extLst>
        </c:ser>
        <c:ser>
          <c:idx val="1"/>
          <c:order val="1"/>
          <c:tx>
            <c:strRef>
              <c:f>ycsb!$D$54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000000"/>
              </a:solidFill>
              <a:round/>
            </a:ln>
          </c:spPr>
          <c:invertIfNegative val="0"/>
          <c:dPt>
            <c:idx val="9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2-1425-42AC-A91B-C2A81D524C74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4-1425-42AC-A91B-C2A81D524C74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6-1425-42AC-A91B-C2A81D524C7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ycsb!$A$55:$B$66</c:f>
              <c:multiLvlStrCache>
                <c:ptCount val="12"/>
                <c:lvl>
                  <c:pt idx="0">
                    <c:v>RAID4</c:v>
                  </c:pt>
                  <c:pt idx="1">
                    <c:v>Log-RAID4</c:v>
                  </c:pt>
                  <c:pt idx="2">
                    <c:v>SWAN4</c:v>
                  </c:pt>
                  <c:pt idx="3">
                    <c:v>RAID4</c:v>
                  </c:pt>
                  <c:pt idx="4">
                    <c:v>Log-RAID4</c:v>
                  </c:pt>
                  <c:pt idx="5">
                    <c:v>SWAN4</c:v>
                  </c:pt>
                  <c:pt idx="6">
                    <c:v>RAID4</c:v>
                  </c:pt>
                  <c:pt idx="7">
                    <c:v>Log-RAID4</c:v>
                  </c:pt>
                  <c:pt idx="8">
                    <c:v>SWAN4</c:v>
                  </c:pt>
                  <c:pt idx="9">
                    <c:v>RAID4</c:v>
                  </c:pt>
                  <c:pt idx="10">
                    <c:v>Log-RAID4</c:v>
                  </c:pt>
                  <c:pt idx="11">
                    <c:v>SWAN4</c:v>
                  </c:pt>
                </c:lvl>
                <c:lvl>
                  <c:pt idx="0">
                    <c:v>YCSB-A</c:v>
                  </c:pt>
                  <c:pt idx="3">
                    <c:v>YCSB-B</c:v>
                  </c:pt>
                  <c:pt idx="6">
                    <c:v>YCSB-C</c:v>
                  </c:pt>
                  <c:pt idx="9">
                    <c:v>YCSB-D</c:v>
                  </c:pt>
                </c:lvl>
              </c:multiLvlStrCache>
            </c:multiLvlStrRef>
          </c:cat>
          <c:val>
            <c:numRef>
              <c:f>ycsb!$D$55:$D$66</c:f>
              <c:numCache>
                <c:formatCode>General</c:formatCode>
                <c:ptCount val="12"/>
                <c:pt idx="0">
                  <c:v>204.67434299999999</c:v>
                </c:pt>
                <c:pt idx="1">
                  <c:v>1.2185589999999999</c:v>
                </c:pt>
                <c:pt idx="2">
                  <c:v>28.540927</c:v>
                </c:pt>
                <c:pt idx="3">
                  <c:v>188.83774199999999</c:v>
                </c:pt>
                <c:pt idx="4">
                  <c:v>1.2164919999999999</c:v>
                </c:pt>
                <c:pt idx="5">
                  <c:v>1.30315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141.81412700000001</c:v>
                </c:pt>
                <c:pt idx="10">
                  <c:v>1.708215</c:v>
                </c:pt>
                <c:pt idx="11">
                  <c:v>9.0548450000000003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25-42AC-A91B-C2A81D52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52671"/>
        <c:axId val="87579670"/>
      </c:barChart>
      <c:catAx>
        <c:axId val="591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3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7579670"/>
        <c:crosses val="autoZero"/>
        <c:auto val="1"/>
        <c:lblAlgn val="ctr"/>
        <c:lblOffset val="100"/>
        <c:noMultiLvlLbl val="1"/>
      </c:catAx>
      <c:valAx>
        <c:axId val="87579670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5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500" b="0" strike="noStrike" spc="-1">
                    <a:solidFill>
                      <a:srgbClr val="595959"/>
                    </a:solidFill>
                    <a:latin typeface="Calibri"/>
                  </a:rPr>
                  <a:t>Max Latency (sec)</a:t>
                </a:r>
              </a:p>
            </c:rich>
          </c:tx>
          <c:layout>
            <c:manualLayout>
              <c:xMode val="edge"/>
              <c:yMode val="edge"/>
              <c:x val="2.33291545874794E-2"/>
              <c:y val="0.3352376492624680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9152671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240068949306602"/>
          <c:y val="3.6244439241395497E-2"/>
          <c:w val="0.20567667626491201"/>
          <c:h val="5.5118478973494402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5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Update MaxLatency(us)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ycsb_worka_32G!$F$2</c:f>
              <c:strCache>
                <c:ptCount val="1"/>
                <c:pt idx="0">
                  <c:v>Update MaxLatency(us)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ED4-4EA6-9141-D10C5A07C664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ED4-4EA6-9141-D10C5A07C66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ycsb_worka_32G!$A$3:$A$5</c:f>
              <c:strCache>
                <c:ptCount val="3"/>
                <c:pt idx="0">
                  <c:v>SWAN4</c:v>
                </c:pt>
                <c:pt idx="1">
                  <c:v>MD5</c:v>
                </c:pt>
                <c:pt idx="2">
                  <c:v>MD4</c:v>
                </c:pt>
              </c:strCache>
            </c:strRef>
          </c:cat>
          <c:val>
            <c:numRef>
              <c:f>ycsb_worka_32G!$F$3:$F$5</c:f>
              <c:numCache>
                <c:formatCode>General</c:formatCode>
                <c:ptCount val="3"/>
                <c:pt idx="0">
                  <c:v>1544191</c:v>
                </c:pt>
                <c:pt idx="1">
                  <c:v>72482815</c:v>
                </c:pt>
                <c:pt idx="2">
                  <c:v>62685183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D4-4EA6-9141-D10C5A07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8866"/>
        <c:axId val="83648137"/>
      </c:barChart>
      <c:catAx>
        <c:axId val="61408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3648137"/>
        <c:crosses val="autoZero"/>
        <c:auto val="1"/>
        <c:lblAlgn val="ctr"/>
        <c:lblOffset val="100"/>
        <c:noMultiLvlLbl val="1"/>
      </c:catAx>
      <c:valAx>
        <c:axId val="83648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Update MaxLatency(us)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140886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431274808455601"/>
          <c:y val="8.6534696541222506E-2"/>
          <c:w val="0.82163758884888805"/>
          <c:h val="0.71707635414400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ycsb!$C$26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351C-415C-A2DB-C432A3B2DFF7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351C-415C-A2DB-C432A3B2DFF7}"/>
              </c:ext>
            </c:extLst>
          </c:dPt>
          <c:dPt>
            <c:idx val="4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351C-415C-A2DB-C432A3B2DFF7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351C-415C-A2DB-C432A3B2DFF7}"/>
              </c:ext>
            </c:extLst>
          </c:dPt>
          <c:dPt>
            <c:idx val="7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351C-415C-A2DB-C432A3B2DFF7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351C-415C-A2DB-C432A3B2DFF7}"/>
              </c:ext>
            </c:extLst>
          </c:dPt>
          <c:dPt>
            <c:idx val="10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D-351C-415C-A2DB-C432A3B2DFF7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F-351C-415C-A2DB-C432A3B2DFF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ycsb!$A$27:$B$38</c:f>
              <c:multiLvlStrCache>
                <c:ptCount val="12"/>
                <c:lvl>
                  <c:pt idx="0">
                    <c:v>RAID4</c:v>
                  </c:pt>
                  <c:pt idx="1">
                    <c:v>Log-RAID4</c:v>
                  </c:pt>
                  <c:pt idx="2">
                    <c:v>SWAN4</c:v>
                  </c:pt>
                  <c:pt idx="3">
                    <c:v>RAID4</c:v>
                  </c:pt>
                  <c:pt idx="4">
                    <c:v>Log-RAID4</c:v>
                  </c:pt>
                  <c:pt idx="5">
                    <c:v>SWAN4</c:v>
                  </c:pt>
                  <c:pt idx="6">
                    <c:v>RAID4</c:v>
                  </c:pt>
                  <c:pt idx="7">
                    <c:v>Log-RAID4</c:v>
                  </c:pt>
                  <c:pt idx="8">
                    <c:v>SWAN4</c:v>
                  </c:pt>
                  <c:pt idx="9">
                    <c:v>RAID4</c:v>
                  </c:pt>
                  <c:pt idx="10">
                    <c:v>Log-RAID4</c:v>
                  </c:pt>
                  <c:pt idx="11">
                    <c:v>SWAN4</c:v>
                  </c:pt>
                </c:lvl>
                <c:lvl>
                  <c:pt idx="0">
                    <c:v>YCSB-A</c:v>
                  </c:pt>
                  <c:pt idx="3">
                    <c:v>YCSB-B</c:v>
                  </c:pt>
                  <c:pt idx="6">
                    <c:v>YCSB-C</c:v>
                  </c:pt>
                  <c:pt idx="9">
                    <c:v>YCSB-D</c:v>
                  </c:pt>
                </c:lvl>
              </c:multiLvlStrCache>
            </c:multiLvlStrRef>
          </c:cat>
          <c:val>
            <c:numRef>
              <c:f>ycsb!$C$27:$C$38</c:f>
              <c:numCache>
                <c:formatCode>General</c:formatCode>
                <c:ptCount val="12"/>
                <c:pt idx="0">
                  <c:v>421.40142090000001</c:v>
                </c:pt>
                <c:pt idx="1">
                  <c:v>3884</c:v>
                </c:pt>
                <c:pt idx="2">
                  <c:v>6498</c:v>
                </c:pt>
                <c:pt idx="3">
                  <c:v>5404.0246370000004</c:v>
                </c:pt>
                <c:pt idx="4">
                  <c:v>11438</c:v>
                </c:pt>
                <c:pt idx="5">
                  <c:v>17312</c:v>
                </c:pt>
                <c:pt idx="6">
                  <c:v>15703.88675</c:v>
                </c:pt>
                <c:pt idx="7">
                  <c:v>18278</c:v>
                </c:pt>
                <c:pt idx="8">
                  <c:v>19227</c:v>
                </c:pt>
                <c:pt idx="9">
                  <c:v>1724.5915130000001</c:v>
                </c:pt>
                <c:pt idx="10">
                  <c:v>10705</c:v>
                </c:pt>
                <c:pt idx="11">
                  <c:v>17112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1C-415C-A2DB-C432A3B2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42660"/>
        <c:axId val="97011226"/>
      </c:barChart>
      <c:catAx>
        <c:axId val="931426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3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7011226"/>
        <c:crosses val="autoZero"/>
        <c:auto val="1"/>
        <c:lblAlgn val="ctr"/>
        <c:lblOffset val="100"/>
        <c:noMultiLvlLbl val="1"/>
      </c:catAx>
      <c:valAx>
        <c:axId val="970112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5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500" b="0" strike="noStrike" spc="-1">
                    <a:solidFill>
                      <a:srgbClr val="595959"/>
                    </a:solidFill>
                    <a:latin typeface="Calibri"/>
                  </a:rPr>
                  <a:t>Throughput (ops/sec)</a:t>
                </a:r>
              </a:p>
            </c:rich>
          </c:tx>
          <c:layout>
            <c:manualLayout>
              <c:xMode val="edge"/>
              <c:yMode val="edge"/>
              <c:x val="6.6260500323086904E-2"/>
              <c:y val="0.24415923428322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31426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716015153759897E-2"/>
          <c:y val="9.8459996355021007E-2"/>
          <c:w val="0.90979703274143398"/>
          <c:h val="0.75378166575542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ycsb!$C$68</c:f>
              <c:strCache>
                <c:ptCount val="1"/>
                <c:pt idx="0">
                  <c:v>99.99th Read Latency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000000"/>
              </a:solidFill>
              <a:round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FF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9669-4A38-B614-11EF63B493ED}"/>
              </c:ext>
            </c:extLst>
          </c:dPt>
          <c:dPt>
            <c:idx val="1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9669-4A38-B614-11EF63B493ED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9669-4A38-B614-11EF63B493E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9669-4A38-B614-11EF63B493ED}"/>
              </c:ext>
            </c:extLst>
          </c:dPt>
          <c:dPt>
            <c:idx val="4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9669-4A38-B614-11EF63B493ED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9669-4A38-B614-11EF63B493ED}"/>
              </c:ext>
            </c:extLst>
          </c:dPt>
          <c:dPt>
            <c:idx val="6"/>
            <c:invertIfNegative val="0"/>
            <c:bubble3D val="0"/>
            <c:spPr>
              <a:solidFill>
                <a:srgbClr val="FFFFFF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D-9669-4A38-B614-11EF63B493ED}"/>
              </c:ext>
            </c:extLst>
          </c:dPt>
          <c:dPt>
            <c:idx val="7"/>
            <c:invertIfNegative val="0"/>
            <c:bubble3D val="0"/>
            <c:spPr>
              <a:solidFill>
                <a:srgbClr val="7D7D7D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F-9669-4A38-B614-11EF63B493ED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1-9669-4A38-B614-11EF63B493ED}"/>
              </c:ext>
            </c:extLst>
          </c:dPt>
          <c:dPt>
            <c:idx val="9"/>
            <c:invertIfNegative val="0"/>
            <c:bubble3D val="0"/>
            <c:spPr>
              <a:solidFill>
                <a:srgbClr val="FFFFFF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3-9669-4A38-B614-11EF63B493ED}"/>
              </c:ext>
            </c:extLst>
          </c:dPt>
          <c:dPt>
            <c:idx val="10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5-9669-4A38-B614-11EF63B493ED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7-9669-4A38-B614-11EF63B493E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ycsb!$A$69:$B$80</c:f>
              <c:multiLvlStrCache>
                <c:ptCount val="12"/>
                <c:lvl>
                  <c:pt idx="0">
                    <c:v>RAID4</c:v>
                  </c:pt>
                  <c:pt idx="1">
                    <c:v>Log-RAID4</c:v>
                  </c:pt>
                  <c:pt idx="2">
                    <c:v>SWAN4</c:v>
                  </c:pt>
                  <c:pt idx="3">
                    <c:v>RAID4</c:v>
                  </c:pt>
                  <c:pt idx="4">
                    <c:v>Log-RAID4</c:v>
                  </c:pt>
                  <c:pt idx="5">
                    <c:v>SWAN4</c:v>
                  </c:pt>
                  <c:pt idx="6">
                    <c:v>RAID4</c:v>
                  </c:pt>
                  <c:pt idx="7">
                    <c:v>Log-RAID4</c:v>
                  </c:pt>
                  <c:pt idx="8">
                    <c:v>SWAN4</c:v>
                  </c:pt>
                  <c:pt idx="9">
                    <c:v>RAID4</c:v>
                  </c:pt>
                  <c:pt idx="10">
                    <c:v>Log-RAID4</c:v>
                  </c:pt>
                  <c:pt idx="11">
                    <c:v>SWAN4</c:v>
                  </c:pt>
                </c:lvl>
                <c:lvl>
                  <c:pt idx="0">
                    <c:v>YCSB-A</c:v>
                  </c:pt>
                  <c:pt idx="3">
                    <c:v>YCSB-B</c:v>
                  </c:pt>
                  <c:pt idx="6">
                    <c:v>YCSB-C</c:v>
                  </c:pt>
                  <c:pt idx="9">
                    <c:v>YCSB-D</c:v>
                  </c:pt>
                </c:lvl>
              </c:multiLvlStrCache>
            </c:multiLvlStrRef>
          </c:cat>
          <c:val>
            <c:numRef>
              <c:f>ycsb!$C$69:$C$80</c:f>
              <c:numCache>
                <c:formatCode>General</c:formatCode>
                <c:ptCount val="12"/>
                <c:pt idx="0">
                  <c:v>20.21</c:v>
                </c:pt>
                <c:pt idx="1">
                  <c:v>576.17999999999995</c:v>
                </c:pt>
                <c:pt idx="2">
                  <c:v>122.053</c:v>
                </c:pt>
                <c:pt idx="3">
                  <c:v>118.325</c:v>
                </c:pt>
                <c:pt idx="4">
                  <c:v>333.41199999999998</c:v>
                </c:pt>
                <c:pt idx="5">
                  <c:v>141.25</c:v>
                </c:pt>
                <c:pt idx="6">
                  <c:v>101.312</c:v>
                </c:pt>
                <c:pt idx="7">
                  <c:v>362.42899999999997</c:v>
                </c:pt>
                <c:pt idx="8">
                  <c:v>328.15300000000002</c:v>
                </c:pt>
                <c:pt idx="9">
                  <c:v>76.805000000000007</c:v>
                </c:pt>
                <c:pt idx="10">
                  <c:v>503.38299999999998</c:v>
                </c:pt>
                <c:pt idx="11">
                  <c:v>243.495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69-4A38-B614-11EF63B4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0148"/>
        <c:axId val="64158711"/>
      </c:barChart>
      <c:catAx>
        <c:axId val="633901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3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4158711"/>
        <c:crosses val="autoZero"/>
        <c:auto val="1"/>
        <c:lblAlgn val="ctr"/>
        <c:lblOffset val="100"/>
        <c:noMultiLvlLbl val="1"/>
      </c:catAx>
      <c:valAx>
        <c:axId val="641587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5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2500" b="0" strike="noStrike" spc="-1">
                    <a:solidFill>
                      <a:srgbClr val="595959"/>
                    </a:solidFill>
                    <a:latin typeface="Calibri"/>
                  </a:rPr>
                  <a:t>99.99th Read Latency (ms)</a:t>
                </a:r>
              </a:p>
            </c:rich>
          </c:tx>
          <c:layout>
            <c:manualLayout>
              <c:xMode val="edge"/>
              <c:yMode val="edge"/>
              <c:x val="5.0371436432517097E-3"/>
              <c:y val="0.254465099325679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5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339014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569536942725101"/>
          <c:y val="0.12791943432611999"/>
          <c:w val="0.85358066285356105"/>
          <c:h val="0.68797943004071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ycsb!$C$54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ycsb!$A$55:$B$66</c:f>
              <c:multiLvlStrCache>
                <c:ptCount val="12"/>
                <c:lvl>
                  <c:pt idx="0">
                    <c:v>RAID4</c:v>
                  </c:pt>
                  <c:pt idx="1">
                    <c:v>Log-RAID4</c:v>
                  </c:pt>
                  <c:pt idx="2">
                    <c:v>SWAN4</c:v>
                  </c:pt>
                  <c:pt idx="3">
                    <c:v>RAID4</c:v>
                  </c:pt>
                  <c:pt idx="4">
                    <c:v>Log-RAID4</c:v>
                  </c:pt>
                  <c:pt idx="5">
                    <c:v>SWAN4</c:v>
                  </c:pt>
                  <c:pt idx="6">
                    <c:v>RAID4</c:v>
                  </c:pt>
                  <c:pt idx="7">
                    <c:v>Log-RAID4</c:v>
                  </c:pt>
                  <c:pt idx="8">
                    <c:v>SWAN4</c:v>
                  </c:pt>
                  <c:pt idx="9">
                    <c:v>RAID4</c:v>
                  </c:pt>
                  <c:pt idx="10">
                    <c:v>Log-RAID4</c:v>
                  </c:pt>
                  <c:pt idx="11">
                    <c:v>SWAN4</c:v>
                  </c:pt>
                </c:lvl>
                <c:lvl>
                  <c:pt idx="0">
                    <c:v>YCSB-A</c:v>
                  </c:pt>
                  <c:pt idx="3">
                    <c:v>YCSB-B</c:v>
                  </c:pt>
                  <c:pt idx="6">
                    <c:v>YCSB-C</c:v>
                  </c:pt>
                  <c:pt idx="9">
                    <c:v>YCSB-D</c:v>
                  </c:pt>
                </c:lvl>
              </c:multiLvlStrCache>
            </c:multiLvlStrRef>
          </c:cat>
          <c:val>
            <c:numRef>
              <c:f>ycsb!$C$55:$C$66</c:f>
              <c:numCache>
                <c:formatCode>General</c:formatCode>
                <c:ptCount val="12"/>
                <c:pt idx="0">
                  <c:v>3.6772659999999999</c:v>
                </c:pt>
                <c:pt idx="1">
                  <c:v>1.4100470000000001</c:v>
                </c:pt>
                <c:pt idx="2">
                  <c:v>0.47385500000000003</c:v>
                </c:pt>
                <c:pt idx="3">
                  <c:v>2.914974</c:v>
                </c:pt>
                <c:pt idx="4">
                  <c:v>1.087051</c:v>
                </c:pt>
                <c:pt idx="5">
                  <c:v>1.0329429999999999</c:v>
                </c:pt>
                <c:pt idx="6">
                  <c:v>4.8761299999999999</c:v>
                </c:pt>
                <c:pt idx="7">
                  <c:v>1.3190310000000001</c:v>
                </c:pt>
                <c:pt idx="8">
                  <c:v>1.3901950000000001</c:v>
                </c:pt>
                <c:pt idx="9">
                  <c:v>0.73780199999999996</c:v>
                </c:pt>
                <c:pt idx="10">
                  <c:v>1.7113769999999999</c:v>
                </c:pt>
                <c:pt idx="11">
                  <c:v>1.8165709999999999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2-4475-8792-AD2EB2054B32}"/>
            </c:ext>
          </c:extLst>
        </c:ser>
        <c:ser>
          <c:idx val="1"/>
          <c:order val="1"/>
          <c:tx>
            <c:strRef>
              <c:f>ycsb!$D$54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000000"/>
              </a:solidFill>
              <a:round/>
            </a:ln>
          </c:spPr>
          <c:invertIfNegative val="0"/>
          <c:dPt>
            <c:idx val="9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2-A1F2-4475-8792-AD2EB2054B32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4-A1F2-4475-8792-AD2EB2054B32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6-A1F2-4475-8792-AD2EB2054B3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ycsb!$A$55:$B$66</c:f>
              <c:multiLvlStrCache>
                <c:ptCount val="12"/>
                <c:lvl>
                  <c:pt idx="0">
                    <c:v>RAID4</c:v>
                  </c:pt>
                  <c:pt idx="1">
                    <c:v>Log-RAID4</c:v>
                  </c:pt>
                  <c:pt idx="2">
                    <c:v>SWAN4</c:v>
                  </c:pt>
                  <c:pt idx="3">
                    <c:v>RAID4</c:v>
                  </c:pt>
                  <c:pt idx="4">
                    <c:v>Log-RAID4</c:v>
                  </c:pt>
                  <c:pt idx="5">
                    <c:v>SWAN4</c:v>
                  </c:pt>
                  <c:pt idx="6">
                    <c:v>RAID4</c:v>
                  </c:pt>
                  <c:pt idx="7">
                    <c:v>Log-RAID4</c:v>
                  </c:pt>
                  <c:pt idx="8">
                    <c:v>SWAN4</c:v>
                  </c:pt>
                  <c:pt idx="9">
                    <c:v>RAID4</c:v>
                  </c:pt>
                  <c:pt idx="10">
                    <c:v>Log-RAID4</c:v>
                  </c:pt>
                  <c:pt idx="11">
                    <c:v>SWAN4</c:v>
                  </c:pt>
                </c:lvl>
                <c:lvl>
                  <c:pt idx="0">
                    <c:v>YCSB-A</c:v>
                  </c:pt>
                  <c:pt idx="3">
                    <c:v>YCSB-B</c:v>
                  </c:pt>
                  <c:pt idx="6">
                    <c:v>YCSB-C</c:v>
                  </c:pt>
                  <c:pt idx="9">
                    <c:v>YCSB-D</c:v>
                  </c:pt>
                </c:lvl>
              </c:multiLvlStrCache>
            </c:multiLvlStrRef>
          </c:cat>
          <c:val>
            <c:numRef>
              <c:f>ycsb!$D$55:$D$66</c:f>
              <c:numCache>
                <c:formatCode>General</c:formatCode>
                <c:ptCount val="12"/>
                <c:pt idx="0">
                  <c:v>204.67434299999999</c:v>
                </c:pt>
                <c:pt idx="1">
                  <c:v>1.2185589999999999</c:v>
                </c:pt>
                <c:pt idx="2">
                  <c:v>28.540927</c:v>
                </c:pt>
                <c:pt idx="3">
                  <c:v>188.83774199999999</c:v>
                </c:pt>
                <c:pt idx="4">
                  <c:v>1.2164919999999999</c:v>
                </c:pt>
                <c:pt idx="5">
                  <c:v>1.30315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141.81412700000001</c:v>
                </c:pt>
                <c:pt idx="10">
                  <c:v>1.708215</c:v>
                </c:pt>
                <c:pt idx="11">
                  <c:v>9.0548450000000003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2-4475-8792-AD2EB205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9535"/>
        <c:axId val="97342881"/>
      </c:barChart>
      <c:catAx>
        <c:axId val="217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3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7342881"/>
        <c:crosses val="autoZero"/>
        <c:auto val="1"/>
        <c:lblAlgn val="ctr"/>
        <c:lblOffset val="100"/>
        <c:noMultiLvlLbl val="1"/>
      </c:catAx>
      <c:valAx>
        <c:axId val="97342881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5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500" b="0" strike="noStrike" spc="-1">
                    <a:solidFill>
                      <a:srgbClr val="595959"/>
                    </a:solidFill>
                    <a:latin typeface="Calibri"/>
                  </a:rPr>
                  <a:t>Max Latency (sec)</a:t>
                </a:r>
              </a:p>
            </c:rich>
          </c:tx>
          <c:layout>
            <c:manualLayout>
              <c:xMode val="edge"/>
              <c:yMode val="edge"/>
              <c:x val="2.33291545874794E-2"/>
              <c:y val="0.335704490915324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0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1739535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241377024841602"/>
          <c:y val="3.6351445910688299E-2"/>
          <c:w val="0.20571597287031801"/>
          <c:h val="5.5197196124359298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25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758344091938495E-2"/>
          <c:y val="9.8464482617214202E-2"/>
          <c:w val="0.90979703274143398"/>
          <c:h val="0.75381601129995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ycsb!$C$68</c:f>
              <c:strCache>
                <c:ptCount val="1"/>
                <c:pt idx="0">
                  <c:v>99.99th Read Latency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000000"/>
              </a:solidFill>
              <a:round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FF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94DB-42C3-B0DB-C1B7C510CD35}"/>
              </c:ext>
            </c:extLst>
          </c:dPt>
          <c:dPt>
            <c:idx val="1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94DB-42C3-B0DB-C1B7C510CD35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94DB-42C3-B0DB-C1B7C510CD3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94DB-42C3-B0DB-C1B7C510CD35}"/>
              </c:ext>
            </c:extLst>
          </c:dPt>
          <c:dPt>
            <c:idx val="4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94DB-42C3-B0DB-C1B7C510CD35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94DB-42C3-B0DB-C1B7C510CD3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FF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D-94DB-42C3-B0DB-C1B7C510CD35}"/>
              </c:ext>
            </c:extLst>
          </c:dPt>
          <c:dPt>
            <c:idx val="7"/>
            <c:invertIfNegative val="0"/>
            <c:bubble3D val="0"/>
            <c:spPr>
              <a:solidFill>
                <a:srgbClr val="7D7D7D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F-94DB-42C3-B0DB-C1B7C510CD35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1-94DB-42C3-B0DB-C1B7C510CD3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FF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3-94DB-42C3-B0DB-C1B7C510CD35}"/>
              </c:ext>
            </c:extLst>
          </c:dPt>
          <c:dPt>
            <c:idx val="10"/>
            <c:invertIfNegative val="0"/>
            <c:bubble3D val="0"/>
            <c:spPr>
              <a:solidFill>
                <a:srgbClr val="80808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5-94DB-42C3-B0DB-C1B7C510CD35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 w="1908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7-94DB-42C3-B0DB-C1B7C510CD3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ycsb!$A$69:$B$80</c:f>
              <c:multiLvlStrCache>
                <c:ptCount val="12"/>
                <c:lvl>
                  <c:pt idx="0">
                    <c:v>RAID4</c:v>
                  </c:pt>
                  <c:pt idx="1">
                    <c:v>Log-RAID4</c:v>
                  </c:pt>
                  <c:pt idx="2">
                    <c:v>SWAN4</c:v>
                  </c:pt>
                  <c:pt idx="3">
                    <c:v>RAID4</c:v>
                  </c:pt>
                  <c:pt idx="4">
                    <c:v>Log-RAID4</c:v>
                  </c:pt>
                  <c:pt idx="5">
                    <c:v>SWAN4</c:v>
                  </c:pt>
                  <c:pt idx="6">
                    <c:v>RAID4</c:v>
                  </c:pt>
                  <c:pt idx="7">
                    <c:v>Log-RAID4</c:v>
                  </c:pt>
                  <c:pt idx="8">
                    <c:v>SWAN4</c:v>
                  </c:pt>
                  <c:pt idx="9">
                    <c:v>RAID4</c:v>
                  </c:pt>
                  <c:pt idx="10">
                    <c:v>Log-RAID4</c:v>
                  </c:pt>
                  <c:pt idx="11">
                    <c:v>SWAN4</c:v>
                  </c:pt>
                </c:lvl>
                <c:lvl>
                  <c:pt idx="0">
                    <c:v>YCSB-A</c:v>
                  </c:pt>
                  <c:pt idx="3">
                    <c:v>YCSB-B</c:v>
                  </c:pt>
                  <c:pt idx="6">
                    <c:v>YCSB-C</c:v>
                  </c:pt>
                  <c:pt idx="9">
                    <c:v>YCSB-D</c:v>
                  </c:pt>
                </c:lvl>
              </c:multiLvlStrCache>
            </c:multiLvlStrRef>
          </c:cat>
          <c:val>
            <c:numRef>
              <c:f>ycsb!$C$69:$C$80</c:f>
              <c:numCache>
                <c:formatCode>General</c:formatCode>
                <c:ptCount val="12"/>
                <c:pt idx="0">
                  <c:v>20.21</c:v>
                </c:pt>
                <c:pt idx="1">
                  <c:v>576.17999999999995</c:v>
                </c:pt>
                <c:pt idx="2">
                  <c:v>122.053</c:v>
                </c:pt>
                <c:pt idx="3">
                  <c:v>118.325</c:v>
                </c:pt>
                <c:pt idx="4">
                  <c:v>333.41199999999998</c:v>
                </c:pt>
                <c:pt idx="5">
                  <c:v>141.25</c:v>
                </c:pt>
                <c:pt idx="6">
                  <c:v>101.312</c:v>
                </c:pt>
                <c:pt idx="7">
                  <c:v>362.42899999999997</c:v>
                </c:pt>
                <c:pt idx="8">
                  <c:v>328.15300000000002</c:v>
                </c:pt>
                <c:pt idx="9">
                  <c:v>76.805000000000007</c:v>
                </c:pt>
                <c:pt idx="10">
                  <c:v>503.38299999999998</c:v>
                </c:pt>
                <c:pt idx="11">
                  <c:v>243.495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4DB-42C3-B0DB-C1B7C510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7698"/>
        <c:axId val="26972912"/>
      </c:barChart>
      <c:catAx>
        <c:axId val="112076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23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6972912"/>
        <c:crosses val="autoZero"/>
        <c:auto val="1"/>
        <c:lblAlgn val="ctr"/>
        <c:lblOffset val="100"/>
        <c:noMultiLvlLbl val="1"/>
      </c:catAx>
      <c:valAx>
        <c:axId val="26972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5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500" b="0" strike="noStrike" spc="-1">
                    <a:solidFill>
                      <a:srgbClr val="595959"/>
                    </a:solidFill>
                    <a:latin typeface="Calibri"/>
                  </a:rPr>
                  <a:t>99.99th Read Latency (ms)</a:t>
                </a:r>
              </a:p>
            </c:rich>
          </c:tx>
          <c:layout>
            <c:manualLayout>
              <c:xMode val="edge"/>
              <c:yMode val="edge"/>
              <c:x val="5.0371436432517097E-3"/>
              <c:y val="0.254431129539344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25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120769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New_ycsb!$C$124:$C$124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New_ycsb!$A$125:$B$140</c:f>
              <c:multiLvlStrCache>
                <c:ptCount val="16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</c:lvl>
                <c:lvl>
                  <c:pt idx="0">
                    <c:v>YCSB-A</c:v>
                  </c:pt>
                  <c:pt idx="4">
                    <c:v>YCSB-B</c:v>
                  </c:pt>
                  <c:pt idx="8">
                    <c:v>YCSB-C</c:v>
                  </c:pt>
                  <c:pt idx="12">
                    <c:v>YCSB-D</c:v>
                  </c:pt>
                </c:lvl>
              </c:multiLvlStrCache>
            </c:multiLvlStrRef>
          </c:cat>
          <c:val>
            <c:numRef>
              <c:f>New_ycsb!$C$125:$C$140</c:f>
              <c:numCache>
                <c:formatCode>General</c:formatCode>
                <c:ptCount val="16"/>
                <c:pt idx="0">
                  <c:v>85.975999999999999</c:v>
                </c:pt>
                <c:pt idx="1">
                  <c:v>143.57900000000001</c:v>
                </c:pt>
                <c:pt idx="2">
                  <c:v>315.54700000000003</c:v>
                </c:pt>
                <c:pt idx="3">
                  <c:v>54.633000000000003</c:v>
                </c:pt>
                <c:pt idx="4">
                  <c:v>106.401</c:v>
                </c:pt>
                <c:pt idx="5">
                  <c:v>155.52500000000001</c:v>
                </c:pt>
                <c:pt idx="6">
                  <c:v>35.999000000000002</c:v>
                </c:pt>
                <c:pt idx="7">
                  <c:v>26.01</c:v>
                </c:pt>
                <c:pt idx="8">
                  <c:v>136.33099999999999</c:v>
                </c:pt>
                <c:pt idx="9">
                  <c:v>184.46</c:v>
                </c:pt>
                <c:pt idx="10">
                  <c:v>133.99299999999999</c:v>
                </c:pt>
                <c:pt idx="11">
                  <c:v>32.976999999999997</c:v>
                </c:pt>
                <c:pt idx="12">
                  <c:v>124.566</c:v>
                </c:pt>
                <c:pt idx="13">
                  <c:v>145.339</c:v>
                </c:pt>
                <c:pt idx="14">
                  <c:v>162.04900000000001</c:v>
                </c:pt>
                <c:pt idx="15">
                  <c:v>36.414999999999999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2-4907-BA35-0EDB898F45B0}"/>
            </c:ext>
          </c:extLst>
        </c:ser>
        <c:ser>
          <c:idx val="1"/>
          <c:order val="1"/>
          <c:tx>
            <c:strRef>
              <c:f>New_ycsb!$D$124:$D$124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New_ycsb!$A$125:$B$140</c:f>
              <c:multiLvlStrCache>
                <c:ptCount val="16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</c:lvl>
                <c:lvl>
                  <c:pt idx="0">
                    <c:v>YCSB-A</c:v>
                  </c:pt>
                  <c:pt idx="4">
                    <c:v>YCSB-B</c:v>
                  </c:pt>
                  <c:pt idx="8">
                    <c:v>YCSB-C</c:v>
                  </c:pt>
                  <c:pt idx="12">
                    <c:v>YCSB-D</c:v>
                  </c:pt>
                </c:lvl>
              </c:multiLvlStrCache>
            </c:multiLvlStrRef>
          </c:cat>
          <c:val>
            <c:numRef>
              <c:f>New_ycsb!$D$125:$D$140</c:f>
              <c:numCache>
                <c:formatCode>General</c:formatCode>
                <c:ptCount val="16"/>
                <c:pt idx="0">
                  <c:v>4415.2529999999997</c:v>
                </c:pt>
                <c:pt idx="1">
                  <c:v>2332.4760000000001</c:v>
                </c:pt>
                <c:pt idx="2">
                  <c:v>583.529</c:v>
                </c:pt>
                <c:pt idx="3">
                  <c:v>672.15899999999999</c:v>
                </c:pt>
                <c:pt idx="4">
                  <c:v>332.98</c:v>
                </c:pt>
                <c:pt idx="5">
                  <c:v>348.59199999999998</c:v>
                </c:pt>
                <c:pt idx="6">
                  <c:v>201.858</c:v>
                </c:pt>
                <c:pt idx="7">
                  <c:v>294.61099999999999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770.91399999999999</c:v>
                </c:pt>
                <c:pt idx="13">
                  <c:v>744.11699999999996</c:v>
                </c:pt>
                <c:pt idx="14">
                  <c:v>726.64800000000002</c:v>
                </c:pt>
                <c:pt idx="15">
                  <c:v>747.822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2-4907-BA35-0EDB898F4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9822"/>
        <c:axId val="83183052"/>
      </c:barChart>
      <c:catAx>
        <c:axId val="96869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83183052"/>
        <c:crosses val="autoZero"/>
        <c:auto val="1"/>
        <c:lblAlgn val="ctr"/>
        <c:lblOffset val="100"/>
        <c:noMultiLvlLbl val="1"/>
      </c:catAx>
      <c:valAx>
        <c:axId val="83183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9686982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New_ycsb!$C$59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New_ycsb!$A$60:$B$79</c:f>
              <c:multiLvlStrCache>
                <c:ptCount val="20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  <c:pt idx="16">
                    <c:v>RAID4</c:v>
                  </c:pt>
                  <c:pt idx="17">
                    <c:v>RAID5</c:v>
                  </c:pt>
                  <c:pt idx="18">
                    <c:v>Log-RAID4</c:v>
                  </c:pt>
                  <c:pt idx="19">
                    <c:v>SWAN4</c:v>
                  </c:pt>
                </c:lvl>
                <c:lvl>
                  <c:pt idx="0">
                    <c:v>YCSB-Load</c:v>
                  </c:pt>
                  <c:pt idx="4">
                    <c:v>YCSB-A</c:v>
                  </c:pt>
                  <c:pt idx="8">
                    <c:v>YCSB-B</c:v>
                  </c:pt>
                  <c:pt idx="12">
                    <c:v>YCSB-C</c:v>
                  </c:pt>
                  <c:pt idx="16">
                    <c:v>YCSB-D</c:v>
                  </c:pt>
                </c:lvl>
              </c:multiLvlStrCache>
            </c:multiLvlStrRef>
          </c:cat>
          <c:val>
            <c:numRef>
              <c:f>New_ycsb!$C$60:$C$79</c:f>
              <c:numCache>
                <c:formatCode>General</c:formatCode>
                <c:ptCount val="20"/>
                <c:pt idx="0">
                  <c:v>0.223</c:v>
                </c:pt>
                <c:pt idx="1">
                  <c:v>0.20899999999999999</c:v>
                </c:pt>
                <c:pt idx="2">
                  <c:v>5.008E-2</c:v>
                </c:pt>
                <c:pt idx="3">
                  <c:v>4.4499999999999998E-2</c:v>
                </c:pt>
                <c:pt idx="4">
                  <c:v>0.400942118833231</c:v>
                </c:pt>
                <c:pt idx="5">
                  <c:v>0.61009344986618097</c:v>
                </c:pt>
                <c:pt idx="6">
                  <c:v>0.47082912472689498</c:v>
                </c:pt>
                <c:pt idx="7">
                  <c:v>0.434</c:v>
                </c:pt>
                <c:pt idx="8">
                  <c:v>0.60687821830486399</c:v>
                </c:pt>
                <c:pt idx="9">
                  <c:v>0.76045473721516399</c:v>
                </c:pt>
                <c:pt idx="10">
                  <c:v>0.62917459036798895</c:v>
                </c:pt>
                <c:pt idx="11">
                  <c:v>0.60215888230896397</c:v>
                </c:pt>
                <c:pt idx="12">
                  <c:v>0.98009606361389201</c:v>
                </c:pt>
                <c:pt idx="13">
                  <c:v>1.1198393323421501</c:v>
                </c:pt>
                <c:pt idx="14">
                  <c:v>1.13093448591232</c:v>
                </c:pt>
                <c:pt idx="15">
                  <c:v>0.96699999999999997</c:v>
                </c:pt>
                <c:pt idx="16">
                  <c:v>0.26335351739594498</c:v>
                </c:pt>
                <c:pt idx="17">
                  <c:v>0.36271257849480698</c:v>
                </c:pt>
                <c:pt idx="18">
                  <c:v>0.37354794041032502</c:v>
                </c:pt>
                <c:pt idx="19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3C6-9E70-7F59F3C039E3}"/>
            </c:ext>
          </c:extLst>
        </c:ser>
        <c:ser>
          <c:idx val="1"/>
          <c:order val="1"/>
          <c:tx>
            <c:strRef>
              <c:f>New_ycsb!$D$59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New_ycsb!$A$60:$B$79</c:f>
              <c:multiLvlStrCache>
                <c:ptCount val="20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  <c:pt idx="16">
                    <c:v>RAID4</c:v>
                  </c:pt>
                  <c:pt idx="17">
                    <c:v>RAID5</c:v>
                  </c:pt>
                  <c:pt idx="18">
                    <c:v>Log-RAID4</c:v>
                  </c:pt>
                  <c:pt idx="19">
                    <c:v>SWAN4</c:v>
                  </c:pt>
                </c:lvl>
                <c:lvl>
                  <c:pt idx="0">
                    <c:v>YCSB-Load</c:v>
                  </c:pt>
                  <c:pt idx="4">
                    <c:v>YCSB-A</c:v>
                  </c:pt>
                  <c:pt idx="8">
                    <c:v>YCSB-B</c:v>
                  </c:pt>
                  <c:pt idx="12">
                    <c:v>YCSB-C</c:v>
                  </c:pt>
                  <c:pt idx="16">
                    <c:v>YCSB-D</c:v>
                  </c:pt>
                </c:lvl>
              </c:multiLvlStrCache>
            </c:multiLvlStrRef>
          </c:cat>
          <c:val>
            <c:numRef>
              <c:f>New_ycsb!$D$60:$D$79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11.529021839150101</c:v>
                </c:pt>
                <c:pt idx="5">
                  <c:v>8.2546025207254505</c:v>
                </c:pt>
                <c:pt idx="6">
                  <c:v>3.3627712626617901</c:v>
                </c:pt>
                <c:pt idx="7">
                  <c:v>1.9259999999999999</c:v>
                </c:pt>
                <c:pt idx="8">
                  <c:v>1.50737529644833</c:v>
                </c:pt>
                <c:pt idx="9">
                  <c:v>1.6043159014131401</c:v>
                </c:pt>
                <c:pt idx="10">
                  <c:v>1.3271797162876799</c:v>
                </c:pt>
                <c:pt idx="11">
                  <c:v>1.62549094812165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1.5121424937835699</c:v>
                </c:pt>
                <c:pt idx="17">
                  <c:v>1.2931304318835599</c:v>
                </c:pt>
                <c:pt idx="18">
                  <c:v>1.5356958257817399</c:v>
                </c:pt>
                <c:pt idx="19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3C6-9E70-7F59F3C0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20383"/>
        <c:axId val="400798911"/>
      </c:barChart>
      <c:catAx>
        <c:axId val="4083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798911"/>
        <c:crosses val="autoZero"/>
        <c:auto val="1"/>
        <c:lblAlgn val="ctr"/>
        <c:lblOffset val="100"/>
        <c:noMultiLvlLbl val="0"/>
      </c:catAx>
      <c:valAx>
        <c:axId val="4007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3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New_ycsb!$C$30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New_ycsb!$A$31:$B$50</c:f>
              <c:multiLvlStrCache>
                <c:ptCount val="20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  <c:pt idx="16">
                    <c:v>RAID4</c:v>
                  </c:pt>
                  <c:pt idx="17">
                    <c:v>RAID5</c:v>
                  </c:pt>
                  <c:pt idx="18">
                    <c:v>Log-RAID4</c:v>
                  </c:pt>
                  <c:pt idx="19">
                    <c:v>SWAN4</c:v>
                  </c:pt>
                </c:lvl>
                <c:lvl>
                  <c:pt idx="0">
                    <c:v>YCSB-Load</c:v>
                  </c:pt>
                  <c:pt idx="4">
                    <c:v>YCSB-A</c:v>
                  </c:pt>
                  <c:pt idx="8">
                    <c:v>YCSB-B</c:v>
                  </c:pt>
                  <c:pt idx="12">
                    <c:v>YCSB-C</c:v>
                  </c:pt>
                  <c:pt idx="16">
                    <c:v>YCSB-D</c:v>
                  </c:pt>
                </c:lvl>
              </c:multiLvlStrCache>
            </c:multiLvlStrRef>
          </c:cat>
          <c:val>
            <c:numRef>
              <c:f>New_ycsb!$C$31:$C$50</c:f>
              <c:numCache>
                <c:formatCode>General</c:formatCode>
                <c:ptCount val="20"/>
                <c:pt idx="0">
                  <c:v>4444</c:v>
                </c:pt>
                <c:pt idx="1">
                  <c:v>4732</c:v>
                </c:pt>
                <c:pt idx="2">
                  <c:v>19230</c:v>
                </c:pt>
                <c:pt idx="3">
                  <c:v>22400</c:v>
                </c:pt>
                <c:pt idx="4">
                  <c:v>4889.66867143318</c:v>
                </c:pt>
                <c:pt idx="5">
                  <c:v>6675.89403383226</c:v>
                </c:pt>
                <c:pt idx="6">
                  <c:v>15011.5029741666</c:v>
                </c:pt>
                <c:pt idx="7">
                  <c:v>24567</c:v>
                </c:pt>
                <c:pt idx="8">
                  <c:v>41515.431060081202</c:v>
                </c:pt>
                <c:pt idx="9">
                  <c:v>34264.950003267797</c:v>
                </c:pt>
                <c:pt idx="10">
                  <c:v>40735.240130141297</c:v>
                </c:pt>
                <c:pt idx="11">
                  <c:v>41318.307195208399</c:v>
                </c:pt>
                <c:pt idx="12">
                  <c:v>28297.8275536365</c:v>
                </c:pt>
                <c:pt idx="13">
                  <c:v>24992.575466863698</c:v>
                </c:pt>
                <c:pt idx="14">
                  <c:v>24591.802154118599</c:v>
                </c:pt>
                <c:pt idx="15">
                  <c:v>30219</c:v>
                </c:pt>
                <c:pt idx="16">
                  <c:v>72237</c:v>
                </c:pt>
                <c:pt idx="17">
                  <c:v>62765.491956603102</c:v>
                </c:pt>
                <c:pt idx="18">
                  <c:v>59860.478392418801</c:v>
                </c:pt>
                <c:pt idx="19">
                  <c:v>73201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9-4F21-9EA7-31CD9A6D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955071"/>
        <c:axId val="398543791"/>
      </c:barChart>
      <c:catAx>
        <c:axId val="2229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8543791"/>
        <c:crosses val="autoZero"/>
        <c:auto val="1"/>
        <c:lblAlgn val="ctr"/>
        <c:lblOffset val="100"/>
        <c:noMultiLvlLbl val="0"/>
      </c:catAx>
      <c:valAx>
        <c:axId val="3985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9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New_ycsb!$H$149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New_ycsb!$F$150:$G$169</c:f>
              <c:multiLvlStrCache>
                <c:ptCount val="20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  <c:pt idx="16">
                    <c:v>RAID4</c:v>
                  </c:pt>
                  <c:pt idx="17">
                    <c:v>RAID5</c:v>
                  </c:pt>
                  <c:pt idx="18">
                    <c:v>Log-RAID4</c:v>
                  </c:pt>
                  <c:pt idx="19">
                    <c:v>SWAN4</c:v>
                  </c:pt>
                </c:lvl>
                <c:lvl>
                  <c:pt idx="0">
                    <c:v>YCSB-Load</c:v>
                  </c:pt>
                  <c:pt idx="4">
                    <c:v>YCSB-A</c:v>
                  </c:pt>
                  <c:pt idx="8">
                    <c:v>YCSB-B</c:v>
                  </c:pt>
                  <c:pt idx="12">
                    <c:v>YCSB-C</c:v>
                  </c:pt>
                  <c:pt idx="16">
                    <c:v>YCSB-D</c:v>
                  </c:pt>
                </c:lvl>
              </c:multiLvlStrCache>
            </c:multiLvlStrRef>
          </c:cat>
          <c:val>
            <c:numRef>
              <c:f>New_ycsb!$H$150:$H$169</c:f>
              <c:numCache>
                <c:formatCode>General</c:formatCode>
                <c:ptCount val="20"/>
                <c:pt idx="0">
                  <c:v>0.223</c:v>
                </c:pt>
                <c:pt idx="1">
                  <c:v>0.20899999999999999</c:v>
                </c:pt>
                <c:pt idx="2">
                  <c:v>5.008E-2</c:v>
                </c:pt>
                <c:pt idx="3">
                  <c:v>4.4499999999999998E-2</c:v>
                </c:pt>
                <c:pt idx="4">
                  <c:v>0.400942118833231</c:v>
                </c:pt>
                <c:pt idx="5">
                  <c:v>0.61009344986618097</c:v>
                </c:pt>
                <c:pt idx="6">
                  <c:v>0.47082912472689498</c:v>
                </c:pt>
                <c:pt idx="7">
                  <c:v>0.434</c:v>
                </c:pt>
                <c:pt idx="8">
                  <c:v>0.60687821830486399</c:v>
                </c:pt>
                <c:pt idx="9">
                  <c:v>0.76045473721516399</c:v>
                </c:pt>
                <c:pt idx="10">
                  <c:v>0.62917459036798895</c:v>
                </c:pt>
                <c:pt idx="11">
                  <c:v>0.60215888230896397</c:v>
                </c:pt>
                <c:pt idx="12">
                  <c:v>0.98009606361389201</c:v>
                </c:pt>
                <c:pt idx="13">
                  <c:v>1.1198393323421501</c:v>
                </c:pt>
                <c:pt idx="14">
                  <c:v>1.13093448591232</c:v>
                </c:pt>
                <c:pt idx="15">
                  <c:v>0.96699999999999997</c:v>
                </c:pt>
                <c:pt idx="16">
                  <c:v>0.26335351739594498</c:v>
                </c:pt>
                <c:pt idx="17">
                  <c:v>0.36271257849480698</c:v>
                </c:pt>
                <c:pt idx="18">
                  <c:v>0.37354794041032502</c:v>
                </c:pt>
                <c:pt idx="19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F-4159-BBE2-C9A5F636D12D}"/>
            </c:ext>
          </c:extLst>
        </c:ser>
        <c:ser>
          <c:idx val="1"/>
          <c:order val="1"/>
          <c:tx>
            <c:strRef>
              <c:f>New_ycsb!$I$149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New_ycsb!$F$150:$G$169</c:f>
              <c:multiLvlStrCache>
                <c:ptCount val="20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  <c:pt idx="16">
                    <c:v>RAID4</c:v>
                  </c:pt>
                  <c:pt idx="17">
                    <c:v>RAID5</c:v>
                  </c:pt>
                  <c:pt idx="18">
                    <c:v>Log-RAID4</c:v>
                  </c:pt>
                  <c:pt idx="19">
                    <c:v>SWAN4</c:v>
                  </c:pt>
                </c:lvl>
                <c:lvl>
                  <c:pt idx="0">
                    <c:v>YCSB-Load</c:v>
                  </c:pt>
                  <c:pt idx="4">
                    <c:v>YCSB-A</c:v>
                  </c:pt>
                  <c:pt idx="8">
                    <c:v>YCSB-B</c:v>
                  </c:pt>
                  <c:pt idx="12">
                    <c:v>YCSB-C</c:v>
                  </c:pt>
                  <c:pt idx="16">
                    <c:v>YCSB-D</c:v>
                  </c:pt>
                </c:lvl>
              </c:multiLvlStrCache>
            </c:multiLvlStrRef>
          </c:cat>
          <c:val>
            <c:numRef>
              <c:f>New_ycsb!$I$150:$I$169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11.529021839150101</c:v>
                </c:pt>
                <c:pt idx="5">
                  <c:v>8.2546025207254505</c:v>
                </c:pt>
                <c:pt idx="6">
                  <c:v>3.3627712626617901</c:v>
                </c:pt>
                <c:pt idx="7">
                  <c:v>1.9259999999999999</c:v>
                </c:pt>
                <c:pt idx="8">
                  <c:v>1.50737529644833</c:v>
                </c:pt>
                <c:pt idx="9">
                  <c:v>1.6043159014131401</c:v>
                </c:pt>
                <c:pt idx="10">
                  <c:v>1.3271797162876799</c:v>
                </c:pt>
                <c:pt idx="11">
                  <c:v>1.62549094812165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1.5121424937835699</c:v>
                </c:pt>
                <c:pt idx="17">
                  <c:v>1.2931304318835599</c:v>
                </c:pt>
                <c:pt idx="18">
                  <c:v>1.5356958257817399</c:v>
                </c:pt>
                <c:pt idx="19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F-4159-BBE2-C9A5F636D12D}"/>
            </c:ext>
          </c:extLst>
        </c:ser>
        <c:ser>
          <c:idx val="2"/>
          <c:order val="2"/>
          <c:tx>
            <c:strRef>
              <c:f>New_ycsb!$J$149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New_ycsb!$F$150:$G$169</c:f>
              <c:multiLvlStrCache>
                <c:ptCount val="20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  <c:pt idx="16">
                    <c:v>RAID4</c:v>
                  </c:pt>
                  <c:pt idx="17">
                    <c:v>RAID5</c:v>
                  </c:pt>
                  <c:pt idx="18">
                    <c:v>Log-RAID4</c:v>
                  </c:pt>
                  <c:pt idx="19">
                    <c:v>SWAN4</c:v>
                  </c:pt>
                </c:lvl>
                <c:lvl>
                  <c:pt idx="0">
                    <c:v>YCSB-Load</c:v>
                  </c:pt>
                  <c:pt idx="4">
                    <c:v>YCSB-A</c:v>
                  </c:pt>
                  <c:pt idx="8">
                    <c:v>YCSB-B</c:v>
                  </c:pt>
                  <c:pt idx="12">
                    <c:v>YCSB-C</c:v>
                  </c:pt>
                  <c:pt idx="16">
                    <c:v>YCSB-D</c:v>
                  </c:pt>
                </c:lvl>
              </c:multiLvlStrCache>
            </c:multiLvlStrRef>
          </c:cat>
          <c:val>
            <c:numRef>
              <c:f>New_ycsb!$J$150:$J$169</c:f>
              <c:numCache>
                <c:formatCode>General</c:formatCode>
                <c:ptCount val="20"/>
                <c:pt idx="4">
                  <c:v>5.9649819789916663</c:v>
                </c:pt>
                <c:pt idx="5">
                  <c:v>4.4323479852958156</c:v>
                </c:pt>
                <c:pt idx="6">
                  <c:v>1.9168001936943426</c:v>
                </c:pt>
                <c:pt idx="7">
                  <c:v>1.18</c:v>
                </c:pt>
                <c:pt idx="8">
                  <c:v>0.32595153610601862</c:v>
                </c:pt>
                <c:pt idx="9">
                  <c:v>0.40132389771253141</c:v>
                </c:pt>
                <c:pt idx="10">
                  <c:v>0.33203742333198677</c:v>
                </c:pt>
                <c:pt idx="11">
                  <c:v>0.32666274279979912</c:v>
                </c:pt>
                <c:pt idx="16">
                  <c:v>0.16289648310766311</c:v>
                </c:pt>
                <c:pt idx="17">
                  <c:v>0.20461673558212232</c:v>
                </c:pt>
                <c:pt idx="18">
                  <c:v>0.21582766733944789</c:v>
                </c:pt>
                <c:pt idx="19">
                  <c:v>0.15855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F-4BE1-9F46-DC0748A2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427247"/>
        <c:axId val="360259839"/>
      </c:barChart>
      <c:catAx>
        <c:axId val="3644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259839"/>
        <c:crosses val="autoZero"/>
        <c:auto val="1"/>
        <c:lblAlgn val="ctr"/>
        <c:lblOffset val="100"/>
        <c:noMultiLvlLbl val="0"/>
      </c:catAx>
      <c:valAx>
        <c:axId val="3602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44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New_ycsb!$C$170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New_ycsb!$A$171:$B$186</c:f>
              <c:multiLvlStrCache>
                <c:ptCount val="16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</c:lvl>
                <c:lvl>
                  <c:pt idx="0">
                    <c:v>YCSB-A</c:v>
                  </c:pt>
                  <c:pt idx="4">
                    <c:v>YCSB-B</c:v>
                  </c:pt>
                  <c:pt idx="8">
                    <c:v>YCSB-C</c:v>
                  </c:pt>
                  <c:pt idx="12">
                    <c:v>YCSB-D</c:v>
                  </c:pt>
                </c:lvl>
              </c:multiLvlStrCache>
            </c:multiLvlStrRef>
          </c:cat>
          <c:val>
            <c:numRef>
              <c:f>New_ycsb!$C$171:$C$186</c:f>
              <c:numCache>
                <c:formatCode>General</c:formatCode>
                <c:ptCount val="16"/>
                <c:pt idx="0">
                  <c:v>85.975999999999999</c:v>
                </c:pt>
                <c:pt idx="1">
                  <c:v>143.57900000000001</c:v>
                </c:pt>
                <c:pt idx="2">
                  <c:v>315.54700000000003</c:v>
                </c:pt>
                <c:pt idx="3">
                  <c:v>54.633000000000003</c:v>
                </c:pt>
                <c:pt idx="4">
                  <c:v>106.401</c:v>
                </c:pt>
                <c:pt idx="5">
                  <c:v>155.52500000000001</c:v>
                </c:pt>
                <c:pt idx="6">
                  <c:v>35.999000000000002</c:v>
                </c:pt>
                <c:pt idx="7">
                  <c:v>26.01</c:v>
                </c:pt>
                <c:pt idx="8">
                  <c:v>136.33099999999999</c:v>
                </c:pt>
                <c:pt idx="9">
                  <c:v>184.46</c:v>
                </c:pt>
                <c:pt idx="10">
                  <c:v>133.99299999999999</c:v>
                </c:pt>
                <c:pt idx="11">
                  <c:v>32.976999999999997</c:v>
                </c:pt>
                <c:pt idx="12">
                  <c:v>124.566</c:v>
                </c:pt>
                <c:pt idx="13">
                  <c:v>145.339</c:v>
                </c:pt>
                <c:pt idx="14">
                  <c:v>162.04900000000001</c:v>
                </c:pt>
                <c:pt idx="15">
                  <c:v>36.414999999999999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C-465D-8405-0A80E773028C}"/>
            </c:ext>
          </c:extLst>
        </c:ser>
        <c:ser>
          <c:idx val="1"/>
          <c:order val="1"/>
          <c:tx>
            <c:strRef>
              <c:f>New_ycsb!$D$170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New_ycsb!$A$171:$B$186</c:f>
              <c:multiLvlStrCache>
                <c:ptCount val="16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</c:lvl>
                <c:lvl>
                  <c:pt idx="0">
                    <c:v>YCSB-A</c:v>
                  </c:pt>
                  <c:pt idx="4">
                    <c:v>YCSB-B</c:v>
                  </c:pt>
                  <c:pt idx="8">
                    <c:v>YCSB-C</c:v>
                  </c:pt>
                  <c:pt idx="12">
                    <c:v>YCSB-D</c:v>
                  </c:pt>
                </c:lvl>
              </c:multiLvlStrCache>
            </c:multiLvlStrRef>
          </c:cat>
          <c:val>
            <c:numRef>
              <c:f>New_ycsb!$D$171:$D$186</c:f>
              <c:numCache>
                <c:formatCode>General</c:formatCode>
                <c:ptCount val="16"/>
                <c:pt idx="0">
                  <c:v>4415.2529999999997</c:v>
                </c:pt>
                <c:pt idx="1">
                  <c:v>2332.4760000000001</c:v>
                </c:pt>
                <c:pt idx="2">
                  <c:v>583.529</c:v>
                </c:pt>
                <c:pt idx="3">
                  <c:v>672.15899999999999</c:v>
                </c:pt>
                <c:pt idx="4">
                  <c:v>332.98</c:v>
                </c:pt>
                <c:pt idx="5">
                  <c:v>348.59199999999998</c:v>
                </c:pt>
                <c:pt idx="6">
                  <c:v>201.858</c:v>
                </c:pt>
                <c:pt idx="7">
                  <c:v>294.61099999999999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770.91399999999999</c:v>
                </c:pt>
                <c:pt idx="13">
                  <c:v>744.11699999999996</c:v>
                </c:pt>
                <c:pt idx="14">
                  <c:v>726.64800000000002</c:v>
                </c:pt>
                <c:pt idx="15">
                  <c:v>747.822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C-465D-8405-0A80E773028C}"/>
            </c:ext>
          </c:extLst>
        </c:ser>
        <c:ser>
          <c:idx val="2"/>
          <c:order val="2"/>
          <c:tx>
            <c:strRef>
              <c:f>New_ycsb!$E$170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New_ycsb!$A$171:$B$186</c:f>
              <c:multiLvlStrCache>
                <c:ptCount val="16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</c:lvl>
                <c:lvl>
                  <c:pt idx="0">
                    <c:v>YCSB-A</c:v>
                  </c:pt>
                  <c:pt idx="4">
                    <c:v>YCSB-B</c:v>
                  </c:pt>
                  <c:pt idx="8">
                    <c:v>YCSB-C</c:v>
                  </c:pt>
                  <c:pt idx="12">
                    <c:v>YCSB-D</c:v>
                  </c:pt>
                </c:lvl>
              </c:multiLvlStrCache>
            </c:multiLvlStrRef>
          </c:cat>
          <c:val>
            <c:numRef>
              <c:f>New_ycsb!$E$171:$E$186</c:f>
              <c:numCache>
                <c:formatCode>General</c:formatCode>
                <c:ptCount val="16"/>
                <c:pt idx="0">
                  <c:v>2250.6144999999997</c:v>
                </c:pt>
                <c:pt idx="1">
                  <c:v>1238.0275000000001</c:v>
                </c:pt>
                <c:pt idx="2">
                  <c:v>449.53800000000001</c:v>
                </c:pt>
                <c:pt idx="3">
                  <c:v>363.39600000000002</c:v>
                </c:pt>
                <c:pt idx="4">
                  <c:v>58.864974999999994</c:v>
                </c:pt>
                <c:pt idx="5">
                  <c:v>82.589174999999997</c:v>
                </c:pt>
                <c:pt idx="6">
                  <c:v>22.145975</c:v>
                </c:pt>
                <c:pt idx="7">
                  <c:v>19.720025</c:v>
                </c:pt>
                <c:pt idx="12">
                  <c:v>78.441699999999997</c:v>
                </c:pt>
                <c:pt idx="13">
                  <c:v>87.638949999999994</c:v>
                </c:pt>
                <c:pt idx="14">
                  <c:v>95.139475000000004</c:v>
                </c:pt>
                <c:pt idx="15">
                  <c:v>35.992674999999998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3-4482-A71F-AAFF4272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56735"/>
        <c:axId val="191273199"/>
      </c:barChart>
      <c:catAx>
        <c:axId val="5941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73199"/>
        <c:crosses val="autoZero"/>
        <c:auto val="1"/>
        <c:lblAlgn val="ctr"/>
        <c:lblOffset val="100"/>
        <c:noMultiLvlLbl val="0"/>
      </c:catAx>
      <c:valAx>
        <c:axId val="1912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1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New_ycsb!$C$193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New_ycsb!$A$194:$B$213</c:f>
              <c:multiLvlStrCache>
                <c:ptCount val="20"/>
                <c:lvl>
                  <c:pt idx="0">
                    <c:v>RAID4</c:v>
                  </c:pt>
                  <c:pt idx="1">
                    <c:v>RAID5</c:v>
                  </c:pt>
                  <c:pt idx="2">
                    <c:v>Log-RAID4</c:v>
                  </c:pt>
                  <c:pt idx="3">
                    <c:v>SWAN4</c:v>
                  </c:pt>
                  <c:pt idx="4">
                    <c:v>RAID4</c:v>
                  </c:pt>
                  <c:pt idx="5">
                    <c:v>RAID5</c:v>
                  </c:pt>
                  <c:pt idx="6">
                    <c:v>Log-RAID4</c:v>
                  </c:pt>
                  <c:pt idx="7">
                    <c:v>SWAN4</c:v>
                  </c:pt>
                  <c:pt idx="8">
                    <c:v>RAID4</c:v>
                  </c:pt>
                  <c:pt idx="9">
                    <c:v>RAID5</c:v>
                  </c:pt>
                  <c:pt idx="10">
                    <c:v>Log-RAID4</c:v>
                  </c:pt>
                  <c:pt idx="11">
                    <c:v>SWAN4</c:v>
                  </c:pt>
                  <c:pt idx="12">
                    <c:v>RAID4</c:v>
                  </c:pt>
                  <c:pt idx="13">
                    <c:v>RAID5</c:v>
                  </c:pt>
                  <c:pt idx="14">
                    <c:v>Log-RAID4</c:v>
                  </c:pt>
                  <c:pt idx="15">
                    <c:v>SWAN4</c:v>
                  </c:pt>
                  <c:pt idx="16">
                    <c:v>RAID4</c:v>
                  </c:pt>
                  <c:pt idx="17">
                    <c:v>RAID5</c:v>
                  </c:pt>
                  <c:pt idx="18">
                    <c:v>Log-RAID4</c:v>
                  </c:pt>
                  <c:pt idx="19">
                    <c:v>SWAN4</c:v>
                  </c:pt>
                </c:lvl>
                <c:lvl>
                  <c:pt idx="0">
                    <c:v>YCSB-Load</c:v>
                  </c:pt>
                  <c:pt idx="4">
                    <c:v>YCSB-A</c:v>
                  </c:pt>
                  <c:pt idx="8">
                    <c:v>YCSB-B</c:v>
                  </c:pt>
                  <c:pt idx="12">
                    <c:v>YCSB-C</c:v>
                  </c:pt>
                  <c:pt idx="16">
                    <c:v>YCSB-D</c:v>
                  </c:pt>
                </c:lvl>
              </c:multiLvlStrCache>
            </c:multiLvlStrRef>
          </c:cat>
          <c:val>
            <c:numRef>
              <c:f>New_ycsb!$C$194:$C$213</c:f>
              <c:numCache>
                <c:formatCode>General</c:formatCode>
                <c:ptCount val="20"/>
                <c:pt idx="0">
                  <c:v>0.223</c:v>
                </c:pt>
                <c:pt idx="1">
                  <c:v>0.20899999999999999</c:v>
                </c:pt>
                <c:pt idx="2">
                  <c:v>5.008E-2</c:v>
                </c:pt>
                <c:pt idx="3">
                  <c:v>4.4499999999999998E-2</c:v>
                </c:pt>
                <c:pt idx="4">
                  <c:v>0.400942118833231</c:v>
                </c:pt>
                <c:pt idx="5">
                  <c:v>0.61009344986618097</c:v>
                </c:pt>
                <c:pt idx="6">
                  <c:v>0.47082912472689498</c:v>
                </c:pt>
                <c:pt idx="7">
                  <c:v>0.434</c:v>
                </c:pt>
                <c:pt idx="8">
                  <c:v>0.60687821830486399</c:v>
                </c:pt>
                <c:pt idx="9">
                  <c:v>0.76045473721516399</c:v>
                </c:pt>
                <c:pt idx="10">
                  <c:v>0.62917459036798895</c:v>
                </c:pt>
                <c:pt idx="11">
                  <c:v>0.60215888230896397</c:v>
                </c:pt>
                <c:pt idx="12">
                  <c:v>0.98009606361389201</c:v>
                </c:pt>
                <c:pt idx="13">
                  <c:v>1.1198393323421501</c:v>
                </c:pt>
                <c:pt idx="14">
                  <c:v>1.13093448591232</c:v>
                </c:pt>
                <c:pt idx="15">
                  <c:v>0.96699999999999997</c:v>
                </c:pt>
                <c:pt idx="16">
                  <c:v>0.26335351739594498</c:v>
                </c:pt>
                <c:pt idx="17">
                  <c:v>0.36271257849480698</c:v>
                </c:pt>
                <c:pt idx="18">
                  <c:v>0.37354794041032502</c:v>
                </c:pt>
                <c:pt idx="19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2-49E9-B63D-7D536084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244095"/>
        <c:axId val="498747247"/>
      </c:barChart>
      <c:catAx>
        <c:axId val="4942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8747247"/>
        <c:crosses val="autoZero"/>
        <c:auto val="1"/>
        <c:lblAlgn val="ctr"/>
        <c:lblOffset val="100"/>
        <c:noMultiLvlLbl val="0"/>
      </c:catAx>
      <c:valAx>
        <c:axId val="4987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2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 99thPercentileLatency(us)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ycsb_worka_32G!$G$2</c:f>
              <c:strCache>
                <c:ptCount val="1"/>
                <c:pt idx="0">
                  <c:v>Read 99thPercentileLatency(us)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62F-4421-9E2E-965E5C7F403C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62F-4421-9E2E-965E5C7F403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ycsb_worka_32G!$A$3:$A$5</c:f>
              <c:strCache>
                <c:ptCount val="3"/>
                <c:pt idx="0">
                  <c:v>SWAN4</c:v>
                </c:pt>
                <c:pt idx="1">
                  <c:v>MD5</c:v>
                </c:pt>
                <c:pt idx="2">
                  <c:v>MD4</c:v>
                </c:pt>
              </c:strCache>
            </c:strRef>
          </c:cat>
          <c:val>
            <c:numRef>
              <c:f>ycsb_worka_32G!$G$3:$G$5</c:f>
              <c:numCache>
                <c:formatCode>General</c:formatCode>
                <c:ptCount val="3"/>
                <c:pt idx="0">
                  <c:v>14535</c:v>
                </c:pt>
                <c:pt idx="1">
                  <c:v>21663</c:v>
                </c:pt>
                <c:pt idx="2">
                  <c:v>10167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F-4421-9E2E-965E5C7F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612"/>
        <c:axId val="76503982"/>
      </c:barChart>
      <c:catAx>
        <c:axId val="52216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76503982"/>
        <c:crosses val="autoZero"/>
        <c:auto val="1"/>
        <c:lblAlgn val="ctr"/>
        <c:lblOffset val="100"/>
        <c:noMultiLvlLbl val="1"/>
      </c:catAx>
      <c:valAx>
        <c:axId val="76503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Read 99thPercentileLatency(us)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52216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Update 99thPercentileLatency(us)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ycsb_worka_32G!$H$2</c:f>
              <c:strCache>
                <c:ptCount val="1"/>
                <c:pt idx="0">
                  <c:v>Update 99thPercentileLatency(us)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B34-448D-8085-1C416BD736A9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B34-448D-8085-1C416BD736A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ycsb_worka_32G!$A$3:$A$5</c:f>
              <c:strCache>
                <c:ptCount val="3"/>
                <c:pt idx="0">
                  <c:v>SWAN4</c:v>
                </c:pt>
                <c:pt idx="1">
                  <c:v>MD5</c:v>
                </c:pt>
                <c:pt idx="2">
                  <c:v>MD4</c:v>
                </c:pt>
              </c:strCache>
            </c:strRef>
          </c:cat>
          <c:val>
            <c:numRef>
              <c:f>ycsb_worka_32G!$H$3:$H$5</c:f>
              <c:numCache>
                <c:formatCode>General</c:formatCode>
                <c:ptCount val="3"/>
                <c:pt idx="0">
                  <c:v>116479</c:v>
                </c:pt>
                <c:pt idx="1">
                  <c:v>36159</c:v>
                </c:pt>
                <c:pt idx="2">
                  <c:v>206463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4-448D-8085-1C416BD7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3611"/>
        <c:axId val="17983019"/>
      </c:barChart>
      <c:catAx>
        <c:axId val="678936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7983019"/>
        <c:crosses val="autoZero"/>
        <c:auto val="1"/>
        <c:lblAlgn val="ctr"/>
        <c:lblOffset val="100"/>
        <c:noMultiLvlLbl val="1"/>
      </c:catAx>
      <c:valAx>
        <c:axId val="179830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Update 99thPercentileLatency(us)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6789361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 95thPercentileLatency(us)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ycsb_worka_32G!$I$2</c:f>
              <c:strCache>
                <c:ptCount val="1"/>
                <c:pt idx="0">
                  <c:v>Read 95thPercentileLatency(us)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8BE-4653-81A9-84795F08261B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8BE-4653-81A9-84795F08261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ycsb_worka_32G!$A$3:$A$5</c:f>
              <c:strCache>
                <c:ptCount val="3"/>
                <c:pt idx="0">
                  <c:v>SWAN4</c:v>
                </c:pt>
                <c:pt idx="1">
                  <c:v>MD5</c:v>
                </c:pt>
                <c:pt idx="2">
                  <c:v>MD4</c:v>
                </c:pt>
              </c:strCache>
            </c:strRef>
          </c:cat>
          <c:val>
            <c:numRef>
              <c:f>ycsb_worka_32G!$I$3:$I$5</c:f>
              <c:numCache>
                <c:formatCode>General</c:formatCode>
                <c:ptCount val="3"/>
                <c:pt idx="0">
                  <c:v>2999</c:v>
                </c:pt>
                <c:pt idx="1">
                  <c:v>4495</c:v>
                </c:pt>
                <c:pt idx="2">
                  <c:v>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BE-4653-81A9-84795F08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82283"/>
        <c:axId val="46227453"/>
      </c:barChart>
      <c:catAx>
        <c:axId val="779822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46227453"/>
        <c:crosses val="autoZero"/>
        <c:auto val="1"/>
        <c:lblAlgn val="ctr"/>
        <c:lblOffset val="100"/>
        <c:noMultiLvlLbl val="1"/>
      </c:catAx>
      <c:valAx>
        <c:axId val="462274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Read 95thPercentileLatency(us)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7798228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Update 95thPercentileLatency(us)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ycsb_worka_32G!$J$2</c:f>
              <c:strCache>
                <c:ptCount val="1"/>
                <c:pt idx="0">
                  <c:v>Update 95thPercentileLatency(us)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473-486B-8954-82CC95F1396F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473-486B-8954-82CC95F1396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ycsb_worka_32G!$A$3:$A$5</c:f>
              <c:strCache>
                <c:ptCount val="3"/>
                <c:pt idx="0">
                  <c:v>SWAN4</c:v>
                </c:pt>
                <c:pt idx="1">
                  <c:v>MD5</c:v>
                </c:pt>
                <c:pt idx="2">
                  <c:v>MD4</c:v>
                </c:pt>
              </c:strCache>
            </c:strRef>
          </c:cat>
          <c:val>
            <c:numRef>
              <c:f>ycsb_worka_32G!$J$3:$J$5</c:f>
              <c:numCache>
                <c:formatCode>General</c:formatCode>
                <c:ptCount val="3"/>
                <c:pt idx="0">
                  <c:v>24495</c:v>
                </c:pt>
                <c:pt idx="1">
                  <c:v>18383</c:v>
                </c:pt>
                <c:pt idx="2">
                  <c:v>36959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3-486B-8954-82CC95F1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44350"/>
        <c:axId val="45390989"/>
      </c:barChart>
      <c:catAx>
        <c:axId val="255443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45390989"/>
        <c:crosses val="autoZero"/>
        <c:auto val="1"/>
        <c:lblAlgn val="ctr"/>
        <c:lblOffset val="100"/>
        <c:noMultiLvlLbl val="1"/>
      </c:catAx>
      <c:valAx>
        <c:axId val="45390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Update 95thPercentileLatency(us)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554435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1.xml"/><Relationship Id="rId4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327600</xdr:colOff>
      <xdr:row>6</xdr:row>
      <xdr:rowOff>156240</xdr:rowOff>
    </xdr:from>
    <xdr:to>
      <xdr:col>3</xdr:col>
      <xdr:colOff>699840</xdr:colOff>
      <xdr:row>19</xdr:row>
      <xdr:rowOff>25560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891720</xdr:colOff>
      <xdr:row>6</xdr:row>
      <xdr:rowOff>167760</xdr:rowOff>
    </xdr:from>
    <xdr:to>
      <xdr:col>6</xdr:col>
      <xdr:colOff>479160</xdr:colOff>
      <xdr:row>18</xdr:row>
      <xdr:rowOff>147600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640080</xdr:colOff>
      <xdr:row>6</xdr:row>
      <xdr:rowOff>209520</xdr:rowOff>
    </xdr:from>
    <xdr:to>
      <xdr:col>8</xdr:col>
      <xdr:colOff>776160</xdr:colOff>
      <xdr:row>19</xdr:row>
      <xdr:rowOff>78840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358200</xdr:colOff>
      <xdr:row>19</xdr:row>
      <xdr:rowOff>141120</xdr:rowOff>
    </xdr:from>
    <xdr:to>
      <xdr:col>3</xdr:col>
      <xdr:colOff>730440</xdr:colOff>
      <xdr:row>32</xdr:row>
      <xdr:rowOff>10440</xdr:rowOff>
    </xdr:to>
    <xdr:graphicFrame macro="">
      <xdr:nvGraphicFramePr>
        <xdr:cNvPr id="5" name="차트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891720</xdr:colOff>
      <xdr:row>19</xdr:row>
      <xdr:rowOff>125640</xdr:rowOff>
    </xdr:from>
    <xdr:to>
      <xdr:col>6</xdr:col>
      <xdr:colOff>479160</xdr:colOff>
      <xdr:row>31</xdr:row>
      <xdr:rowOff>216000</xdr:rowOff>
    </xdr:to>
    <xdr:graphicFrame macro="">
      <xdr:nvGraphicFramePr>
        <xdr:cNvPr id="6" name="차트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708840</xdr:colOff>
      <xdr:row>20</xdr:row>
      <xdr:rowOff>57240</xdr:rowOff>
    </xdr:from>
    <xdr:to>
      <xdr:col>8</xdr:col>
      <xdr:colOff>844920</xdr:colOff>
      <xdr:row>32</xdr:row>
      <xdr:rowOff>147600</xdr:rowOff>
    </xdr:to>
    <xdr:graphicFrame macro="">
      <xdr:nvGraphicFramePr>
        <xdr:cNvPr id="7" name="차트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358200</xdr:colOff>
      <xdr:row>32</xdr:row>
      <xdr:rowOff>110520</xdr:rowOff>
    </xdr:from>
    <xdr:to>
      <xdr:col>3</xdr:col>
      <xdr:colOff>730440</xdr:colOff>
      <xdr:row>44</xdr:row>
      <xdr:rowOff>200880</xdr:rowOff>
    </xdr:to>
    <xdr:graphicFrame macro="">
      <xdr:nvGraphicFramePr>
        <xdr:cNvPr id="8" name="차트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921960</xdr:colOff>
      <xdr:row>32</xdr:row>
      <xdr:rowOff>156240</xdr:rowOff>
    </xdr:from>
    <xdr:to>
      <xdr:col>6</xdr:col>
      <xdr:colOff>509400</xdr:colOff>
      <xdr:row>45</xdr:row>
      <xdr:rowOff>25560</xdr:rowOff>
    </xdr:to>
    <xdr:graphicFrame macro="">
      <xdr:nvGraphicFramePr>
        <xdr:cNvPr id="9" name="차트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693360</xdr:colOff>
      <xdr:row>33</xdr:row>
      <xdr:rowOff>11520</xdr:rowOff>
    </xdr:from>
    <xdr:to>
      <xdr:col>8</xdr:col>
      <xdr:colOff>829440</xdr:colOff>
      <xdr:row>45</xdr:row>
      <xdr:rowOff>101880</xdr:rowOff>
    </xdr:to>
    <xdr:graphicFrame macro="">
      <xdr:nvGraphicFramePr>
        <xdr:cNvPr id="10" name="차트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216720</xdr:colOff>
      <xdr:row>19</xdr:row>
      <xdr:rowOff>99000</xdr:rowOff>
    </xdr:from>
    <xdr:to>
      <xdr:col>18</xdr:col>
      <xdr:colOff>425880</xdr:colOff>
      <xdr:row>42</xdr:row>
      <xdr:rowOff>90360</xdr:rowOff>
    </xdr:to>
    <xdr:graphicFrame macro="">
      <xdr:nvGraphicFramePr>
        <xdr:cNvPr id="39" name="차트 5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370080</xdr:colOff>
      <xdr:row>44</xdr:row>
      <xdr:rowOff>149760</xdr:rowOff>
    </xdr:from>
    <xdr:to>
      <xdr:col>18</xdr:col>
      <xdr:colOff>567000</xdr:colOff>
      <xdr:row>67</xdr:row>
      <xdr:rowOff>137160</xdr:rowOff>
    </xdr:to>
    <xdr:graphicFrame macro="">
      <xdr:nvGraphicFramePr>
        <xdr:cNvPr id="40" name="차트 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587520</xdr:colOff>
      <xdr:row>12</xdr:row>
      <xdr:rowOff>63000</xdr:rowOff>
    </xdr:from>
    <xdr:to>
      <xdr:col>16</xdr:col>
      <xdr:colOff>381240</xdr:colOff>
      <xdr:row>41</xdr:row>
      <xdr:rowOff>138240</xdr:rowOff>
    </xdr:to>
    <xdr:graphicFrame macro="">
      <xdr:nvGraphicFramePr>
        <xdr:cNvPr id="41" name="차트 3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380520</xdr:colOff>
      <xdr:row>16</xdr:row>
      <xdr:rowOff>21600</xdr:rowOff>
    </xdr:from>
    <xdr:to>
      <xdr:col>12</xdr:col>
      <xdr:colOff>169560</xdr:colOff>
      <xdr:row>17</xdr:row>
      <xdr:rowOff>80640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/>
      </xdr:nvSpPr>
      <xdr:spPr>
        <a:xfrm>
          <a:off x="8131680" y="3557160"/>
          <a:ext cx="469800" cy="28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500" b="0" strike="noStrike" spc="-1">
              <a:solidFill>
                <a:srgbClr val="000000"/>
              </a:solidFill>
              <a:latin typeface="Calibri"/>
            </a:rPr>
            <a:t>648</a:t>
          </a:r>
          <a:endParaRPr lang="en-US" sz="1500" b="0" strike="noStrike" spc="-1">
            <a:latin typeface="백묵 바탕"/>
          </a:endParaRPr>
        </a:p>
      </xdr:txBody>
    </xdr:sp>
    <xdr:clientData/>
  </xdr:twoCellAnchor>
  <xdr:twoCellAnchor editAs="oneCell">
    <xdr:from>
      <xdr:col>11</xdr:col>
      <xdr:colOff>543240</xdr:colOff>
      <xdr:row>18</xdr:row>
      <xdr:rowOff>214200</xdr:rowOff>
    </xdr:from>
    <xdr:to>
      <xdr:col>12</xdr:col>
      <xdr:colOff>423000</xdr:colOff>
      <xdr:row>20</xdr:row>
      <xdr:rowOff>198000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/>
      </xdr:nvSpPr>
      <xdr:spPr>
        <a:xfrm>
          <a:off x="8294400" y="4191840"/>
          <a:ext cx="560520" cy="42552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527040</xdr:colOff>
      <xdr:row>16</xdr:row>
      <xdr:rowOff>23040</xdr:rowOff>
    </xdr:from>
    <xdr:to>
      <xdr:col>9</xdr:col>
      <xdr:colOff>316080</xdr:colOff>
      <xdr:row>17</xdr:row>
      <xdr:rowOff>82080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/>
      </xdr:nvSpPr>
      <xdr:spPr>
        <a:xfrm>
          <a:off x="6236280" y="3558600"/>
          <a:ext cx="469800" cy="28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500" b="0" strike="noStrike" spc="-1">
              <a:solidFill>
                <a:srgbClr val="000000"/>
              </a:solidFill>
              <a:latin typeface="Calibri"/>
            </a:rPr>
            <a:t>177</a:t>
          </a:r>
          <a:endParaRPr lang="en-US" sz="1500" b="0" strike="noStrike" spc="-1">
            <a:latin typeface="백묵 바탕"/>
          </a:endParaRPr>
        </a:p>
      </xdr:txBody>
    </xdr:sp>
    <xdr:clientData/>
  </xdr:twoCellAnchor>
  <xdr:twoCellAnchor editAs="oneCell">
    <xdr:from>
      <xdr:col>8</xdr:col>
      <xdr:colOff>264960</xdr:colOff>
      <xdr:row>19</xdr:row>
      <xdr:rowOff>74880</xdr:rowOff>
    </xdr:from>
    <xdr:to>
      <xdr:col>9</xdr:col>
      <xdr:colOff>370440</xdr:colOff>
      <xdr:row>21</xdr:row>
      <xdr:rowOff>58680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SpPr/>
      </xdr:nvSpPr>
      <xdr:spPr>
        <a:xfrm>
          <a:off x="5974200" y="4273200"/>
          <a:ext cx="786240" cy="42588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62280</xdr:colOff>
      <xdr:row>16</xdr:row>
      <xdr:rowOff>14760</xdr:rowOff>
    </xdr:from>
    <xdr:to>
      <xdr:col>12</xdr:col>
      <xdr:colOff>532080</xdr:colOff>
      <xdr:row>17</xdr:row>
      <xdr:rowOff>73800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/>
      </xdr:nvSpPr>
      <xdr:spPr>
        <a:xfrm>
          <a:off x="8494200" y="3550320"/>
          <a:ext cx="469800" cy="28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500" b="0" strike="noStrike" spc="-1">
              <a:solidFill>
                <a:srgbClr val="000000"/>
              </a:solidFill>
              <a:latin typeface="Calibri"/>
            </a:rPr>
            <a:t>155</a:t>
          </a:r>
          <a:endParaRPr lang="en-US" sz="1500" b="0" strike="noStrike" spc="-1">
            <a:latin typeface="백묵 바탕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343080</xdr:colOff>
      <xdr:row>13</xdr:row>
      <xdr:rowOff>141120</xdr:rowOff>
    </xdr:from>
    <xdr:to>
      <xdr:col>18</xdr:col>
      <xdr:colOff>570600</xdr:colOff>
      <xdr:row>42</xdr:row>
      <xdr:rowOff>98280</xdr:rowOff>
    </xdr:to>
    <xdr:graphicFrame macro="">
      <xdr:nvGraphicFramePr>
        <xdr:cNvPr id="47" name="차트 1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304920</xdr:colOff>
      <xdr:row>21</xdr:row>
      <xdr:rowOff>45720</xdr:rowOff>
    </xdr:from>
    <xdr:to>
      <xdr:col>5</xdr:col>
      <xdr:colOff>409320</xdr:colOff>
      <xdr:row>23</xdr:row>
      <xdr:rowOff>24840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SpPr/>
      </xdr:nvSpPr>
      <xdr:spPr>
        <a:xfrm>
          <a:off x="3143880" y="4686120"/>
          <a:ext cx="785160" cy="42120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277920</xdr:colOff>
      <xdr:row>17</xdr:row>
      <xdr:rowOff>45720</xdr:rowOff>
    </xdr:from>
    <xdr:to>
      <xdr:col>5</xdr:col>
      <xdr:colOff>137520</xdr:colOff>
      <xdr:row>18</xdr:row>
      <xdr:rowOff>117360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/>
      </xdr:nvSpPr>
      <xdr:spPr>
        <a:xfrm>
          <a:off x="3116880" y="3802320"/>
          <a:ext cx="540360" cy="292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58.4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13</xdr:col>
      <xdr:colOff>442080</xdr:colOff>
      <xdr:row>21</xdr:row>
      <xdr:rowOff>23040</xdr:rowOff>
    </xdr:from>
    <xdr:to>
      <xdr:col>14</xdr:col>
      <xdr:colOff>546480</xdr:colOff>
      <xdr:row>23</xdr:row>
      <xdr:rowOff>2160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SpPr/>
      </xdr:nvSpPr>
      <xdr:spPr>
        <a:xfrm>
          <a:off x="9407520" y="4663440"/>
          <a:ext cx="785160" cy="42120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16</xdr:col>
      <xdr:colOff>68760</xdr:colOff>
      <xdr:row>21</xdr:row>
      <xdr:rowOff>45720</xdr:rowOff>
    </xdr:from>
    <xdr:to>
      <xdr:col>17</xdr:col>
      <xdr:colOff>173160</xdr:colOff>
      <xdr:row>23</xdr:row>
      <xdr:rowOff>24840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SpPr/>
      </xdr:nvSpPr>
      <xdr:spPr>
        <a:xfrm>
          <a:off x="11076480" y="4686120"/>
          <a:ext cx="784800" cy="42120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482760</xdr:colOff>
      <xdr:row>17</xdr:row>
      <xdr:rowOff>76320</xdr:rowOff>
    </xdr:from>
    <xdr:to>
      <xdr:col>14</xdr:col>
      <xdr:colOff>188280</xdr:colOff>
      <xdr:row>18</xdr:row>
      <xdr:rowOff>147960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SpPr/>
      </xdr:nvSpPr>
      <xdr:spPr>
        <a:xfrm>
          <a:off x="9448200" y="3832920"/>
          <a:ext cx="386280" cy="292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45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16</xdr:col>
      <xdr:colOff>528480</xdr:colOff>
      <xdr:row>17</xdr:row>
      <xdr:rowOff>83880</xdr:rowOff>
    </xdr:from>
    <xdr:to>
      <xdr:col>17</xdr:col>
      <xdr:colOff>234360</xdr:colOff>
      <xdr:row>18</xdr:row>
      <xdr:rowOff>155520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SpPr/>
      </xdr:nvSpPr>
      <xdr:spPr>
        <a:xfrm>
          <a:off x="11536200" y="3840480"/>
          <a:ext cx="386280" cy="292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31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5</xdr:col>
      <xdr:colOff>18720</xdr:colOff>
      <xdr:row>17</xdr:row>
      <xdr:rowOff>38160</xdr:rowOff>
    </xdr:from>
    <xdr:to>
      <xdr:col>5</xdr:col>
      <xdr:colOff>559080</xdr:colOff>
      <xdr:row>18</xdr:row>
      <xdr:rowOff>109800</xdr:rowOff>
    </xdr:to>
    <xdr:sp macro="" textlink="">
      <xdr:nvSpPr>
        <xdr:cNvPr id="54" name="CustomShape 1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SpPr/>
      </xdr:nvSpPr>
      <xdr:spPr>
        <a:xfrm>
          <a:off x="3538440" y="3794760"/>
          <a:ext cx="540360" cy="292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38.5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14</xdr:col>
      <xdr:colOff>118080</xdr:colOff>
      <xdr:row>17</xdr:row>
      <xdr:rowOff>68760</xdr:rowOff>
    </xdr:from>
    <xdr:to>
      <xdr:col>14</xdr:col>
      <xdr:colOff>658440</xdr:colOff>
      <xdr:row>18</xdr:row>
      <xdr:rowOff>140400</xdr:rowOff>
    </xdr:to>
    <xdr:sp macro="" textlink="">
      <xdr:nvSpPr>
        <xdr:cNvPr id="55" name="CustomShape 1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SpPr/>
      </xdr:nvSpPr>
      <xdr:spPr>
        <a:xfrm>
          <a:off x="9764280" y="3825360"/>
          <a:ext cx="540360" cy="292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47.3</a:t>
          </a:r>
          <a:endParaRPr lang="en-US" sz="1600" b="0" strike="noStrike" spc="-1">
            <a:latin typeface="백묵 바탕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213480</xdr:colOff>
      <xdr:row>38</xdr:row>
      <xdr:rowOff>205920</xdr:rowOff>
    </xdr:from>
    <xdr:to>
      <xdr:col>8</xdr:col>
      <xdr:colOff>29520</xdr:colOff>
      <xdr:row>64</xdr:row>
      <xdr:rowOff>21960</xdr:rowOff>
    </xdr:to>
    <xdr:graphicFrame macro="">
      <xdr:nvGraphicFramePr>
        <xdr:cNvPr id="56" name="차트 4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1455480</xdr:colOff>
      <xdr:row>65</xdr:row>
      <xdr:rowOff>102960</xdr:rowOff>
    </xdr:from>
    <xdr:to>
      <xdr:col>14</xdr:col>
      <xdr:colOff>1926720</xdr:colOff>
      <xdr:row>87</xdr:row>
      <xdr:rowOff>166680</xdr:rowOff>
    </xdr:to>
    <xdr:graphicFrame macro="">
      <xdr:nvGraphicFramePr>
        <xdr:cNvPr id="57" name="차트 2">
          <a:extLst>
            <a:ext uri="{FF2B5EF4-FFF2-40B4-BE49-F238E27FC236}">
              <a16:creationId xmlns:a16="http://schemas.microsoft.com/office/drawing/2014/main" id="{00000000-0008-0000-0D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45720</xdr:colOff>
      <xdr:row>70</xdr:row>
      <xdr:rowOff>110520</xdr:rowOff>
    </xdr:from>
    <xdr:to>
      <xdr:col>7</xdr:col>
      <xdr:colOff>509400</xdr:colOff>
      <xdr:row>92</xdr:row>
      <xdr:rowOff>219960</xdr:rowOff>
    </xdr:to>
    <xdr:graphicFrame macro="">
      <xdr:nvGraphicFramePr>
        <xdr:cNvPr id="58" name="차트 3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731520</xdr:colOff>
      <xdr:row>44</xdr:row>
      <xdr:rowOff>38160</xdr:rowOff>
    </xdr:from>
    <xdr:to>
      <xdr:col>4</xdr:col>
      <xdr:colOff>1506240</xdr:colOff>
      <xdr:row>46</xdr:row>
      <xdr:rowOff>17280</xdr:rowOff>
    </xdr:to>
    <xdr:sp macro="" textlink="">
      <xdr:nvSpPr>
        <xdr:cNvPr id="59" name="CustomShape 1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/>
      </xdr:nvSpPr>
      <xdr:spPr>
        <a:xfrm>
          <a:off x="6914880" y="9761040"/>
          <a:ext cx="774720" cy="42120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651240</xdr:colOff>
      <xdr:row>41</xdr:row>
      <xdr:rowOff>15120</xdr:rowOff>
    </xdr:from>
    <xdr:to>
      <xdr:col>4</xdr:col>
      <xdr:colOff>1265760</xdr:colOff>
      <xdr:row>42</xdr:row>
      <xdr:rowOff>74160</xdr:rowOff>
    </xdr:to>
    <xdr:sp macro="" textlink="">
      <xdr:nvSpPr>
        <xdr:cNvPr id="60" name="CustomShape 1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/>
      </xdr:nvSpPr>
      <xdr:spPr>
        <a:xfrm>
          <a:off x="6834600" y="9075240"/>
          <a:ext cx="614520" cy="28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500" b="0" strike="noStrike" spc="-1">
              <a:solidFill>
                <a:srgbClr val="000000"/>
              </a:solidFill>
              <a:latin typeface="Calibri"/>
            </a:rPr>
            <a:t>0.116</a:t>
          </a:r>
          <a:endParaRPr lang="en-US" sz="1500" b="0" strike="noStrike" spc="-1">
            <a:latin typeface="백묵 바탕"/>
          </a:endParaRPr>
        </a:p>
      </xdr:txBody>
    </xdr:sp>
    <xdr:clientData/>
  </xdr:twoCellAnchor>
  <xdr:twoCellAnchor editAs="oneCell">
    <xdr:from>
      <xdr:col>3</xdr:col>
      <xdr:colOff>1222920</xdr:colOff>
      <xdr:row>40</xdr:row>
      <xdr:rowOff>205920</xdr:rowOff>
    </xdr:from>
    <xdr:to>
      <xdr:col>3</xdr:col>
      <xdr:colOff>1837440</xdr:colOff>
      <xdr:row>42</xdr:row>
      <xdr:rowOff>43920</xdr:rowOff>
    </xdr:to>
    <xdr:sp macro="" textlink="">
      <xdr:nvSpPr>
        <xdr:cNvPr id="61" name="CustomShape 1">
          <a:extLst>
            <a:ext uri="{FF2B5EF4-FFF2-40B4-BE49-F238E27FC236}">
              <a16:creationId xmlns:a16="http://schemas.microsoft.com/office/drawing/2014/main" id="{00000000-0008-0000-0D00-00003D000000}"/>
            </a:ext>
          </a:extLst>
        </xdr:cNvPr>
        <xdr:cNvSpPr/>
      </xdr:nvSpPr>
      <xdr:spPr>
        <a:xfrm>
          <a:off x="5487480" y="9045000"/>
          <a:ext cx="614520" cy="28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500" b="0" strike="noStrike" spc="-1">
              <a:solidFill>
                <a:srgbClr val="000000"/>
              </a:solidFill>
              <a:latin typeface="Calibri"/>
            </a:rPr>
            <a:t>0.206</a:t>
          </a:r>
          <a:endParaRPr lang="en-US" sz="1500" b="0" strike="noStrike" spc="-1">
            <a:latin typeface="백묵 바탕"/>
          </a:endParaRPr>
        </a:p>
      </xdr:txBody>
    </xdr:sp>
    <xdr:clientData/>
  </xdr:twoCellAnchor>
  <xdr:twoCellAnchor editAs="oneCell">
    <xdr:from>
      <xdr:col>2</xdr:col>
      <xdr:colOff>453240</xdr:colOff>
      <xdr:row>12</xdr:row>
      <xdr:rowOff>217080</xdr:rowOff>
    </xdr:from>
    <xdr:to>
      <xdr:col>7</xdr:col>
      <xdr:colOff>1599120</xdr:colOff>
      <xdr:row>33</xdr:row>
      <xdr:rowOff>181800</xdr:rowOff>
    </xdr:to>
    <xdr:graphicFrame macro="">
      <xdr:nvGraphicFramePr>
        <xdr:cNvPr id="62" name="차트 10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887760</xdr:colOff>
      <xdr:row>14</xdr:row>
      <xdr:rowOff>23040</xdr:rowOff>
    </xdr:from>
    <xdr:to>
      <xdr:col>3</xdr:col>
      <xdr:colOff>1530720</xdr:colOff>
      <xdr:row>15</xdr:row>
      <xdr:rowOff>94680</xdr:rowOff>
    </xdr:to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SpPr/>
      </xdr:nvSpPr>
      <xdr:spPr>
        <a:xfrm>
          <a:off x="5152320" y="3116520"/>
          <a:ext cx="642960" cy="292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62.68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4</xdr:col>
      <xdr:colOff>1162080</xdr:colOff>
      <xdr:row>14</xdr:row>
      <xdr:rowOff>38160</xdr:rowOff>
    </xdr:from>
    <xdr:to>
      <xdr:col>4</xdr:col>
      <xdr:colOff>1805040</xdr:colOff>
      <xdr:row>15</xdr:row>
      <xdr:rowOff>109800</xdr:rowOff>
    </xdr:to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SpPr/>
      </xdr:nvSpPr>
      <xdr:spPr>
        <a:xfrm>
          <a:off x="7345440" y="3131640"/>
          <a:ext cx="642960" cy="292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72.48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3</xdr:col>
      <xdr:colOff>830520</xdr:colOff>
      <xdr:row>18</xdr:row>
      <xdr:rowOff>30600</xdr:rowOff>
    </xdr:from>
    <xdr:to>
      <xdr:col>3</xdr:col>
      <xdr:colOff>1605240</xdr:colOff>
      <xdr:row>20</xdr:row>
      <xdr:rowOff>9720</xdr:rowOff>
    </xdr:to>
    <xdr:sp macro="" textlink="">
      <xdr:nvSpPr>
        <xdr:cNvPr id="65" name="CustomShape 1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SpPr/>
      </xdr:nvSpPr>
      <xdr:spPr>
        <a:xfrm>
          <a:off x="5095080" y="4008240"/>
          <a:ext cx="774720" cy="42084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1158120</xdr:colOff>
      <xdr:row>18</xdr:row>
      <xdr:rowOff>53280</xdr:rowOff>
    </xdr:from>
    <xdr:to>
      <xdr:col>5</xdr:col>
      <xdr:colOff>43200</xdr:colOff>
      <xdr:row>20</xdr:row>
      <xdr:rowOff>32400</xdr:rowOff>
    </xdr:to>
    <xdr:sp macro="" textlink="">
      <xdr:nvSpPr>
        <xdr:cNvPr id="66" name="CustomShape 1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SpPr/>
      </xdr:nvSpPr>
      <xdr:spPr>
        <a:xfrm>
          <a:off x="7341480" y="4030920"/>
          <a:ext cx="804240" cy="42084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1104840</xdr:colOff>
      <xdr:row>75</xdr:row>
      <xdr:rowOff>122040</xdr:rowOff>
    </xdr:from>
    <xdr:to>
      <xdr:col>3</xdr:col>
      <xdr:colOff>142200</xdr:colOff>
      <xdr:row>77</xdr:row>
      <xdr:rowOff>101160</xdr:rowOff>
    </xdr:to>
    <xdr:sp macro="" textlink="">
      <xdr:nvSpPr>
        <xdr:cNvPr id="67" name="CustomShape 1">
          <a:extLst>
            <a:ext uri="{FF2B5EF4-FFF2-40B4-BE49-F238E27FC236}">
              <a16:creationId xmlns:a16="http://schemas.microsoft.com/office/drawing/2014/main" id="{00000000-0008-0000-0D00-000043000000}"/>
            </a:ext>
          </a:extLst>
        </xdr:cNvPr>
        <xdr:cNvSpPr/>
      </xdr:nvSpPr>
      <xdr:spPr>
        <a:xfrm>
          <a:off x="3604680" y="16695360"/>
          <a:ext cx="802080" cy="42120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1684080</xdr:colOff>
      <xdr:row>75</xdr:row>
      <xdr:rowOff>152280</xdr:rowOff>
    </xdr:from>
    <xdr:to>
      <xdr:col>4</xdr:col>
      <xdr:colOff>569160</xdr:colOff>
      <xdr:row>77</xdr:row>
      <xdr:rowOff>131400</xdr:rowOff>
    </xdr:to>
    <xdr:sp macro="" textlink="">
      <xdr:nvSpPr>
        <xdr:cNvPr id="68" name="CustomShape 1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SpPr/>
      </xdr:nvSpPr>
      <xdr:spPr>
        <a:xfrm>
          <a:off x="5948640" y="16725600"/>
          <a:ext cx="803880" cy="42120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1230480</xdr:colOff>
      <xdr:row>72</xdr:row>
      <xdr:rowOff>60840</xdr:rowOff>
    </xdr:from>
    <xdr:to>
      <xdr:col>3</xdr:col>
      <xdr:colOff>51480</xdr:colOff>
      <xdr:row>73</xdr:row>
      <xdr:rowOff>158400</xdr:rowOff>
    </xdr:to>
    <xdr:sp macro="" textlink="">
      <xdr:nvSpPr>
        <xdr:cNvPr id="69" name="CustomShape 1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SpPr/>
      </xdr:nvSpPr>
      <xdr:spPr>
        <a:xfrm>
          <a:off x="3730320" y="15971400"/>
          <a:ext cx="585720" cy="318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Calibri"/>
            </a:rPr>
            <a:t>20.8</a:t>
          </a:r>
          <a:endParaRPr lang="en-US" sz="1800" b="0" strike="noStrike" spc="-1">
            <a:latin typeface="백묵 바탕"/>
          </a:endParaRPr>
        </a:p>
      </xdr:txBody>
    </xdr:sp>
    <xdr:clientData/>
  </xdr:twoCellAnchor>
  <xdr:twoCellAnchor editAs="oneCell">
    <xdr:from>
      <xdr:col>3</xdr:col>
      <xdr:colOff>1817280</xdr:colOff>
      <xdr:row>72</xdr:row>
      <xdr:rowOff>60840</xdr:rowOff>
    </xdr:from>
    <xdr:to>
      <xdr:col>4</xdr:col>
      <xdr:colOff>484200</xdr:colOff>
      <xdr:row>73</xdr:row>
      <xdr:rowOff>158400</xdr:rowOff>
    </xdr:to>
    <xdr:sp macro="" textlink="">
      <xdr:nvSpPr>
        <xdr:cNvPr id="70" name="CustomShape 1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SpPr/>
      </xdr:nvSpPr>
      <xdr:spPr>
        <a:xfrm>
          <a:off x="6081840" y="15971400"/>
          <a:ext cx="585720" cy="318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Calibri"/>
            </a:rPr>
            <a:t>12.4</a:t>
          </a:r>
          <a:endParaRPr lang="en-US" sz="1800" b="0" strike="noStrike" spc="-1">
            <a:latin typeface="백묵 바탕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350640</xdr:colOff>
      <xdr:row>29</xdr:row>
      <xdr:rowOff>7560</xdr:rowOff>
    </xdr:from>
    <xdr:to>
      <xdr:col>36</xdr:col>
      <xdr:colOff>593280</xdr:colOff>
      <xdr:row>68</xdr:row>
      <xdr:rowOff>158760</xdr:rowOff>
    </xdr:to>
    <xdr:graphicFrame macro="">
      <xdr:nvGraphicFramePr>
        <xdr:cNvPr id="71" name="차트 7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236160</xdr:colOff>
      <xdr:row>72</xdr:row>
      <xdr:rowOff>160200</xdr:rowOff>
    </xdr:from>
    <xdr:to>
      <xdr:col>41</xdr:col>
      <xdr:colOff>235080</xdr:colOff>
      <xdr:row>107</xdr:row>
      <xdr:rowOff>113400</xdr:rowOff>
    </xdr:to>
    <xdr:graphicFrame macro="">
      <xdr:nvGraphicFramePr>
        <xdr:cNvPr id="72" name="차트 8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207720</xdr:colOff>
      <xdr:row>0</xdr:row>
      <xdr:rowOff>312480</xdr:rowOff>
    </xdr:from>
    <xdr:to>
      <xdr:col>41</xdr:col>
      <xdr:colOff>646560</xdr:colOff>
      <xdr:row>26</xdr:row>
      <xdr:rowOff>166680</xdr:rowOff>
    </xdr:to>
    <xdr:graphicFrame macro="">
      <xdr:nvGraphicFramePr>
        <xdr:cNvPr id="73" name="차트 9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655200</xdr:colOff>
      <xdr:row>92</xdr:row>
      <xdr:rowOff>83880</xdr:rowOff>
    </xdr:from>
    <xdr:to>
      <xdr:col>11</xdr:col>
      <xdr:colOff>88920</xdr:colOff>
      <xdr:row>94</xdr:row>
      <xdr:rowOff>63000</xdr:rowOff>
    </xdr:to>
    <xdr:sp macro="" textlink="">
      <xdr:nvSpPr>
        <xdr:cNvPr id="74" name="CustomShape 1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SpPr/>
      </xdr:nvSpPr>
      <xdr:spPr>
        <a:xfrm>
          <a:off x="6789600" y="23538240"/>
          <a:ext cx="795240" cy="42084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442080</xdr:colOff>
      <xdr:row>32</xdr:row>
      <xdr:rowOff>122040</xdr:rowOff>
    </xdr:from>
    <xdr:to>
      <xdr:col>21</xdr:col>
      <xdr:colOff>189720</xdr:colOff>
      <xdr:row>33</xdr:row>
      <xdr:rowOff>178200</xdr:rowOff>
    </xdr:to>
    <xdr:sp macro="" textlink="">
      <xdr:nvSpPr>
        <xdr:cNvPr id="75" name="CustomShape 1">
          <a:extLst>
            <a:ext uri="{FF2B5EF4-FFF2-40B4-BE49-F238E27FC236}">
              <a16:creationId xmlns:a16="http://schemas.microsoft.com/office/drawing/2014/main" id="{00000000-0008-0000-0E00-00004B000000}"/>
            </a:ext>
          </a:extLst>
        </xdr:cNvPr>
        <xdr:cNvSpPr/>
      </xdr:nvSpPr>
      <xdr:spPr>
        <a:xfrm>
          <a:off x="14064480" y="9867960"/>
          <a:ext cx="428400" cy="27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89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22</xdr:col>
      <xdr:colOff>266760</xdr:colOff>
      <xdr:row>32</xdr:row>
      <xdr:rowOff>137160</xdr:rowOff>
    </xdr:from>
    <xdr:to>
      <xdr:col>23</xdr:col>
      <xdr:colOff>280800</xdr:colOff>
      <xdr:row>33</xdr:row>
      <xdr:rowOff>193320</xdr:rowOff>
    </xdr:to>
    <xdr:sp macro="" textlink="">
      <xdr:nvSpPr>
        <xdr:cNvPr id="76" name="CustomShape 1">
          <a:extLst>
            <a:ext uri="{FF2B5EF4-FFF2-40B4-BE49-F238E27FC236}">
              <a16:creationId xmlns:a16="http://schemas.microsoft.com/office/drawing/2014/main" id="{00000000-0008-0000-0E00-00004C000000}"/>
            </a:ext>
          </a:extLst>
        </xdr:cNvPr>
        <xdr:cNvSpPr/>
      </xdr:nvSpPr>
      <xdr:spPr>
        <a:xfrm>
          <a:off x="15250680" y="9883080"/>
          <a:ext cx="694800" cy="27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23.3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31</xdr:col>
      <xdr:colOff>380880</xdr:colOff>
      <xdr:row>32</xdr:row>
      <xdr:rowOff>137160</xdr:rowOff>
    </xdr:from>
    <xdr:to>
      <xdr:col>32</xdr:col>
      <xdr:colOff>361800</xdr:colOff>
      <xdr:row>33</xdr:row>
      <xdr:rowOff>193320</xdr:rowOff>
    </xdr:to>
    <xdr:sp macro="" textlink="">
      <xdr:nvSpPr>
        <xdr:cNvPr id="77" name="CustomShape 1">
          <a:extLst>
            <a:ext uri="{FF2B5EF4-FFF2-40B4-BE49-F238E27FC236}">
              <a16:creationId xmlns:a16="http://schemas.microsoft.com/office/drawing/2014/main" id="{00000000-0008-0000-0E00-00004D000000}"/>
            </a:ext>
          </a:extLst>
        </xdr:cNvPr>
        <xdr:cNvSpPr/>
      </xdr:nvSpPr>
      <xdr:spPr>
        <a:xfrm>
          <a:off x="21491280" y="9883080"/>
          <a:ext cx="661680" cy="27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325.3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33</xdr:col>
      <xdr:colOff>335160</xdr:colOff>
      <xdr:row>32</xdr:row>
      <xdr:rowOff>137160</xdr:rowOff>
    </xdr:from>
    <xdr:to>
      <xdr:col>34</xdr:col>
      <xdr:colOff>316080</xdr:colOff>
      <xdr:row>33</xdr:row>
      <xdr:rowOff>193320</xdr:rowOff>
    </xdr:to>
    <xdr:sp macro="" textlink="">
      <xdr:nvSpPr>
        <xdr:cNvPr id="78" name="CustomShape 1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SpPr/>
      </xdr:nvSpPr>
      <xdr:spPr>
        <a:xfrm>
          <a:off x="22807080" y="9883080"/>
          <a:ext cx="661680" cy="27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28.4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20</xdr:col>
      <xdr:colOff>259200</xdr:colOff>
      <xdr:row>36</xdr:row>
      <xdr:rowOff>23040</xdr:rowOff>
    </xdr:from>
    <xdr:to>
      <xdr:col>21</xdr:col>
      <xdr:colOff>363600</xdr:colOff>
      <xdr:row>37</xdr:row>
      <xdr:rowOff>207720</xdr:rowOff>
    </xdr:to>
    <xdr:sp macro="" textlink="">
      <xdr:nvSpPr>
        <xdr:cNvPr id="79" name="CustomShape 1">
          <a:extLst>
            <a:ext uri="{FF2B5EF4-FFF2-40B4-BE49-F238E27FC236}">
              <a16:creationId xmlns:a16="http://schemas.microsoft.com/office/drawing/2014/main" id="{00000000-0008-0000-0E00-00004F000000}"/>
            </a:ext>
          </a:extLst>
        </xdr:cNvPr>
        <xdr:cNvSpPr/>
      </xdr:nvSpPr>
      <xdr:spPr>
        <a:xfrm>
          <a:off x="13881600" y="10652760"/>
          <a:ext cx="785160" cy="40572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22</xdr:col>
      <xdr:colOff>152280</xdr:colOff>
      <xdr:row>36</xdr:row>
      <xdr:rowOff>15120</xdr:rowOff>
    </xdr:from>
    <xdr:to>
      <xdr:col>23</xdr:col>
      <xdr:colOff>256680</xdr:colOff>
      <xdr:row>37</xdr:row>
      <xdr:rowOff>199800</xdr:rowOff>
    </xdr:to>
    <xdr:sp macro="" textlink="">
      <xdr:nvSpPr>
        <xdr:cNvPr id="80" name="CustomShape 1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SpPr/>
      </xdr:nvSpPr>
      <xdr:spPr>
        <a:xfrm>
          <a:off x="15136200" y="10644840"/>
          <a:ext cx="785160" cy="40572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31</xdr:col>
      <xdr:colOff>365760</xdr:colOff>
      <xdr:row>36</xdr:row>
      <xdr:rowOff>23040</xdr:rowOff>
    </xdr:from>
    <xdr:to>
      <xdr:col>32</xdr:col>
      <xdr:colOff>470160</xdr:colOff>
      <xdr:row>37</xdr:row>
      <xdr:rowOff>207720</xdr:rowOff>
    </xdr:to>
    <xdr:sp macro="" textlink="">
      <xdr:nvSpPr>
        <xdr:cNvPr id="81" name="CustomShape 1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SpPr/>
      </xdr:nvSpPr>
      <xdr:spPr>
        <a:xfrm>
          <a:off x="21476160" y="10652760"/>
          <a:ext cx="785160" cy="40572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33</xdr:col>
      <xdr:colOff>198000</xdr:colOff>
      <xdr:row>36</xdr:row>
      <xdr:rowOff>7560</xdr:rowOff>
    </xdr:from>
    <xdr:to>
      <xdr:col>34</xdr:col>
      <xdr:colOff>302400</xdr:colOff>
      <xdr:row>37</xdr:row>
      <xdr:rowOff>192240</xdr:rowOff>
    </xdr:to>
    <xdr:sp macro="" textlink="">
      <xdr:nvSpPr>
        <xdr:cNvPr id="82" name="CustomShape 1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SpPr/>
      </xdr:nvSpPr>
      <xdr:spPr>
        <a:xfrm>
          <a:off x="22669920" y="10637280"/>
          <a:ext cx="785160" cy="40572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35</xdr:col>
      <xdr:colOff>108360</xdr:colOff>
      <xdr:row>30</xdr:row>
      <xdr:rowOff>30600</xdr:rowOff>
    </xdr:from>
    <xdr:to>
      <xdr:col>36</xdr:col>
      <xdr:colOff>354240</xdr:colOff>
      <xdr:row>31</xdr:row>
      <xdr:rowOff>201600</xdr:rowOff>
    </xdr:to>
    <xdr:sp macro="" textlink="">
      <xdr:nvSpPr>
        <xdr:cNvPr id="83" name="CustomShape 1">
          <a:extLst>
            <a:ext uri="{FF2B5EF4-FFF2-40B4-BE49-F238E27FC236}">
              <a16:creationId xmlns:a16="http://schemas.microsoft.com/office/drawing/2014/main" id="{00000000-0008-0000-0E00-000053000000}"/>
            </a:ext>
          </a:extLst>
        </xdr:cNvPr>
        <xdr:cNvSpPr/>
      </xdr:nvSpPr>
      <xdr:spPr>
        <a:xfrm>
          <a:off x="23941800" y="9334440"/>
          <a:ext cx="926280" cy="392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 algn="ctr">
            <a:lnSpc>
              <a:spcPct val="100000"/>
            </a:lnSpc>
          </a:pPr>
          <a:r>
            <a:rPr lang="en-US" sz="2500" b="0" strike="noStrike" spc="-1">
              <a:solidFill>
                <a:srgbClr val="595959"/>
              </a:solidFill>
              <a:latin typeface="Calibri"/>
            </a:rPr>
            <a:t>Insert</a:t>
          </a:r>
          <a:endParaRPr lang="en-US" sz="2500" b="0" strike="noStrike" spc="-1">
            <a:latin typeface="백묵 바탕"/>
          </a:endParaRPr>
        </a:p>
      </xdr:txBody>
    </xdr:sp>
    <xdr:clientData/>
  </xdr:twoCellAnchor>
  <xdr:twoCellAnchor editAs="oneCell">
    <xdr:from>
      <xdr:col>9</xdr:col>
      <xdr:colOff>655200</xdr:colOff>
      <xdr:row>0</xdr:row>
      <xdr:rowOff>312480</xdr:rowOff>
    </xdr:from>
    <xdr:to>
      <xdr:col>14</xdr:col>
      <xdr:colOff>215640</xdr:colOff>
      <xdr:row>1</xdr:row>
      <xdr:rowOff>608760</xdr:rowOff>
    </xdr:to>
    <xdr:pic>
      <xdr:nvPicPr>
        <xdr:cNvPr id="84" name="그림 4">
          <a:extLst>
            <a:ext uri="{FF2B5EF4-FFF2-40B4-BE49-F238E27FC236}">
              <a16:creationId xmlns:a16="http://schemas.microsoft.com/office/drawing/2014/main" id="{00000000-0008-0000-0E00-000054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789600" y="312480"/>
          <a:ext cx="2964240" cy="64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34</xdr:col>
      <xdr:colOff>640080</xdr:colOff>
      <xdr:row>30</xdr:row>
      <xdr:rowOff>213480</xdr:rowOff>
    </xdr:from>
    <xdr:to>
      <xdr:col>35</xdr:col>
      <xdr:colOff>136080</xdr:colOff>
      <xdr:row>31</xdr:row>
      <xdr:rowOff>136080</xdr:rowOff>
    </xdr:to>
    <xdr:sp macro="" textlink="">
      <xdr:nvSpPr>
        <xdr:cNvPr id="85" name="CustomShape 1">
          <a:extLst>
            <a:ext uri="{FF2B5EF4-FFF2-40B4-BE49-F238E27FC236}">
              <a16:creationId xmlns:a16="http://schemas.microsoft.com/office/drawing/2014/main" id="{00000000-0008-0000-0E00-000055000000}"/>
            </a:ext>
          </a:extLst>
        </xdr:cNvPr>
        <xdr:cNvSpPr/>
      </xdr:nvSpPr>
      <xdr:spPr>
        <a:xfrm>
          <a:off x="23792760" y="9517320"/>
          <a:ext cx="176760" cy="143640"/>
        </a:xfrm>
        <a:prstGeom prst="rect">
          <a:avLst/>
        </a:prstGeom>
        <a:solidFill>
          <a:schemeClr val="tx1"/>
        </a:solidFill>
        <a:ln w="1908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39</xdr:col>
      <xdr:colOff>428400</xdr:colOff>
      <xdr:row>73</xdr:row>
      <xdr:rowOff>160200</xdr:rowOff>
    </xdr:from>
    <xdr:to>
      <xdr:col>40</xdr:col>
      <xdr:colOff>673920</xdr:colOff>
      <xdr:row>75</xdr:row>
      <xdr:rowOff>110160</xdr:rowOff>
    </xdr:to>
    <xdr:sp macro="" textlink="">
      <xdr:nvSpPr>
        <xdr:cNvPr id="86" name="CustomShape 1">
          <a:extLst>
            <a:ext uri="{FF2B5EF4-FFF2-40B4-BE49-F238E27FC236}">
              <a16:creationId xmlns:a16="http://schemas.microsoft.com/office/drawing/2014/main" id="{00000000-0008-0000-0E00-000056000000}"/>
            </a:ext>
          </a:extLst>
        </xdr:cNvPr>
        <xdr:cNvSpPr/>
      </xdr:nvSpPr>
      <xdr:spPr>
        <a:xfrm>
          <a:off x="26984520" y="19415880"/>
          <a:ext cx="926280" cy="391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 algn="ctr">
            <a:lnSpc>
              <a:spcPct val="100000"/>
            </a:lnSpc>
          </a:pPr>
          <a:r>
            <a:rPr lang="en-US" sz="2500" b="0" strike="noStrike" spc="-1">
              <a:solidFill>
                <a:srgbClr val="595959"/>
              </a:solidFill>
              <a:latin typeface="Calibri"/>
            </a:rPr>
            <a:t>Insert</a:t>
          </a:r>
          <a:endParaRPr lang="en-US" sz="2500" b="0" strike="noStrike" spc="-1">
            <a:latin typeface="백묵 바탕"/>
          </a:endParaRPr>
        </a:p>
      </xdr:txBody>
    </xdr:sp>
    <xdr:clientData/>
  </xdr:twoCellAnchor>
  <xdr:twoCellAnchor editAs="oneCell">
    <xdr:from>
      <xdr:col>39</xdr:col>
      <xdr:colOff>289440</xdr:colOff>
      <xdr:row>74</xdr:row>
      <xdr:rowOff>122040</xdr:rowOff>
    </xdr:from>
    <xdr:to>
      <xdr:col>39</xdr:col>
      <xdr:colOff>456120</xdr:colOff>
      <xdr:row>75</xdr:row>
      <xdr:rowOff>60120</xdr:rowOff>
    </xdr:to>
    <xdr:sp macro="" textlink="">
      <xdr:nvSpPr>
        <xdr:cNvPr id="87" name="CustomShape 1">
          <a:extLst>
            <a:ext uri="{FF2B5EF4-FFF2-40B4-BE49-F238E27FC236}">
              <a16:creationId xmlns:a16="http://schemas.microsoft.com/office/drawing/2014/main" id="{00000000-0008-0000-0E00-000057000000}"/>
            </a:ext>
          </a:extLst>
        </xdr:cNvPr>
        <xdr:cNvSpPr/>
      </xdr:nvSpPr>
      <xdr:spPr>
        <a:xfrm>
          <a:off x="26845560" y="19598760"/>
          <a:ext cx="166680" cy="158760"/>
        </a:xfrm>
        <a:prstGeom prst="rect">
          <a:avLst/>
        </a:prstGeom>
        <a:solidFill>
          <a:schemeClr val="tx1"/>
        </a:solidFill>
        <a:ln w="1908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18</xdr:col>
      <xdr:colOff>335160</xdr:colOff>
      <xdr:row>75</xdr:row>
      <xdr:rowOff>167760</xdr:rowOff>
    </xdr:from>
    <xdr:to>
      <xdr:col>19</xdr:col>
      <xdr:colOff>316080</xdr:colOff>
      <xdr:row>77</xdr:row>
      <xdr:rowOff>2880</xdr:rowOff>
    </xdr:to>
    <xdr:sp macro="" textlink="">
      <xdr:nvSpPr>
        <xdr:cNvPr id="88" name="CustomShape 1">
          <a:extLst>
            <a:ext uri="{FF2B5EF4-FFF2-40B4-BE49-F238E27FC236}">
              <a16:creationId xmlns:a16="http://schemas.microsoft.com/office/drawing/2014/main" id="{00000000-0008-0000-0E00-000058000000}"/>
            </a:ext>
          </a:extLst>
        </xdr:cNvPr>
        <xdr:cNvSpPr/>
      </xdr:nvSpPr>
      <xdr:spPr>
        <a:xfrm>
          <a:off x="12596040" y="19865160"/>
          <a:ext cx="661680" cy="27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204.6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18</xdr:col>
      <xdr:colOff>236160</xdr:colOff>
      <xdr:row>80</xdr:row>
      <xdr:rowOff>122760</xdr:rowOff>
    </xdr:from>
    <xdr:to>
      <xdr:col>19</xdr:col>
      <xdr:colOff>340560</xdr:colOff>
      <xdr:row>82</xdr:row>
      <xdr:rowOff>150480</xdr:rowOff>
    </xdr:to>
    <xdr:sp macro="" textlink="">
      <xdr:nvSpPr>
        <xdr:cNvPr id="89" name="CustomShape 1">
          <a:extLst>
            <a:ext uri="{FF2B5EF4-FFF2-40B4-BE49-F238E27FC236}">
              <a16:creationId xmlns:a16="http://schemas.microsoft.com/office/drawing/2014/main" id="{00000000-0008-0000-0E00-000059000000}"/>
            </a:ext>
          </a:extLst>
        </xdr:cNvPr>
        <xdr:cNvSpPr/>
      </xdr:nvSpPr>
      <xdr:spPr>
        <a:xfrm>
          <a:off x="12497040" y="20925360"/>
          <a:ext cx="785160" cy="46944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22</xdr:col>
      <xdr:colOff>289440</xdr:colOff>
      <xdr:row>75</xdr:row>
      <xdr:rowOff>144720</xdr:rowOff>
    </xdr:from>
    <xdr:to>
      <xdr:col>23</xdr:col>
      <xdr:colOff>270360</xdr:colOff>
      <xdr:row>76</xdr:row>
      <xdr:rowOff>200880</xdr:rowOff>
    </xdr:to>
    <xdr:sp macro="" textlink="">
      <xdr:nvSpPr>
        <xdr:cNvPr id="90" name="CustomShape 1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SpPr/>
      </xdr:nvSpPr>
      <xdr:spPr>
        <a:xfrm>
          <a:off x="15273360" y="19842120"/>
          <a:ext cx="661680" cy="27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28.5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22</xdr:col>
      <xdr:colOff>114480</xdr:colOff>
      <xdr:row>80</xdr:row>
      <xdr:rowOff>115200</xdr:rowOff>
    </xdr:from>
    <xdr:to>
      <xdr:col>23</xdr:col>
      <xdr:colOff>218880</xdr:colOff>
      <xdr:row>82</xdr:row>
      <xdr:rowOff>142920</xdr:rowOff>
    </xdr:to>
    <xdr:sp macro="" textlink="">
      <xdr:nvSpPr>
        <xdr:cNvPr id="91" name="CustomShape 1">
          <a:extLst>
            <a:ext uri="{FF2B5EF4-FFF2-40B4-BE49-F238E27FC236}">
              <a16:creationId xmlns:a16="http://schemas.microsoft.com/office/drawing/2014/main" id="{00000000-0008-0000-0E00-00005B000000}"/>
            </a:ext>
          </a:extLst>
        </xdr:cNvPr>
        <xdr:cNvSpPr/>
      </xdr:nvSpPr>
      <xdr:spPr>
        <a:xfrm>
          <a:off x="15098400" y="20917800"/>
          <a:ext cx="785160" cy="46944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24</xdr:col>
      <xdr:colOff>167760</xdr:colOff>
      <xdr:row>75</xdr:row>
      <xdr:rowOff>160200</xdr:rowOff>
    </xdr:from>
    <xdr:to>
      <xdr:col>25</xdr:col>
      <xdr:colOff>148680</xdr:colOff>
      <xdr:row>76</xdr:row>
      <xdr:rowOff>216360</xdr:rowOff>
    </xdr:to>
    <xdr:sp macro="" textlink="">
      <xdr:nvSpPr>
        <xdr:cNvPr id="92" name="CustomShape 1">
          <a:extLst>
            <a:ext uri="{FF2B5EF4-FFF2-40B4-BE49-F238E27FC236}">
              <a16:creationId xmlns:a16="http://schemas.microsoft.com/office/drawing/2014/main" id="{00000000-0008-0000-0E00-00005C000000}"/>
            </a:ext>
          </a:extLst>
        </xdr:cNvPr>
        <xdr:cNvSpPr/>
      </xdr:nvSpPr>
      <xdr:spPr>
        <a:xfrm>
          <a:off x="16513200" y="19857600"/>
          <a:ext cx="661680" cy="27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188.8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24</xdr:col>
      <xdr:colOff>68760</xdr:colOff>
      <xdr:row>80</xdr:row>
      <xdr:rowOff>115200</xdr:rowOff>
    </xdr:from>
    <xdr:to>
      <xdr:col>25</xdr:col>
      <xdr:colOff>173160</xdr:colOff>
      <xdr:row>82</xdr:row>
      <xdr:rowOff>142920</xdr:rowOff>
    </xdr:to>
    <xdr:sp macro="" textlink="">
      <xdr:nvSpPr>
        <xdr:cNvPr id="93" name="CustomShape 1">
          <a:extLst>
            <a:ext uri="{FF2B5EF4-FFF2-40B4-BE49-F238E27FC236}">
              <a16:creationId xmlns:a16="http://schemas.microsoft.com/office/drawing/2014/main" id="{00000000-0008-0000-0E00-00005D000000}"/>
            </a:ext>
          </a:extLst>
        </xdr:cNvPr>
        <xdr:cNvSpPr/>
      </xdr:nvSpPr>
      <xdr:spPr>
        <a:xfrm>
          <a:off x="16414200" y="20917800"/>
          <a:ext cx="785160" cy="46944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35</xdr:col>
      <xdr:colOff>518040</xdr:colOff>
      <xdr:row>75</xdr:row>
      <xdr:rowOff>190440</xdr:rowOff>
    </xdr:from>
    <xdr:to>
      <xdr:col>36</xdr:col>
      <xdr:colOff>498960</xdr:colOff>
      <xdr:row>77</xdr:row>
      <xdr:rowOff>18000</xdr:rowOff>
    </xdr:to>
    <xdr:sp macro="" textlink="">
      <xdr:nvSpPr>
        <xdr:cNvPr id="94" name="CustomShape 1">
          <a:extLst>
            <a:ext uri="{FF2B5EF4-FFF2-40B4-BE49-F238E27FC236}">
              <a16:creationId xmlns:a16="http://schemas.microsoft.com/office/drawing/2014/main" id="{00000000-0008-0000-0E00-00005E000000}"/>
            </a:ext>
          </a:extLst>
        </xdr:cNvPr>
        <xdr:cNvSpPr/>
      </xdr:nvSpPr>
      <xdr:spPr>
        <a:xfrm>
          <a:off x="24351480" y="19887840"/>
          <a:ext cx="661320" cy="269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141.8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35</xdr:col>
      <xdr:colOff>419040</xdr:colOff>
      <xdr:row>80</xdr:row>
      <xdr:rowOff>145440</xdr:rowOff>
    </xdr:from>
    <xdr:to>
      <xdr:col>36</xdr:col>
      <xdr:colOff>523440</xdr:colOff>
      <xdr:row>82</xdr:row>
      <xdr:rowOff>173160</xdr:rowOff>
    </xdr:to>
    <xdr:sp macro="" textlink="">
      <xdr:nvSpPr>
        <xdr:cNvPr id="95" name="CustomShape 1">
          <a:extLst>
            <a:ext uri="{FF2B5EF4-FFF2-40B4-BE49-F238E27FC236}">
              <a16:creationId xmlns:a16="http://schemas.microsoft.com/office/drawing/2014/main" id="{00000000-0008-0000-0E00-00005F000000}"/>
            </a:ext>
          </a:extLst>
        </xdr:cNvPr>
        <xdr:cNvSpPr/>
      </xdr:nvSpPr>
      <xdr:spPr>
        <a:xfrm>
          <a:off x="24252480" y="20948040"/>
          <a:ext cx="784800" cy="46944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388800</xdr:colOff>
      <xdr:row>110</xdr:row>
      <xdr:rowOff>175320</xdr:rowOff>
    </xdr:from>
    <xdr:to>
      <xdr:col>29</xdr:col>
      <xdr:colOff>380160</xdr:colOff>
      <xdr:row>146</xdr:row>
      <xdr:rowOff>120960</xdr:rowOff>
    </xdr:to>
    <xdr:graphicFrame macro="">
      <xdr:nvGraphicFramePr>
        <xdr:cNvPr id="96" name="차트 32">
          <a:extLst>
            <a:ext uri="{FF2B5EF4-FFF2-40B4-BE49-F238E27FC236}">
              <a16:creationId xmlns:a16="http://schemas.microsoft.com/office/drawing/2014/main" id="{00000000-0008-0000-0E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237600</xdr:colOff>
      <xdr:row>112</xdr:row>
      <xdr:rowOff>66600</xdr:rowOff>
    </xdr:from>
    <xdr:to>
      <xdr:col>41</xdr:col>
      <xdr:colOff>236520</xdr:colOff>
      <xdr:row>148</xdr:row>
      <xdr:rowOff>355317</xdr:rowOff>
    </xdr:to>
    <xdr:graphicFrame macro="">
      <xdr:nvGraphicFramePr>
        <xdr:cNvPr id="98" name="차트 2">
          <a:extLst>
            <a:ext uri="{FF2B5EF4-FFF2-40B4-BE49-F238E27FC236}">
              <a16:creationId xmlns:a16="http://schemas.microsoft.com/office/drawing/2014/main" id="{00000000-0008-0000-0F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657000</xdr:colOff>
      <xdr:row>135</xdr:row>
      <xdr:rowOff>4320</xdr:rowOff>
    </xdr:from>
    <xdr:to>
      <xdr:col>10</xdr:col>
      <xdr:colOff>761760</xdr:colOff>
      <xdr:row>137</xdr:row>
      <xdr:rowOff>372</xdr:rowOff>
    </xdr:to>
    <xdr:sp macro="" textlink="">
      <xdr:nvSpPr>
        <xdr:cNvPr id="99" name="CustomShape 1">
          <a:extLst>
            <a:ext uri="{FF2B5EF4-FFF2-40B4-BE49-F238E27FC236}">
              <a16:creationId xmlns:a16="http://schemas.microsoft.com/office/drawing/2014/main" id="{00000000-0008-0000-0F00-000063000000}"/>
            </a:ext>
          </a:extLst>
        </xdr:cNvPr>
        <xdr:cNvSpPr/>
      </xdr:nvSpPr>
      <xdr:spPr>
        <a:xfrm>
          <a:off x="7720560" y="30485880"/>
          <a:ext cx="785520" cy="42120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39</xdr:col>
      <xdr:colOff>429120</xdr:colOff>
      <xdr:row>113</xdr:row>
      <xdr:rowOff>73800</xdr:rowOff>
    </xdr:from>
    <xdr:to>
      <xdr:col>41</xdr:col>
      <xdr:colOff>2782</xdr:colOff>
      <xdr:row>115</xdr:row>
      <xdr:rowOff>58980</xdr:rowOff>
    </xdr:to>
    <xdr:sp macro="" textlink="">
      <xdr:nvSpPr>
        <xdr:cNvPr id="110" name="CustomShape 1">
          <a:extLst>
            <a:ext uri="{FF2B5EF4-FFF2-40B4-BE49-F238E27FC236}">
              <a16:creationId xmlns:a16="http://schemas.microsoft.com/office/drawing/2014/main" id="{00000000-0008-0000-0F00-00006E000000}"/>
            </a:ext>
          </a:extLst>
        </xdr:cNvPr>
        <xdr:cNvSpPr/>
      </xdr:nvSpPr>
      <xdr:spPr>
        <a:xfrm>
          <a:off x="28116360" y="25693920"/>
          <a:ext cx="919080" cy="434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 algn="ctr">
            <a:lnSpc>
              <a:spcPct val="100000"/>
            </a:lnSpc>
          </a:pPr>
          <a:r>
            <a:rPr lang="en-US" sz="2500" b="0" strike="noStrike" spc="-1">
              <a:solidFill>
                <a:srgbClr val="595959"/>
              </a:solidFill>
              <a:latin typeface="Calibri"/>
            </a:rPr>
            <a:t>Insert</a:t>
          </a:r>
          <a:endParaRPr lang="en-US" sz="2500" b="0" strike="noStrike" spc="-1">
            <a:latin typeface="백묵 바탕"/>
          </a:endParaRPr>
        </a:p>
      </xdr:txBody>
    </xdr:sp>
    <xdr:clientData/>
  </xdr:twoCellAnchor>
  <xdr:twoCellAnchor editAs="oneCell">
    <xdr:from>
      <xdr:col>39</xdr:col>
      <xdr:colOff>289800</xdr:colOff>
      <xdr:row>115</xdr:row>
      <xdr:rowOff>35280</xdr:rowOff>
    </xdr:from>
    <xdr:to>
      <xdr:col>39</xdr:col>
      <xdr:colOff>456480</xdr:colOff>
      <xdr:row>115</xdr:row>
      <xdr:rowOff>201600</xdr:rowOff>
    </xdr:to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00000000-0008-0000-0F00-00006F000000}"/>
            </a:ext>
          </a:extLst>
        </xdr:cNvPr>
        <xdr:cNvSpPr/>
      </xdr:nvSpPr>
      <xdr:spPr>
        <a:xfrm>
          <a:off x="27977040" y="26097480"/>
          <a:ext cx="166680" cy="166320"/>
        </a:xfrm>
        <a:prstGeom prst="rect">
          <a:avLst/>
        </a:prstGeom>
        <a:solidFill>
          <a:schemeClr val="tx1"/>
        </a:solidFill>
        <a:ln w="1908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18</xdr:col>
      <xdr:colOff>335520</xdr:colOff>
      <xdr:row>116</xdr:row>
      <xdr:rowOff>73080</xdr:rowOff>
    </xdr:from>
    <xdr:to>
      <xdr:col>19</xdr:col>
      <xdr:colOff>316440</xdr:colOff>
      <xdr:row>117</xdr:row>
      <xdr:rowOff>137159</xdr:rowOff>
    </xdr:to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00000000-0008-0000-0F00-000070000000}"/>
            </a:ext>
          </a:extLst>
        </xdr:cNvPr>
        <xdr:cNvSpPr/>
      </xdr:nvSpPr>
      <xdr:spPr>
        <a:xfrm>
          <a:off x="13727520" y="26356320"/>
          <a:ext cx="661680" cy="284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204.6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18</xdr:col>
      <xdr:colOff>236520</xdr:colOff>
      <xdr:row>123</xdr:row>
      <xdr:rowOff>43200</xdr:rowOff>
    </xdr:from>
    <xdr:to>
      <xdr:col>19</xdr:col>
      <xdr:colOff>340920</xdr:colOff>
      <xdr:row>125</xdr:row>
      <xdr:rowOff>72000</xdr:rowOff>
    </xdr:to>
    <xdr:sp macro="" textlink="">
      <xdr:nvSpPr>
        <xdr:cNvPr id="113" name="CustomShape 1">
          <a:extLst>
            <a:ext uri="{FF2B5EF4-FFF2-40B4-BE49-F238E27FC236}">
              <a16:creationId xmlns:a16="http://schemas.microsoft.com/office/drawing/2014/main" id="{00000000-0008-0000-0F00-000071000000}"/>
            </a:ext>
          </a:extLst>
        </xdr:cNvPr>
        <xdr:cNvSpPr/>
      </xdr:nvSpPr>
      <xdr:spPr>
        <a:xfrm>
          <a:off x="13628520" y="27873000"/>
          <a:ext cx="785160" cy="47088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22</xdr:col>
      <xdr:colOff>290880</xdr:colOff>
      <xdr:row>116</xdr:row>
      <xdr:rowOff>50040</xdr:rowOff>
    </xdr:from>
    <xdr:to>
      <xdr:col>23</xdr:col>
      <xdr:colOff>271800</xdr:colOff>
      <xdr:row>117</xdr:row>
      <xdr:rowOff>114119</xdr:rowOff>
    </xdr:to>
    <xdr:sp macro="" textlink="">
      <xdr:nvSpPr>
        <xdr:cNvPr id="114" name="CustomShape 1">
          <a:extLst>
            <a:ext uri="{FF2B5EF4-FFF2-40B4-BE49-F238E27FC236}">
              <a16:creationId xmlns:a16="http://schemas.microsoft.com/office/drawing/2014/main" id="{00000000-0008-0000-0F00-000072000000}"/>
            </a:ext>
          </a:extLst>
        </xdr:cNvPr>
        <xdr:cNvSpPr/>
      </xdr:nvSpPr>
      <xdr:spPr>
        <a:xfrm>
          <a:off x="16405560" y="26333280"/>
          <a:ext cx="661680" cy="284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28.5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22</xdr:col>
      <xdr:colOff>115920</xdr:colOff>
      <xdr:row>123</xdr:row>
      <xdr:rowOff>35640</xdr:rowOff>
    </xdr:from>
    <xdr:to>
      <xdr:col>23</xdr:col>
      <xdr:colOff>220320</xdr:colOff>
      <xdr:row>125</xdr:row>
      <xdr:rowOff>64440</xdr:rowOff>
    </xdr:to>
    <xdr:sp macro="" textlink="">
      <xdr:nvSpPr>
        <xdr:cNvPr id="115" name="CustomShape 1">
          <a:extLst>
            <a:ext uri="{FF2B5EF4-FFF2-40B4-BE49-F238E27FC236}">
              <a16:creationId xmlns:a16="http://schemas.microsoft.com/office/drawing/2014/main" id="{00000000-0008-0000-0F00-000073000000}"/>
            </a:ext>
          </a:extLst>
        </xdr:cNvPr>
        <xdr:cNvSpPr/>
      </xdr:nvSpPr>
      <xdr:spPr>
        <a:xfrm>
          <a:off x="16230600" y="27865440"/>
          <a:ext cx="785160" cy="47088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24</xdr:col>
      <xdr:colOff>169200</xdr:colOff>
      <xdr:row>116</xdr:row>
      <xdr:rowOff>65520</xdr:rowOff>
    </xdr:from>
    <xdr:to>
      <xdr:col>25</xdr:col>
      <xdr:colOff>150120</xdr:colOff>
      <xdr:row>117</xdr:row>
      <xdr:rowOff>129599</xdr:rowOff>
    </xdr:to>
    <xdr:sp macro="" textlink="">
      <xdr:nvSpPr>
        <xdr:cNvPr id="116" name="CustomShape 1">
          <a:extLst>
            <a:ext uri="{FF2B5EF4-FFF2-40B4-BE49-F238E27FC236}">
              <a16:creationId xmlns:a16="http://schemas.microsoft.com/office/drawing/2014/main" id="{00000000-0008-0000-0F00-000074000000}"/>
            </a:ext>
          </a:extLst>
        </xdr:cNvPr>
        <xdr:cNvSpPr/>
      </xdr:nvSpPr>
      <xdr:spPr>
        <a:xfrm>
          <a:off x="17645400" y="26348760"/>
          <a:ext cx="661680" cy="284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188.8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24</xdr:col>
      <xdr:colOff>70200</xdr:colOff>
      <xdr:row>123</xdr:row>
      <xdr:rowOff>35640</xdr:rowOff>
    </xdr:from>
    <xdr:to>
      <xdr:col>25</xdr:col>
      <xdr:colOff>174600</xdr:colOff>
      <xdr:row>125</xdr:row>
      <xdr:rowOff>64440</xdr:rowOff>
    </xdr:to>
    <xdr:sp macro="" textlink="">
      <xdr:nvSpPr>
        <xdr:cNvPr id="117" name="CustomShape 1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SpPr/>
      </xdr:nvSpPr>
      <xdr:spPr>
        <a:xfrm>
          <a:off x="17546400" y="27865440"/>
          <a:ext cx="785160" cy="47088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35</xdr:col>
      <xdr:colOff>519480</xdr:colOff>
      <xdr:row>116</xdr:row>
      <xdr:rowOff>96120</xdr:rowOff>
    </xdr:from>
    <xdr:to>
      <xdr:col>36</xdr:col>
      <xdr:colOff>499680</xdr:colOff>
      <xdr:row>117</xdr:row>
      <xdr:rowOff>160199</xdr:rowOff>
    </xdr:to>
    <xdr:sp macro="" textlink="">
      <xdr:nvSpPr>
        <xdr:cNvPr id="118" name="CustomShape 1">
          <a:extLst>
            <a:ext uri="{FF2B5EF4-FFF2-40B4-BE49-F238E27FC236}">
              <a16:creationId xmlns:a16="http://schemas.microsoft.com/office/drawing/2014/main" id="{00000000-0008-0000-0F00-000076000000}"/>
            </a:ext>
          </a:extLst>
        </xdr:cNvPr>
        <xdr:cNvSpPr/>
      </xdr:nvSpPr>
      <xdr:spPr>
        <a:xfrm>
          <a:off x="25483680" y="26379360"/>
          <a:ext cx="660960" cy="284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141.8</a:t>
          </a:r>
          <a:endParaRPr lang="en-US" sz="1600" b="0" strike="noStrike" spc="-1">
            <a:latin typeface="백묵 바탕"/>
          </a:endParaRPr>
        </a:p>
      </xdr:txBody>
    </xdr:sp>
    <xdr:clientData/>
  </xdr:twoCellAnchor>
  <xdr:twoCellAnchor editAs="oneCell">
    <xdr:from>
      <xdr:col>35</xdr:col>
      <xdr:colOff>420480</xdr:colOff>
      <xdr:row>123</xdr:row>
      <xdr:rowOff>66240</xdr:rowOff>
    </xdr:from>
    <xdr:to>
      <xdr:col>36</xdr:col>
      <xdr:colOff>523800</xdr:colOff>
      <xdr:row>125</xdr:row>
      <xdr:rowOff>94680</xdr:rowOff>
    </xdr:to>
    <xdr:sp macro="" textlink="">
      <xdr:nvSpPr>
        <xdr:cNvPr id="119" name="CustomShape 1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SpPr/>
      </xdr:nvSpPr>
      <xdr:spPr>
        <a:xfrm>
          <a:off x="25384680" y="27896040"/>
          <a:ext cx="784080" cy="470520"/>
        </a:xfrm>
        <a:prstGeom prst="flowChartPunchedTape">
          <a:avLst/>
        </a:prstGeom>
        <a:solidFill>
          <a:schemeClr val="bg1"/>
        </a:solidFill>
        <a:ln w="1908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44</xdr:col>
      <xdr:colOff>542520</xdr:colOff>
      <xdr:row>149</xdr:row>
      <xdr:rowOff>35640</xdr:rowOff>
    </xdr:from>
    <xdr:to>
      <xdr:col>69</xdr:col>
      <xdr:colOff>533880</xdr:colOff>
      <xdr:row>184</xdr:row>
      <xdr:rowOff>125399</xdr:rowOff>
    </xdr:to>
    <xdr:graphicFrame macro="">
      <xdr:nvGraphicFramePr>
        <xdr:cNvPr id="120" name="차트 26">
          <a:extLst>
            <a:ext uri="{FF2B5EF4-FFF2-40B4-BE49-F238E27FC236}">
              <a16:creationId xmlns:a16="http://schemas.microsoft.com/office/drawing/2014/main" id="{00000000-0008-0000-0F00-00007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265308</xdr:colOff>
      <xdr:row>86</xdr:row>
      <xdr:rowOff>232702</xdr:rowOff>
    </xdr:from>
    <xdr:to>
      <xdr:col>44</xdr:col>
      <xdr:colOff>234349</xdr:colOff>
      <xdr:row>109</xdr:row>
      <xdr:rowOff>29362</xdr:rowOff>
    </xdr:to>
    <xdr:graphicFrame macro="">
      <xdr:nvGraphicFramePr>
        <xdr:cNvPr id="123" name="차트 2">
          <a:extLst>
            <a:ext uri="{FF2B5EF4-FFF2-40B4-BE49-F238E27FC236}">
              <a16:creationId xmlns:a16="http://schemas.microsoft.com/office/drawing/2014/main" id="{00000000-0008-0000-0F00-00007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179701</xdr:colOff>
      <xdr:row>36</xdr:row>
      <xdr:rowOff>218821</xdr:rowOff>
    </xdr:from>
    <xdr:to>
      <xdr:col>31</xdr:col>
      <xdr:colOff>152400</xdr:colOff>
      <xdr:row>60</xdr:row>
      <xdr:rowOff>96982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E8D444-3B96-4664-96E7-4E9C14E89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166256</xdr:colOff>
      <xdr:row>8</xdr:row>
      <xdr:rowOff>124690</xdr:rowOff>
    </xdr:from>
    <xdr:to>
      <xdr:col>38</xdr:col>
      <xdr:colOff>0</xdr:colOff>
      <xdr:row>29</xdr:row>
      <xdr:rowOff>471054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63CD205-00E6-405F-BA50-91C83B81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163284</xdr:colOff>
      <xdr:row>151</xdr:row>
      <xdr:rowOff>299357</xdr:rowOff>
    </xdr:from>
    <xdr:to>
      <xdr:col>28</xdr:col>
      <xdr:colOff>359228</xdr:colOff>
      <xdr:row>172</xdr:row>
      <xdr:rowOff>160564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7960F6-5190-44D5-8C3F-8596BED17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157844</xdr:colOff>
      <xdr:row>177</xdr:row>
      <xdr:rowOff>146956</xdr:rowOff>
    </xdr:from>
    <xdr:to>
      <xdr:col>17</xdr:col>
      <xdr:colOff>65314</xdr:colOff>
      <xdr:row>194</xdr:row>
      <xdr:rowOff>43542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1F56B5B-2F75-4020-B1E0-6DAE00D2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16328</xdr:colOff>
      <xdr:row>196</xdr:row>
      <xdr:rowOff>48986</xdr:rowOff>
    </xdr:from>
    <xdr:to>
      <xdr:col>14</xdr:col>
      <xdr:colOff>217713</xdr:colOff>
      <xdr:row>212</xdr:row>
      <xdr:rowOff>206828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AB01772-2556-4929-8E34-64A4064A5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281880</xdr:colOff>
      <xdr:row>11</xdr:row>
      <xdr:rowOff>41760</xdr:rowOff>
    </xdr:from>
    <xdr:to>
      <xdr:col>5</xdr:col>
      <xdr:colOff>174240</xdr:colOff>
      <xdr:row>23</xdr:row>
      <xdr:rowOff>132120</xdr:rowOff>
    </xdr:to>
    <xdr:graphicFrame macro="">
      <xdr:nvGraphicFramePr>
        <xdr:cNvPr id="9" name="차트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11</xdr:row>
      <xdr:rowOff>19080</xdr:rowOff>
    </xdr:from>
    <xdr:to>
      <xdr:col>13</xdr:col>
      <xdr:colOff>97920</xdr:colOff>
      <xdr:row>23</xdr:row>
      <xdr:rowOff>109440</xdr:rowOff>
    </xdr:to>
    <xdr:graphicFrame macro="">
      <xdr:nvGraphicFramePr>
        <xdr:cNvPr id="10" name="차트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304920</xdr:colOff>
      <xdr:row>10</xdr:row>
      <xdr:rowOff>194400</xdr:rowOff>
    </xdr:from>
    <xdr:to>
      <xdr:col>20</xdr:col>
      <xdr:colOff>181800</xdr:colOff>
      <xdr:row>23</xdr:row>
      <xdr:rowOff>63720</xdr:rowOff>
    </xdr:to>
    <xdr:graphicFrame macro="">
      <xdr:nvGraphicFramePr>
        <xdr:cNvPr id="11" name="차트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251640</xdr:colOff>
      <xdr:row>24</xdr:row>
      <xdr:rowOff>57240</xdr:rowOff>
    </xdr:from>
    <xdr:to>
      <xdr:col>5</xdr:col>
      <xdr:colOff>144000</xdr:colOff>
      <xdr:row>36</xdr:row>
      <xdr:rowOff>147600</xdr:rowOff>
    </xdr:to>
    <xdr:graphicFrame macro="">
      <xdr:nvGraphicFramePr>
        <xdr:cNvPr id="12" name="차트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125640</xdr:rowOff>
    </xdr:from>
    <xdr:to>
      <xdr:col>4</xdr:col>
      <xdr:colOff>1050480</xdr:colOff>
      <xdr:row>24</xdr:row>
      <xdr:rowOff>216000</xdr:rowOff>
    </xdr:to>
    <xdr:graphicFrame macro="">
      <xdr:nvGraphicFramePr>
        <xdr:cNvPr id="13" name="차트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259200</xdr:colOff>
      <xdr:row>12</xdr:row>
      <xdr:rowOff>148680</xdr:rowOff>
    </xdr:from>
    <xdr:to>
      <xdr:col>12</xdr:col>
      <xdr:colOff>136080</xdr:colOff>
      <xdr:row>25</xdr:row>
      <xdr:rowOff>18000</xdr:rowOff>
    </xdr:to>
    <xdr:graphicFrame macro="">
      <xdr:nvGraphicFramePr>
        <xdr:cNvPr id="14" name="차트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518040</xdr:colOff>
      <xdr:row>12</xdr:row>
      <xdr:rowOff>171360</xdr:rowOff>
    </xdr:from>
    <xdr:to>
      <xdr:col>19</xdr:col>
      <xdr:colOff>394920</xdr:colOff>
      <xdr:row>25</xdr:row>
      <xdr:rowOff>40680</xdr:rowOff>
    </xdr:to>
    <xdr:graphicFrame macro="">
      <xdr:nvGraphicFramePr>
        <xdr:cNvPr id="15" name="차트 3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76320</xdr:colOff>
      <xdr:row>26</xdr:row>
      <xdr:rowOff>87480</xdr:rowOff>
    </xdr:from>
    <xdr:to>
      <xdr:col>4</xdr:col>
      <xdr:colOff>1126800</xdr:colOff>
      <xdr:row>38</xdr:row>
      <xdr:rowOff>177840</xdr:rowOff>
    </xdr:to>
    <xdr:graphicFrame macro="">
      <xdr:nvGraphicFramePr>
        <xdr:cNvPr id="16" name="차트 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99000</xdr:colOff>
      <xdr:row>10</xdr:row>
      <xdr:rowOff>34200</xdr:rowOff>
    </xdr:from>
    <xdr:to>
      <xdr:col>5</xdr:col>
      <xdr:colOff>14040</xdr:colOff>
      <xdr:row>22</xdr:row>
      <xdr:rowOff>124560</xdr:rowOff>
    </xdr:to>
    <xdr:graphicFrame macro="">
      <xdr:nvGraphicFramePr>
        <xdr:cNvPr id="17" name="차트 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182880</xdr:colOff>
      <xdr:row>10</xdr:row>
      <xdr:rowOff>3960</xdr:rowOff>
    </xdr:from>
    <xdr:to>
      <xdr:col>12</xdr:col>
      <xdr:colOff>59760</xdr:colOff>
      <xdr:row>22</xdr:row>
      <xdr:rowOff>94320</xdr:rowOff>
    </xdr:to>
    <xdr:graphicFrame macro="">
      <xdr:nvGraphicFramePr>
        <xdr:cNvPr id="18" name="차트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297360</xdr:colOff>
      <xdr:row>10</xdr:row>
      <xdr:rowOff>11520</xdr:rowOff>
    </xdr:from>
    <xdr:to>
      <xdr:col>19</xdr:col>
      <xdr:colOff>174240</xdr:colOff>
      <xdr:row>22</xdr:row>
      <xdr:rowOff>101880</xdr:rowOff>
    </xdr:to>
    <xdr:graphicFrame macro="">
      <xdr:nvGraphicFramePr>
        <xdr:cNvPr id="19" name="차트 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76320</xdr:colOff>
      <xdr:row>22</xdr:row>
      <xdr:rowOff>178920</xdr:rowOff>
    </xdr:from>
    <xdr:to>
      <xdr:col>4</xdr:col>
      <xdr:colOff>1126800</xdr:colOff>
      <xdr:row>35</xdr:row>
      <xdr:rowOff>48240</xdr:rowOff>
    </xdr:to>
    <xdr:graphicFrame macro="">
      <xdr:nvGraphicFramePr>
        <xdr:cNvPr id="20" name="차트 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99000</xdr:colOff>
      <xdr:row>10</xdr:row>
      <xdr:rowOff>72360</xdr:rowOff>
    </xdr:from>
    <xdr:to>
      <xdr:col>5</xdr:col>
      <xdr:colOff>14040</xdr:colOff>
      <xdr:row>22</xdr:row>
      <xdr:rowOff>162720</xdr:rowOff>
    </xdr:to>
    <xdr:graphicFrame macro="">
      <xdr:nvGraphicFramePr>
        <xdr:cNvPr id="21" name="차트 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495360</xdr:colOff>
      <xdr:row>10</xdr:row>
      <xdr:rowOff>64800</xdr:rowOff>
    </xdr:from>
    <xdr:to>
      <xdr:col>12</xdr:col>
      <xdr:colOff>372240</xdr:colOff>
      <xdr:row>22</xdr:row>
      <xdr:rowOff>155160</xdr:rowOff>
    </xdr:to>
    <xdr:graphicFrame macro="">
      <xdr:nvGraphicFramePr>
        <xdr:cNvPr id="22" name="차트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502920</xdr:colOff>
      <xdr:row>10</xdr:row>
      <xdr:rowOff>57240</xdr:rowOff>
    </xdr:from>
    <xdr:to>
      <xdr:col>19</xdr:col>
      <xdr:colOff>379800</xdr:colOff>
      <xdr:row>22</xdr:row>
      <xdr:rowOff>147600</xdr:rowOff>
    </xdr:to>
    <xdr:graphicFrame macro="">
      <xdr:nvGraphicFramePr>
        <xdr:cNvPr id="23" name="차트 3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76320</xdr:colOff>
      <xdr:row>23</xdr:row>
      <xdr:rowOff>148680</xdr:rowOff>
    </xdr:from>
    <xdr:to>
      <xdr:col>4</xdr:col>
      <xdr:colOff>1126800</xdr:colOff>
      <xdr:row>36</xdr:row>
      <xdr:rowOff>18000</xdr:rowOff>
    </xdr:to>
    <xdr:graphicFrame macro="">
      <xdr:nvGraphicFramePr>
        <xdr:cNvPr id="24" name="차트 4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129600</xdr:colOff>
      <xdr:row>9</xdr:row>
      <xdr:rowOff>194400</xdr:rowOff>
    </xdr:from>
    <xdr:to>
      <xdr:col>5</xdr:col>
      <xdr:colOff>21960</xdr:colOff>
      <xdr:row>22</xdr:row>
      <xdr:rowOff>63720</xdr:rowOff>
    </xdr:to>
    <xdr:graphicFrame macro="">
      <xdr:nvGraphicFramePr>
        <xdr:cNvPr id="25" name="차트 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510480</xdr:colOff>
      <xdr:row>9</xdr:row>
      <xdr:rowOff>178920</xdr:rowOff>
    </xdr:from>
    <xdr:to>
      <xdr:col>12</xdr:col>
      <xdr:colOff>387360</xdr:colOff>
      <xdr:row>22</xdr:row>
      <xdr:rowOff>48240</xdr:rowOff>
    </xdr:to>
    <xdr:graphicFrame macro="">
      <xdr:nvGraphicFramePr>
        <xdr:cNvPr id="26" name="차트 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83880</xdr:colOff>
      <xdr:row>10</xdr:row>
      <xdr:rowOff>49680</xdr:rowOff>
    </xdr:from>
    <xdr:to>
      <xdr:col>19</xdr:col>
      <xdr:colOff>631440</xdr:colOff>
      <xdr:row>22</xdr:row>
      <xdr:rowOff>140040</xdr:rowOff>
    </xdr:to>
    <xdr:graphicFrame macro="">
      <xdr:nvGraphicFramePr>
        <xdr:cNvPr id="27" name="차트 4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83880</xdr:colOff>
      <xdr:row>22</xdr:row>
      <xdr:rowOff>171360</xdr:rowOff>
    </xdr:from>
    <xdr:to>
      <xdr:col>4</xdr:col>
      <xdr:colOff>1111680</xdr:colOff>
      <xdr:row>35</xdr:row>
      <xdr:rowOff>40680</xdr:rowOff>
    </xdr:to>
    <xdr:graphicFrame macro="">
      <xdr:nvGraphicFramePr>
        <xdr:cNvPr id="28" name="차트 5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10</xdr:row>
      <xdr:rowOff>102960</xdr:rowOff>
    </xdr:from>
    <xdr:to>
      <xdr:col>5</xdr:col>
      <xdr:colOff>90360</xdr:colOff>
      <xdr:row>22</xdr:row>
      <xdr:rowOff>193320</xdr:rowOff>
    </xdr:to>
    <xdr:graphicFrame macro="">
      <xdr:nvGraphicFramePr>
        <xdr:cNvPr id="29" name="차트 1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45720</xdr:colOff>
      <xdr:row>10</xdr:row>
      <xdr:rowOff>133200</xdr:rowOff>
    </xdr:from>
    <xdr:to>
      <xdr:col>12</xdr:col>
      <xdr:colOff>593280</xdr:colOff>
      <xdr:row>23</xdr:row>
      <xdr:rowOff>2520</xdr:rowOff>
    </xdr:to>
    <xdr:graphicFrame macro="">
      <xdr:nvGraphicFramePr>
        <xdr:cNvPr id="30" name="차트 2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259200</xdr:colOff>
      <xdr:row>10</xdr:row>
      <xdr:rowOff>171360</xdr:rowOff>
    </xdr:from>
    <xdr:to>
      <xdr:col>20</xdr:col>
      <xdr:colOff>136080</xdr:colOff>
      <xdr:row>23</xdr:row>
      <xdr:rowOff>40680</xdr:rowOff>
    </xdr:to>
    <xdr:graphicFrame macro="">
      <xdr:nvGraphicFramePr>
        <xdr:cNvPr id="31" name="차트 3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373320</xdr:colOff>
      <xdr:row>23</xdr:row>
      <xdr:rowOff>178920</xdr:rowOff>
    </xdr:from>
    <xdr:to>
      <xdr:col>5</xdr:col>
      <xdr:colOff>326520</xdr:colOff>
      <xdr:row>36</xdr:row>
      <xdr:rowOff>48240</xdr:rowOff>
    </xdr:to>
    <xdr:graphicFrame macro="">
      <xdr:nvGraphicFramePr>
        <xdr:cNvPr id="32" name="차트 4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571680</xdr:colOff>
      <xdr:row>9</xdr:row>
      <xdr:rowOff>110520</xdr:rowOff>
    </xdr:from>
    <xdr:to>
      <xdr:col>5</xdr:col>
      <xdr:colOff>486720</xdr:colOff>
      <xdr:row>21</xdr:row>
      <xdr:rowOff>200880</xdr:rowOff>
    </xdr:to>
    <xdr:graphicFrame macro="">
      <xdr:nvGraphicFramePr>
        <xdr:cNvPr id="33" name="차트 1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297360</xdr:colOff>
      <xdr:row>9</xdr:row>
      <xdr:rowOff>141120</xdr:rowOff>
    </xdr:from>
    <xdr:to>
      <xdr:col>13</xdr:col>
      <xdr:colOff>174240</xdr:colOff>
      <xdr:row>22</xdr:row>
      <xdr:rowOff>10440</xdr:rowOff>
    </xdr:to>
    <xdr:graphicFrame macro="">
      <xdr:nvGraphicFramePr>
        <xdr:cNvPr id="34" name="차트 2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243720</xdr:colOff>
      <xdr:row>9</xdr:row>
      <xdr:rowOff>64800</xdr:rowOff>
    </xdr:from>
    <xdr:to>
      <xdr:col>20</xdr:col>
      <xdr:colOff>120600</xdr:colOff>
      <xdr:row>21</xdr:row>
      <xdr:rowOff>155160</xdr:rowOff>
    </xdr:to>
    <xdr:graphicFrame macro="">
      <xdr:nvGraphicFramePr>
        <xdr:cNvPr id="35" name="차트 3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541080</xdr:colOff>
      <xdr:row>22</xdr:row>
      <xdr:rowOff>148680</xdr:rowOff>
    </xdr:from>
    <xdr:to>
      <xdr:col>5</xdr:col>
      <xdr:colOff>456120</xdr:colOff>
      <xdr:row>35</xdr:row>
      <xdr:rowOff>18000</xdr:rowOff>
    </xdr:to>
    <xdr:graphicFrame macro="">
      <xdr:nvGraphicFramePr>
        <xdr:cNvPr id="36" name="차트 4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815400</xdr:colOff>
      <xdr:row>46</xdr:row>
      <xdr:rowOff>182880</xdr:rowOff>
    </xdr:from>
    <xdr:to>
      <xdr:col>9</xdr:col>
      <xdr:colOff>288720</xdr:colOff>
      <xdr:row>63</xdr:row>
      <xdr:rowOff>219960</xdr:rowOff>
    </xdr:to>
    <xdr:graphicFrame macro="">
      <xdr:nvGraphicFramePr>
        <xdr:cNvPr id="37" name="차트 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647640</xdr:colOff>
      <xdr:row>10</xdr:row>
      <xdr:rowOff>95400</xdr:rowOff>
    </xdr:from>
    <xdr:to>
      <xdr:col>18</xdr:col>
      <xdr:colOff>75240</xdr:colOff>
      <xdr:row>40</xdr:row>
      <xdr:rowOff>144000</xdr:rowOff>
    </xdr:to>
    <xdr:graphicFrame macro="">
      <xdr:nvGraphicFramePr>
        <xdr:cNvPr id="38" name="차트 2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zoomScaleNormal="100" workbookViewId="0">
      <selection activeCell="B2" sqref="B2"/>
    </sheetView>
  </sheetViews>
  <sheetFormatPr defaultRowHeight="17.399999999999999" x14ac:dyDescent="0.4"/>
  <cols>
    <col min="1" max="1" width="13.19921875" customWidth="1"/>
    <col min="2" max="2" width="19" customWidth="1"/>
    <col min="3" max="3" width="22.69921875" customWidth="1"/>
    <col min="4" max="4" width="24.69921875" customWidth="1"/>
    <col min="5" max="5" width="19.19921875" customWidth="1"/>
    <col min="6" max="6" width="21.19921875" customWidth="1"/>
    <col min="7" max="7" width="28.19921875" customWidth="1"/>
    <col min="8" max="8" width="30.19921875" customWidth="1"/>
    <col min="9" max="9" width="28.19921875" customWidth="1"/>
    <col min="10" max="10" width="30.19921875" customWidth="1"/>
    <col min="11" max="1025" width="8.69921875" customWidth="1"/>
  </cols>
  <sheetData>
    <row r="1" spans="1:10" x14ac:dyDescent="0.4">
      <c r="A1" t="s">
        <v>0</v>
      </c>
      <c r="B1" s="1">
        <v>0.211805555555556</v>
      </c>
      <c r="C1" t="s">
        <v>1</v>
      </c>
      <c r="D1" t="s">
        <v>2</v>
      </c>
    </row>
    <row r="2" spans="1:10" x14ac:dyDescent="0.4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4">
      <c r="A3" t="s">
        <v>12</v>
      </c>
      <c r="B3">
        <v>7930.4350459999996</v>
      </c>
      <c r="C3">
        <v>773.44184929999994</v>
      </c>
      <c r="D3">
        <v>6605.4212390000002</v>
      </c>
      <c r="E3">
        <v>419327</v>
      </c>
      <c r="F3">
        <v>1544191</v>
      </c>
      <c r="G3">
        <v>14535</v>
      </c>
      <c r="H3">
        <v>116479</v>
      </c>
      <c r="I3">
        <v>2999</v>
      </c>
      <c r="J3">
        <v>24495</v>
      </c>
    </row>
    <row r="4" spans="1:10" x14ac:dyDescent="0.4">
      <c r="A4" t="s">
        <v>13</v>
      </c>
      <c r="B4">
        <v>4290.8436920000004</v>
      </c>
      <c r="C4">
        <v>1263.6301410000001</v>
      </c>
      <c r="D4">
        <v>12454.301890000001</v>
      </c>
      <c r="E4">
        <v>1439743</v>
      </c>
      <c r="F4">
        <v>72482815</v>
      </c>
      <c r="G4">
        <v>21663</v>
      </c>
      <c r="H4">
        <v>36159</v>
      </c>
      <c r="I4">
        <v>4495</v>
      </c>
      <c r="J4">
        <v>18383</v>
      </c>
    </row>
    <row r="5" spans="1:10" x14ac:dyDescent="0.4">
      <c r="A5" t="s">
        <v>14</v>
      </c>
      <c r="B5">
        <v>2749.6654950000002</v>
      </c>
      <c r="C5">
        <v>733.55578330000003</v>
      </c>
      <c r="D5">
        <v>20840.558150000001</v>
      </c>
      <c r="E5">
        <v>801791</v>
      </c>
      <c r="F5">
        <v>62685183</v>
      </c>
      <c r="G5">
        <v>10167</v>
      </c>
      <c r="H5">
        <v>206463</v>
      </c>
      <c r="I5">
        <v>1216</v>
      </c>
      <c r="J5">
        <v>36959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9"/>
  <sheetViews>
    <sheetView topLeftCell="A37" zoomScaleNormal="100" workbookViewId="0">
      <selection activeCell="P79" sqref="P79"/>
    </sheetView>
  </sheetViews>
  <sheetFormatPr defaultRowHeight="17.399999999999999" x14ac:dyDescent="0.4"/>
  <cols>
    <col min="1" max="1" width="11" customWidth="1"/>
    <col min="2" max="14" width="8.69921875" customWidth="1"/>
    <col min="15" max="15" width="10" customWidth="1"/>
    <col min="16" max="1025" width="8.69921875" customWidth="1"/>
  </cols>
  <sheetData>
    <row r="1" spans="1:17" x14ac:dyDescent="0.4">
      <c r="B1" t="s">
        <v>15</v>
      </c>
      <c r="C1" t="s">
        <v>29</v>
      </c>
      <c r="D1" t="s">
        <v>33</v>
      </c>
      <c r="E1" t="s">
        <v>35</v>
      </c>
      <c r="F1" t="s">
        <v>36</v>
      </c>
      <c r="L1" t="s">
        <v>41</v>
      </c>
      <c r="M1" t="s">
        <v>15</v>
      </c>
      <c r="N1" t="s">
        <v>29</v>
      </c>
      <c r="O1" t="s">
        <v>33</v>
      </c>
      <c r="P1" t="s">
        <v>35</v>
      </c>
      <c r="Q1" t="s">
        <v>36</v>
      </c>
    </row>
    <row r="2" spans="1:17" x14ac:dyDescent="0.25">
      <c r="A2" t="s">
        <v>22</v>
      </c>
      <c r="B2" s="3">
        <v>321.920456</v>
      </c>
      <c r="C2" s="3">
        <v>82.939411000000007</v>
      </c>
      <c r="D2" s="3">
        <v>108.14483300000001</v>
      </c>
      <c r="E2" s="3">
        <v>21.551918000000001</v>
      </c>
      <c r="F2" s="3">
        <v>622.895127</v>
      </c>
      <c r="L2" t="s">
        <v>22</v>
      </c>
      <c r="M2" s="3">
        <v>336.62726199999997</v>
      </c>
      <c r="N2" s="3">
        <v>345.64089100000001</v>
      </c>
      <c r="O2" s="3">
        <v>219.078553</v>
      </c>
      <c r="P2" s="3">
        <v>341.53239200000002</v>
      </c>
      <c r="Q2" s="3">
        <v>307.37113299999999</v>
      </c>
    </row>
    <row r="3" spans="1:17" x14ac:dyDescent="0.25">
      <c r="A3" t="s">
        <v>38</v>
      </c>
      <c r="B3" s="3">
        <v>532.45730700000001</v>
      </c>
      <c r="C3" s="3">
        <v>184.300218</v>
      </c>
      <c r="D3" s="3">
        <v>309.93537400000002</v>
      </c>
      <c r="E3" s="3">
        <v>81.210826999999995</v>
      </c>
      <c r="F3" s="3">
        <v>828.19744700000001</v>
      </c>
      <c r="L3" t="s">
        <v>38</v>
      </c>
      <c r="M3" s="3">
        <v>558.00581399999999</v>
      </c>
      <c r="N3" s="3">
        <v>770.90011900000002</v>
      </c>
      <c r="O3" s="3">
        <v>629.19533999999999</v>
      </c>
      <c r="P3" s="3">
        <v>1054.3335959999999</v>
      </c>
      <c r="Q3" s="3">
        <v>409.52776899999998</v>
      </c>
    </row>
    <row r="4" spans="1:17" x14ac:dyDescent="0.25">
      <c r="A4" t="s">
        <v>39</v>
      </c>
      <c r="B4" s="3">
        <v>551.39254600000004</v>
      </c>
      <c r="C4" s="3">
        <v>146.88017099999999</v>
      </c>
      <c r="D4" s="4">
        <v>339.44469199999997</v>
      </c>
      <c r="E4" s="3">
        <v>66.835847999999999</v>
      </c>
      <c r="F4" s="3">
        <v>591.24034500000005</v>
      </c>
      <c r="L4" t="s">
        <v>39</v>
      </c>
      <c r="M4" s="3">
        <v>567.87287000000003</v>
      </c>
      <c r="N4" s="3">
        <v>612.14838099999997</v>
      </c>
      <c r="O4" s="4">
        <v>612.14838099999997</v>
      </c>
      <c r="P4" s="3">
        <v>1027.0565300000001</v>
      </c>
      <c r="Q4" s="3">
        <v>291.89011499999998</v>
      </c>
    </row>
    <row r="5" spans="1:17" x14ac:dyDescent="0.25">
      <c r="A5" t="s">
        <v>23</v>
      </c>
      <c r="B5" s="3">
        <v>88.872398000000004</v>
      </c>
      <c r="C5" s="3">
        <v>25.99943</v>
      </c>
      <c r="D5" s="3">
        <v>14.956143000000001</v>
      </c>
      <c r="E5" s="3">
        <v>5.6843149999999998</v>
      </c>
      <c r="F5" s="3">
        <v>173.458643</v>
      </c>
      <c r="L5" t="s">
        <v>23</v>
      </c>
      <c r="M5" s="3">
        <v>87.696524999999994</v>
      </c>
      <c r="N5" s="3">
        <v>108.637905</v>
      </c>
      <c r="O5" s="3">
        <v>30.018643000000001</v>
      </c>
      <c r="P5" s="3">
        <v>34.376446999999999</v>
      </c>
      <c r="Q5" s="3">
        <v>85.915682000000004</v>
      </c>
    </row>
    <row r="6" spans="1:17" x14ac:dyDescent="0.25">
      <c r="A6" t="s">
        <v>24</v>
      </c>
      <c r="B6" s="3">
        <v>140.43253799999999</v>
      </c>
      <c r="C6" s="3">
        <v>27.153358999999998</v>
      </c>
      <c r="D6" s="3">
        <v>35.897809000000002</v>
      </c>
      <c r="E6" s="3">
        <v>23.107789</v>
      </c>
      <c r="F6" s="3">
        <v>241.754524</v>
      </c>
      <c r="L6" t="s">
        <v>24</v>
      </c>
      <c r="M6" s="3">
        <v>112.429126</v>
      </c>
      <c r="N6" s="3">
        <v>113.780826</v>
      </c>
      <c r="O6" s="3">
        <v>73.774698000000001</v>
      </c>
      <c r="P6" s="3">
        <v>108.05332300000001</v>
      </c>
      <c r="Q6" s="3">
        <v>119.398386</v>
      </c>
    </row>
    <row r="7" spans="1:17" x14ac:dyDescent="0.25">
      <c r="A7" t="s">
        <v>40</v>
      </c>
      <c r="B7" s="3">
        <v>387.65431599999999</v>
      </c>
      <c r="C7" s="3">
        <v>133.59148300000001</v>
      </c>
      <c r="D7" s="3">
        <v>247.01207500000001</v>
      </c>
      <c r="E7" s="3">
        <v>39.266618000000001</v>
      </c>
      <c r="F7" s="3">
        <v>665.15194199999996</v>
      </c>
      <c r="L7" t="s">
        <v>40</v>
      </c>
      <c r="M7" s="3">
        <v>404.53134899999998</v>
      </c>
      <c r="N7" s="3">
        <v>559.24417800000003</v>
      </c>
      <c r="O7" s="3">
        <v>498.96170599999999</v>
      </c>
      <c r="P7" s="3">
        <v>638.22002199999997</v>
      </c>
      <c r="Q7" s="3">
        <v>327.91112700000002</v>
      </c>
    </row>
    <row r="8" spans="1:17" x14ac:dyDescent="0.25">
      <c r="A8" t="s">
        <v>12</v>
      </c>
      <c r="B8" s="3">
        <v>441.40481499999999</v>
      </c>
      <c r="C8" s="3">
        <v>105.194033</v>
      </c>
      <c r="D8" s="4">
        <v>245.52</v>
      </c>
      <c r="E8" s="3">
        <v>32.617313000000003</v>
      </c>
      <c r="F8" s="3">
        <v>519.73760600000003</v>
      </c>
      <c r="L8" t="s">
        <v>12</v>
      </c>
      <c r="M8" s="3">
        <v>451.17522100000002</v>
      </c>
      <c r="N8" s="3">
        <v>439.31151399999999</v>
      </c>
      <c r="O8" s="5">
        <v>498.48</v>
      </c>
      <c r="P8" s="3">
        <v>495.956366</v>
      </c>
      <c r="Q8" s="3">
        <v>256.530305</v>
      </c>
    </row>
    <row r="9" spans="1:17" x14ac:dyDescent="0.4">
      <c r="A9" t="s">
        <v>42</v>
      </c>
    </row>
    <row r="12" spans="1:17" x14ac:dyDescent="0.4">
      <c r="B12" t="s">
        <v>15</v>
      </c>
      <c r="C12" t="s">
        <v>29</v>
      </c>
      <c r="D12" t="s">
        <v>33</v>
      </c>
      <c r="E12" t="s">
        <v>35</v>
      </c>
      <c r="F12" t="s">
        <v>36</v>
      </c>
      <c r="L12" t="s">
        <v>41</v>
      </c>
      <c r="M12" t="s">
        <v>15</v>
      </c>
      <c r="N12" t="s">
        <v>29</v>
      </c>
      <c r="O12" t="s">
        <v>33</v>
      </c>
      <c r="P12" t="s">
        <v>35</v>
      </c>
      <c r="Q12" t="s">
        <v>36</v>
      </c>
    </row>
    <row r="13" spans="1:17" x14ac:dyDescent="0.25">
      <c r="A13" t="s">
        <v>22</v>
      </c>
      <c r="B13" s="3">
        <v>321.920456</v>
      </c>
      <c r="C13" s="3">
        <v>82.939411000000007</v>
      </c>
      <c r="D13" s="3">
        <v>108.14483300000001</v>
      </c>
      <c r="E13" s="3">
        <v>21.551918000000001</v>
      </c>
      <c r="F13" s="3">
        <v>622.895127</v>
      </c>
      <c r="L13" t="s">
        <v>22</v>
      </c>
      <c r="M13" s="3">
        <v>336.62726199999997</v>
      </c>
      <c r="N13" s="3">
        <v>345.64089100000001</v>
      </c>
      <c r="O13" s="3">
        <v>219.078553</v>
      </c>
      <c r="P13" s="3">
        <v>341.53239200000002</v>
      </c>
      <c r="Q13" s="3">
        <v>307.37113299999999</v>
      </c>
    </row>
    <row r="14" spans="1:17" x14ac:dyDescent="0.25">
      <c r="A14" t="s">
        <v>23</v>
      </c>
      <c r="B14" s="3">
        <v>88.872398000000004</v>
      </c>
      <c r="C14" s="3">
        <v>25.99943</v>
      </c>
      <c r="D14" s="3">
        <v>14.956143000000001</v>
      </c>
      <c r="E14" s="3">
        <v>5.6843149999999998</v>
      </c>
      <c r="F14" s="3">
        <v>173.458643</v>
      </c>
      <c r="L14" t="s">
        <v>23</v>
      </c>
      <c r="M14" s="3">
        <v>87.696524999999994</v>
      </c>
      <c r="N14" s="3">
        <v>108.637905</v>
      </c>
      <c r="O14" s="3">
        <v>30.018643000000001</v>
      </c>
      <c r="P14" s="3">
        <v>34.376446999999999</v>
      </c>
      <c r="Q14" s="3">
        <v>85.915682000000004</v>
      </c>
    </row>
    <row r="15" spans="1:17" x14ac:dyDescent="0.25">
      <c r="A15" t="s">
        <v>24</v>
      </c>
      <c r="B15" s="3">
        <v>140.43253799999999</v>
      </c>
      <c r="C15" s="3">
        <v>27.153358999999998</v>
      </c>
      <c r="D15" s="3">
        <v>35.897809000000002</v>
      </c>
      <c r="E15" s="3">
        <v>23.107789</v>
      </c>
      <c r="F15" s="3">
        <v>241.754524</v>
      </c>
      <c r="L15" t="s">
        <v>24</v>
      </c>
      <c r="M15" s="3">
        <v>112.429126</v>
      </c>
      <c r="N15" s="3">
        <v>113.780826</v>
      </c>
      <c r="O15" s="3">
        <v>73.774698000000001</v>
      </c>
      <c r="P15" s="3">
        <v>108.05332300000001</v>
      </c>
      <c r="Q15" s="3">
        <v>119.398386</v>
      </c>
    </row>
    <row r="16" spans="1:17" x14ac:dyDescent="0.25">
      <c r="A16" t="s">
        <v>38</v>
      </c>
      <c r="B16" s="3">
        <v>532.45730700000001</v>
      </c>
      <c r="C16" s="3">
        <v>184.300218</v>
      </c>
      <c r="D16" s="3">
        <v>309.93537400000002</v>
      </c>
      <c r="E16" s="3">
        <v>81.210826999999995</v>
      </c>
      <c r="F16" s="3">
        <v>828.19744700000001</v>
      </c>
      <c r="L16" t="s">
        <v>38</v>
      </c>
      <c r="M16" s="3">
        <v>558.00581399999999</v>
      </c>
      <c r="N16" s="3">
        <v>770.90011900000002</v>
      </c>
      <c r="O16" s="3">
        <v>629.19533999999999</v>
      </c>
      <c r="P16" s="3">
        <v>1054.3335959999999</v>
      </c>
      <c r="Q16" s="3">
        <v>409.52776899999998</v>
      </c>
    </row>
    <row r="17" spans="1:17" x14ac:dyDescent="0.25">
      <c r="A17" t="s">
        <v>40</v>
      </c>
      <c r="B17" s="3">
        <v>387.65431599999999</v>
      </c>
      <c r="C17" s="3">
        <v>133.59148300000001</v>
      </c>
      <c r="D17" s="3">
        <v>247.01207500000001</v>
      </c>
      <c r="E17" s="3">
        <v>39.266618000000001</v>
      </c>
      <c r="F17" s="3">
        <v>665.15194199999996</v>
      </c>
      <c r="L17" t="s">
        <v>40</v>
      </c>
      <c r="M17" s="3">
        <v>404.53134899999998</v>
      </c>
      <c r="N17" s="3">
        <v>559.24417800000003</v>
      </c>
      <c r="O17" s="3">
        <v>498.96170599999999</v>
      </c>
      <c r="P17" s="3">
        <v>638.22002199999997</v>
      </c>
      <c r="Q17" s="3">
        <v>327.91112700000002</v>
      </c>
    </row>
    <row r="18" spans="1:17" x14ac:dyDescent="0.25">
      <c r="A18" t="s">
        <v>39</v>
      </c>
      <c r="B18" s="3">
        <v>551.39254600000004</v>
      </c>
      <c r="C18" s="3">
        <v>146.88017099999999</v>
      </c>
      <c r="D18" s="4">
        <v>339.44469199999997</v>
      </c>
      <c r="E18" s="3">
        <v>66.835847999999999</v>
      </c>
      <c r="F18" s="3">
        <v>591.24034500000005</v>
      </c>
      <c r="L18" t="s">
        <v>39</v>
      </c>
      <c r="M18" s="3">
        <v>567.87287000000003</v>
      </c>
      <c r="N18" s="3">
        <v>612.14838099999997</v>
      </c>
      <c r="O18" s="4">
        <v>612.14838099999997</v>
      </c>
      <c r="P18" s="3">
        <v>1027.0565300000001</v>
      </c>
      <c r="Q18" s="3">
        <v>291.89011499999998</v>
      </c>
    </row>
    <row r="19" spans="1:17" x14ac:dyDescent="0.25">
      <c r="A19" t="s">
        <v>12</v>
      </c>
      <c r="B19" s="3">
        <v>441.40481499999999</v>
      </c>
      <c r="C19" s="3">
        <v>105.194033</v>
      </c>
      <c r="D19" s="4">
        <v>245.52</v>
      </c>
      <c r="E19" s="3">
        <v>32.617313000000003</v>
      </c>
      <c r="F19" s="3">
        <v>519.73760600000003</v>
      </c>
      <c r="L19" t="s">
        <v>12</v>
      </c>
      <c r="M19" s="3">
        <v>451.17522100000002</v>
      </c>
      <c r="N19" s="3">
        <v>439.31151399999999</v>
      </c>
      <c r="O19" s="5">
        <v>498.48</v>
      </c>
      <c r="P19" s="3">
        <v>495.956366</v>
      </c>
      <c r="Q19" s="3">
        <v>256.530305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5"/>
  <sheetViews>
    <sheetView zoomScale="115" zoomScaleNormal="115" workbookViewId="0">
      <selection activeCell="T22" sqref="T22"/>
    </sheetView>
  </sheetViews>
  <sheetFormatPr defaultRowHeight="17.399999999999999" x14ac:dyDescent="0.4"/>
  <cols>
    <col min="1" max="1" width="12.19921875" customWidth="1"/>
    <col min="2" max="1025" width="8.69921875" customWidth="1"/>
  </cols>
  <sheetData>
    <row r="1" spans="1:21" x14ac:dyDescent="0.4">
      <c r="B1" t="s">
        <v>15</v>
      </c>
      <c r="C1" t="s">
        <v>29</v>
      </c>
      <c r="D1" t="s">
        <v>33</v>
      </c>
      <c r="E1" t="s">
        <v>35</v>
      </c>
      <c r="F1" t="s">
        <v>36</v>
      </c>
      <c r="I1" t="s">
        <v>15</v>
      </c>
      <c r="J1" t="s">
        <v>29</v>
      </c>
      <c r="K1" t="s">
        <v>33</v>
      </c>
      <c r="L1" t="s">
        <v>35</v>
      </c>
      <c r="M1" t="s">
        <v>36</v>
      </c>
      <c r="Q1" t="s">
        <v>15</v>
      </c>
      <c r="R1" t="s">
        <v>29</v>
      </c>
      <c r="S1" t="s">
        <v>33</v>
      </c>
      <c r="T1" t="s">
        <v>35</v>
      </c>
      <c r="U1" t="s">
        <v>36</v>
      </c>
    </row>
    <row r="2" spans="1:21" x14ac:dyDescent="0.25">
      <c r="A2" t="s">
        <v>22</v>
      </c>
      <c r="B2" s="3">
        <v>1.6E-2</v>
      </c>
      <c r="C2" s="3">
        <v>1.1299999999999999E-2</v>
      </c>
      <c r="D2" s="3">
        <v>2.4E-2</v>
      </c>
      <c r="E2" s="3">
        <v>0.10349999999999999</v>
      </c>
      <c r="F2" s="3">
        <v>1.2999999999999999E-2</v>
      </c>
      <c r="H2" t="s">
        <v>22</v>
      </c>
      <c r="I2" s="3">
        <f t="shared" ref="I2:M8" si="0">B2*1000</f>
        <v>16</v>
      </c>
      <c r="J2" s="3">
        <f t="shared" si="0"/>
        <v>11.299999999999999</v>
      </c>
      <c r="K2" s="3">
        <f t="shared" si="0"/>
        <v>24</v>
      </c>
      <c r="L2" s="3">
        <f t="shared" si="0"/>
        <v>103.5</v>
      </c>
      <c r="M2" s="3">
        <f t="shared" si="0"/>
        <v>13</v>
      </c>
      <c r="P2" t="s">
        <v>22</v>
      </c>
      <c r="Q2" s="3">
        <v>1.6E-2</v>
      </c>
      <c r="R2" s="3">
        <v>1.1299999999999999E-2</v>
      </c>
      <c r="S2" s="3">
        <v>2.4E-2</v>
      </c>
      <c r="T2" s="3">
        <v>0.10349999999999999</v>
      </c>
      <c r="U2" s="3">
        <v>1.2999999999999999E-2</v>
      </c>
    </row>
    <row r="3" spans="1:21" x14ac:dyDescent="0.25">
      <c r="A3" t="s">
        <v>38</v>
      </c>
      <c r="B3" s="3">
        <v>9.5270000000000007E-3</v>
      </c>
      <c r="C3" s="3">
        <v>4.8409999999999998E-3</v>
      </c>
      <c r="D3" s="3">
        <v>8.1060000000000004E-3</v>
      </c>
      <c r="E3" s="3">
        <v>3.0636E-2</v>
      </c>
      <c r="F3" s="3">
        <v>9.5919999999999998E-3</v>
      </c>
      <c r="H3" t="s">
        <v>38</v>
      </c>
      <c r="I3" s="3">
        <f t="shared" si="0"/>
        <v>9.527000000000001</v>
      </c>
      <c r="J3" s="3">
        <f t="shared" si="0"/>
        <v>4.8410000000000002</v>
      </c>
      <c r="K3" s="3">
        <f t="shared" si="0"/>
        <v>8.1059999999999999</v>
      </c>
      <c r="L3" s="3">
        <f t="shared" si="0"/>
        <v>30.635999999999999</v>
      </c>
      <c r="M3" s="3">
        <f t="shared" si="0"/>
        <v>9.5920000000000005</v>
      </c>
      <c r="P3" t="s">
        <v>23</v>
      </c>
      <c r="Q3" s="3">
        <v>0.06</v>
      </c>
      <c r="R3" s="3">
        <v>3.5999999999999997E-2</v>
      </c>
      <c r="S3" s="3">
        <v>0.17699999999999999</v>
      </c>
      <c r="T3" s="3">
        <v>0.64800000000000002</v>
      </c>
      <c r="U3" s="3">
        <v>4.7E-2</v>
      </c>
    </row>
    <row r="4" spans="1:21" x14ac:dyDescent="0.25">
      <c r="A4" t="s">
        <v>39</v>
      </c>
      <c r="B4" s="3">
        <v>9.2899999999999996E-3</v>
      </c>
      <c r="C4" s="3">
        <v>6.1999999999999998E-3</v>
      </c>
      <c r="D4" s="4">
        <v>7.4000000000000003E-3</v>
      </c>
      <c r="E4" s="3">
        <v>3.39E-2</v>
      </c>
      <c r="F4" s="3">
        <v>1.2999999999999999E-2</v>
      </c>
      <c r="H4" t="s">
        <v>39</v>
      </c>
      <c r="I4" s="3">
        <f t="shared" si="0"/>
        <v>9.2899999999999991</v>
      </c>
      <c r="J4" s="3">
        <f t="shared" si="0"/>
        <v>6.2</v>
      </c>
      <c r="K4" s="3">
        <f t="shared" si="0"/>
        <v>7.4</v>
      </c>
      <c r="L4" s="3">
        <f t="shared" si="0"/>
        <v>33.9</v>
      </c>
      <c r="M4" s="3">
        <f t="shared" si="0"/>
        <v>13</v>
      </c>
      <c r="P4" t="s">
        <v>24</v>
      </c>
      <c r="Q4" s="3">
        <v>4.0911000000000003E-2</v>
      </c>
      <c r="R4" s="3">
        <v>3.4659000000000002E-2</v>
      </c>
      <c r="S4" s="3">
        <v>7.2124999999999995E-2</v>
      </c>
      <c r="T4" s="3">
        <v>0.15570100000000001</v>
      </c>
      <c r="U4" s="3">
        <v>3.4083000000000002E-2</v>
      </c>
    </row>
    <row r="5" spans="1:21" x14ac:dyDescent="0.25">
      <c r="A5" t="s">
        <v>23</v>
      </c>
      <c r="B5" s="3">
        <v>0.06</v>
      </c>
      <c r="C5" s="3">
        <v>3.5999999999999997E-2</v>
      </c>
      <c r="D5" s="3">
        <v>0.17699999999999999</v>
      </c>
      <c r="E5" s="3">
        <v>0.64800000000000002</v>
      </c>
      <c r="F5" s="3">
        <v>4.7E-2</v>
      </c>
      <c r="H5" t="s">
        <v>23</v>
      </c>
      <c r="I5" s="3">
        <f t="shared" si="0"/>
        <v>60</v>
      </c>
      <c r="J5" s="3">
        <f t="shared" si="0"/>
        <v>36</v>
      </c>
      <c r="K5" s="3">
        <f t="shared" si="0"/>
        <v>177</v>
      </c>
      <c r="L5" s="3">
        <f t="shared" si="0"/>
        <v>648</v>
      </c>
      <c r="M5" s="3">
        <f t="shared" si="0"/>
        <v>47</v>
      </c>
      <c r="P5" t="s">
        <v>38</v>
      </c>
      <c r="Q5" s="3">
        <v>9.5270000000000007E-3</v>
      </c>
      <c r="R5" s="3">
        <v>4.8409999999999998E-3</v>
      </c>
      <c r="S5" s="3">
        <v>8.1060000000000004E-3</v>
      </c>
      <c r="T5" s="3">
        <v>3.0636E-2</v>
      </c>
      <c r="U5" s="3">
        <v>9.5919999999999998E-3</v>
      </c>
    </row>
    <row r="6" spans="1:21" x14ac:dyDescent="0.25">
      <c r="A6" t="s">
        <v>24</v>
      </c>
      <c r="B6" s="3">
        <v>4.0911000000000003E-2</v>
      </c>
      <c r="C6" s="3">
        <v>3.4659000000000002E-2</v>
      </c>
      <c r="D6" s="3">
        <v>7.2124999999999995E-2</v>
      </c>
      <c r="E6" s="3">
        <v>0.15570100000000001</v>
      </c>
      <c r="F6" s="3">
        <v>3.4083000000000002E-2</v>
      </c>
      <c r="H6" t="s">
        <v>24</v>
      </c>
      <c r="I6" s="3">
        <f t="shared" si="0"/>
        <v>40.911000000000001</v>
      </c>
      <c r="J6" s="3">
        <f t="shared" si="0"/>
        <v>34.658999999999999</v>
      </c>
      <c r="K6" s="3">
        <f t="shared" si="0"/>
        <v>72.125</v>
      </c>
      <c r="L6" s="3">
        <f t="shared" si="0"/>
        <v>155.70099999999999</v>
      </c>
      <c r="M6" s="3">
        <f t="shared" si="0"/>
        <v>34.083000000000006</v>
      </c>
      <c r="P6" t="s">
        <v>40</v>
      </c>
      <c r="Q6" s="3">
        <v>1.3265000000000001E-2</v>
      </c>
      <c r="R6" s="3">
        <v>6.8279999999999999E-3</v>
      </c>
      <c r="S6" s="3">
        <v>1.0292000000000001E-2</v>
      </c>
      <c r="T6" s="3">
        <v>5.5969999999999999E-2</v>
      </c>
      <c r="U6" s="3">
        <v>1.2048E-2</v>
      </c>
    </row>
    <row r="7" spans="1:21" x14ac:dyDescent="0.25">
      <c r="A7" t="s">
        <v>40</v>
      </c>
      <c r="B7" s="3">
        <v>1.3265000000000001E-2</v>
      </c>
      <c r="C7" s="3">
        <v>6.8279999999999999E-3</v>
      </c>
      <c r="D7" s="3">
        <v>1.0292000000000001E-2</v>
      </c>
      <c r="E7" s="3">
        <v>5.5969999999999999E-2</v>
      </c>
      <c r="F7" s="3">
        <v>1.2048E-2</v>
      </c>
      <c r="H7" t="s">
        <v>40</v>
      </c>
      <c r="I7" s="3">
        <f t="shared" si="0"/>
        <v>13.265000000000001</v>
      </c>
      <c r="J7" s="3">
        <f t="shared" si="0"/>
        <v>6.8280000000000003</v>
      </c>
      <c r="K7" s="3">
        <f t="shared" si="0"/>
        <v>10.292000000000002</v>
      </c>
      <c r="L7" s="3">
        <f t="shared" si="0"/>
        <v>55.97</v>
      </c>
      <c r="M7" s="3">
        <f t="shared" si="0"/>
        <v>12.048</v>
      </c>
      <c r="P7" t="s">
        <v>39</v>
      </c>
      <c r="Q7" s="3">
        <v>9.2899999999999996E-3</v>
      </c>
      <c r="R7" s="3">
        <v>6.1999999999999998E-3</v>
      </c>
      <c r="S7" s="4">
        <v>7.4000000000000003E-3</v>
      </c>
      <c r="T7" s="3">
        <v>3.39E-2</v>
      </c>
      <c r="U7" s="3">
        <v>1.2999999999999999E-2</v>
      </c>
    </row>
    <row r="8" spans="1:21" x14ac:dyDescent="0.25">
      <c r="A8" t="s">
        <v>12</v>
      </c>
      <c r="B8" s="3">
        <v>1.17E-2</v>
      </c>
      <c r="C8" s="3">
        <v>8.8000000000000005E-3</v>
      </c>
      <c r="D8" s="4">
        <v>0.01</v>
      </c>
      <c r="E8" s="3">
        <v>6.9000000000000006E-2</v>
      </c>
      <c r="F8" s="3">
        <v>1.4999999999999999E-2</v>
      </c>
      <c r="H8" t="s">
        <v>12</v>
      </c>
      <c r="I8" s="3">
        <f t="shared" si="0"/>
        <v>11.700000000000001</v>
      </c>
      <c r="J8" s="3">
        <f t="shared" si="0"/>
        <v>8.8000000000000007</v>
      </c>
      <c r="K8" s="3">
        <f t="shared" si="0"/>
        <v>10</v>
      </c>
      <c r="L8" s="3">
        <f t="shared" si="0"/>
        <v>69</v>
      </c>
      <c r="M8" s="3">
        <f t="shared" si="0"/>
        <v>15</v>
      </c>
      <c r="P8" t="s">
        <v>12</v>
      </c>
      <c r="Q8" s="3">
        <v>1.17E-2</v>
      </c>
      <c r="R8" s="3">
        <v>8.8000000000000005E-3</v>
      </c>
      <c r="S8" s="4">
        <v>0.01</v>
      </c>
      <c r="T8" s="3">
        <v>6.9000000000000006E-2</v>
      </c>
      <c r="U8" s="3">
        <v>1.4999999999999999E-2</v>
      </c>
    </row>
    <row r="49" spans="2:6" x14ac:dyDescent="0.25">
      <c r="B49" s="3"/>
      <c r="C49" s="3"/>
      <c r="D49" s="3"/>
      <c r="E49" s="3"/>
      <c r="F49" s="3"/>
    </row>
    <row r="50" spans="2:6" x14ac:dyDescent="0.25">
      <c r="B50" s="3"/>
      <c r="C50" s="3"/>
      <c r="D50" s="3"/>
      <c r="E50" s="3"/>
      <c r="F50" s="3"/>
    </row>
    <row r="51" spans="2:6" x14ac:dyDescent="0.25">
      <c r="B51" s="3"/>
      <c r="C51" s="3"/>
      <c r="D51" s="3"/>
      <c r="E51" s="3"/>
      <c r="F51" s="3"/>
    </row>
    <row r="52" spans="2:6" x14ac:dyDescent="0.25">
      <c r="B52" s="3"/>
      <c r="C52" s="3"/>
      <c r="D52" s="3"/>
      <c r="E52" s="3"/>
      <c r="F52" s="3"/>
    </row>
    <row r="53" spans="2:6" x14ac:dyDescent="0.25">
      <c r="B53" s="3"/>
      <c r="C53" s="3"/>
      <c r="D53" s="3"/>
      <c r="E53" s="3"/>
      <c r="F53" s="3"/>
    </row>
    <row r="54" spans="2:6" x14ac:dyDescent="0.25">
      <c r="B54" s="3"/>
      <c r="C54" s="3"/>
      <c r="D54" s="3"/>
      <c r="E54" s="3"/>
      <c r="F54" s="3"/>
    </row>
    <row r="55" spans="2:6" x14ac:dyDescent="0.25">
      <c r="B55" s="3"/>
      <c r="C55" s="3"/>
      <c r="D55" s="3"/>
      <c r="E55" s="3"/>
      <c r="F55" s="3"/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8"/>
  <sheetViews>
    <sheetView zoomScaleNormal="100" workbookViewId="0">
      <selection activeCell="W31" sqref="W31"/>
    </sheetView>
  </sheetViews>
  <sheetFormatPr defaultRowHeight="17.399999999999999" x14ac:dyDescent="0.4"/>
  <cols>
    <col min="1" max="1" width="10.19921875" customWidth="1"/>
    <col min="2" max="1025" width="8.69921875" customWidth="1"/>
  </cols>
  <sheetData>
    <row r="1" spans="1:14" x14ac:dyDescent="0.4">
      <c r="B1" t="s">
        <v>15</v>
      </c>
      <c r="C1" t="s">
        <v>29</v>
      </c>
      <c r="D1" t="s">
        <v>33</v>
      </c>
      <c r="E1" t="s">
        <v>35</v>
      </c>
      <c r="F1" t="s">
        <v>36</v>
      </c>
      <c r="J1" t="s">
        <v>15</v>
      </c>
      <c r="K1" t="s">
        <v>29</v>
      </c>
      <c r="L1" t="s">
        <v>33</v>
      </c>
      <c r="M1" t="s">
        <v>35</v>
      </c>
      <c r="N1" t="s">
        <v>36</v>
      </c>
    </row>
    <row r="2" spans="1:14" x14ac:dyDescent="0.25">
      <c r="A2" t="s">
        <v>22</v>
      </c>
      <c r="B2" s="3">
        <v>0.84399999999999997</v>
      </c>
      <c r="C2" s="3">
        <v>1.0001</v>
      </c>
      <c r="D2" s="3">
        <v>1.0740000000000001</v>
      </c>
      <c r="E2" s="3">
        <v>1.103</v>
      </c>
      <c r="F2" s="3">
        <v>0.91100000000000003</v>
      </c>
      <c r="I2" t="s">
        <v>22</v>
      </c>
      <c r="J2" s="3">
        <v>0.84399999999999997</v>
      </c>
      <c r="K2" s="3">
        <v>1.0001</v>
      </c>
      <c r="L2" s="3">
        <v>1.0740000000000001</v>
      </c>
      <c r="M2" s="3">
        <v>1.103</v>
      </c>
      <c r="N2" s="3">
        <v>0.91100000000000003</v>
      </c>
    </row>
    <row r="3" spans="1:14" x14ac:dyDescent="0.25">
      <c r="A3" t="s">
        <v>38</v>
      </c>
      <c r="B3" s="3">
        <v>1.030373</v>
      </c>
      <c r="C3" s="3">
        <v>7.0997469999999998</v>
      </c>
      <c r="D3" s="3">
        <v>0.89999399999999996</v>
      </c>
      <c r="E3" s="3">
        <v>4.670992</v>
      </c>
      <c r="F3" s="3">
        <v>0.77515599999999996</v>
      </c>
      <c r="I3" t="s">
        <v>23</v>
      </c>
      <c r="J3" s="3">
        <v>54.8</v>
      </c>
      <c r="K3" s="3">
        <v>9.3870000000000005</v>
      </c>
      <c r="L3" s="3">
        <v>16</v>
      </c>
      <c r="M3" s="3">
        <v>45</v>
      </c>
      <c r="N3" s="3">
        <v>31</v>
      </c>
    </row>
    <row r="4" spans="1:14" x14ac:dyDescent="0.25">
      <c r="A4" t="s">
        <v>39</v>
      </c>
      <c r="B4" s="3">
        <v>0.82</v>
      </c>
      <c r="C4" s="3">
        <v>0.69899999999999995</v>
      </c>
      <c r="D4" s="4">
        <v>0.8</v>
      </c>
      <c r="E4" s="3">
        <v>1.07</v>
      </c>
      <c r="F4" s="3">
        <v>0.89</v>
      </c>
      <c r="I4" t="s">
        <v>24</v>
      </c>
      <c r="J4" s="3">
        <v>38.532443000000001</v>
      </c>
      <c r="K4" s="3">
        <v>14.760915000000001</v>
      </c>
      <c r="L4" s="3">
        <v>9.7588179999999998</v>
      </c>
      <c r="M4" s="3">
        <v>47.370347000000002</v>
      </c>
      <c r="N4" s="3">
        <v>16.192599000000001</v>
      </c>
    </row>
    <row r="5" spans="1:14" x14ac:dyDescent="0.25">
      <c r="A5" t="s">
        <v>23</v>
      </c>
      <c r="B5" s="3">
        <v>54.8</v>
      </c>
      <c r="C5" s="3">
        <v>9.3870000000000005</v>
      </c>
      <c r="D5" s="3">
        <v>16</v>
      </c>
      <c r="E5" s="3">
        <v>45</v>
      </c>
      <c r="F5" s="3">
        <v>31</v>
      </c>
      <c r="I5" t="s">
        <v>38</v>
      </c>
      <c r="J5" s="3">
        <v>1.030373</v>
      </c>
      <c r="K5" s="3">
        <v>7.0997469999999998</v>
      </c>
      <c r="L5" s="3">
        <v>0.89999399999999996</v>
      </c>
      <c r="M5" s="3">
        <v>4.670992</v>
      </c>
      <c r="N5" s="3">
        <v>0.77515599999999996</v>
      </c>
    </row>
    <row r="6" spans="1:14" x14ac:dyDescent="0.25">
      <c r="A6" t="s">
        <v>24</v>
      </c>
      <c r="B6" s="3">
        <v>38.532443000000001</v>
      </c>
      <c r="C6" s="3">
        <v>14.760915000000001</v>
      </c>
      <c r="D6" s="3">
        <v>9.7588179999999998</v>
      </c>
      <c r="E6" s="3">
        <v>47.370347000000002</v>
      </c>
      <c r="F6" s="3">
        <v>16.192599000000001</v>
      </c>
      <c r="I6" t="s">
        <v>40</v>
      </c>
      <c r="J6" s="3">
        <v>1.0750550000000001</v>
      </c>
      <c r="K6" s="3">
        <v>1.3990659999999999</v>
      </c>
      <c r="L6" s="3">
        <v>1.153081</v>
      </c>
      <c r="M6" s="3">
        <v>6.5218879999999997</v>
      </c>
      <c r="N6" s="3">
        <v>1.627799</v>
      </c>
    </row>
    <row r="7" spans="1:14" x14ac:dyDescent="0.25">
      <c r="A7" t="s">
        <v>40</v>
      </c>
      <c r="B7" s="3">
        <v>1.0750550000000001</v>
      </c>
      <c r="C7" s="3">
        <v>1.3990659999999999</v>
      </c>
      <c r="D7" s="3">
        <v>1.153081</v>
      </c>
      <c r="E7" s="3">
        <v>6.5218879999999997</v>
      </c>
      <c r="F7" s="3">
        <v>1.627799</v>
      </c>
      <c r="I7" t="s">
        <v>39</v>
      </c>
      <c r="J7" s="3">
        <v>0.82</v>
      </c>
      <c r="K7" s="3">
        <v>0.69899999999999995</v>
      </c>
      <c r="L7" s="4">
        <v>0.8</v>
      </c>
      <c r="M7" s="3">
        <v>1.07</v>
      </c>
      <c r="N7" s="3">
        <v>0.89</v>
      </c>
    </row>
    <row r="8" spans="1:14" x14ac:dyDescent="0.25">
      <c r="A8" t="s">
        <v>12</v>
      </c>
      <c r="B8" s="3">
        <v>0.92</v>
      </c>
      <c r="C8" s="3">
        <v>0.79</v>
      </c>
      <c r="D8" s="4">
        <v>0.85</v>
      </c>
      <c r="E8" s="3">
        <v>0.84</v>
      </c>
      <c r="F8" s="3">
        <v>6.8000000000000005E-2</v>
      </c>
      <c r="I8" t="s">
        <v>12</v>
      </c>
      <c r="J8" s="3">
        <v>0.92</v>
      </c>
      <c r="K8" s="3">
        <v>0.79</v>
      </c>
      <c r="L8" s="4">
        <v>0.85</v>
      </c>
      <c r="M8" s="3">
        <v>0.84</v>
      </c>
      <c r="N8" s="3">
        <v>6.8000000000000005E-2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"/>
  <sheetViews>
    <sheetView zoomScaleNormal="100" workbookViewId="0">
      <selection activeCell="J11" sqref="J11"/>
    </sheetView>
  </sheetViews>
  <sheetFormatPr defaultRowHeight="17.399999999999999" x14ac:dyDescent="0.4"/>
  <cols>
    <col min="1" max="1" width="12.19921875" customWidth="1"/>
    <col min="2" max="1025" width="8.69921875" customWidth="1"/>
  </cols>
  <sheetData>
    <row r="1" spans="1:8" x14ac:dyDescent="0.4">
      <c r="B1" t="s">
        <v>15</v>
      </c>
      <c r="C1" t="s">
        <v>29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4">
      <c r="A2" t="s">
        <v>22</v>
      </c>
      <c r="B2">
        <v>5.0900000000000001E-4</v>
      </c>
      <c r="C2">
        <v>2.6600000000000001E-4</v>
      </c>
      <c r="D2">
        <v>1.7799999999999999E-3</v>
      </c>
      <c r="E2">
        <v>1.9E-3</v>
      </c>
      <c r="F2">
        <v>1.3100000000000001E-2</v>
      </c>
      <c r="G2">
        <v>2.6800000000000001E-4</v>
      </c>
      <c r="H2">
        <v>3.21E-4</v>
      </c>
    </row>
    <row r="3" spans="1:8" x14ac:dyDescent="0.4">
      <c r="A3" t="s">
        <v>23</v>
      </c>
      <c r="B3">
        <v>3.9E-2</v>
      </c>
      <c r="C3">
        <v>5.7000000000000002E-3</v>
      </c>
      <c r="D3">
        <v>0.115</v>
      </c>
      <c r="E3">
        <v>0.3</v>
      </c>
      <c r="F3">
        <v>0.75700000000000001</v>
      </c>
      <c r="G3">
        <v>1.23E-2</v>
      </c>
      <c r="H3">
        <v>4.8000000000000001E-2</v>
      </c>
    </row>
    <row r="4" spans="1:8" x14ac:dyDescent="0.4">
      <c r="A4" t="s">
        <v>24</v>
      </c>
      <c r="B4">
        <v>0.70042300000000002</v>
      </c>
      <c r="C4">
        <v>5.6470000000000001E-3</v>
      </c>
      <c r="D4">
        <v>2.1149000000000001E-2</v>
      </c>
      <c r="E4">
        <v>5.7445999999999997E-2</v>
      </c>
      <c r="F4">
        <v>0.91388000000000003</v>
      </c>
      <c r="G4">
        <v>9.0329999999999994E-3</v>
      </c>
      <c r="H4">
        <v>5.3220000000000003E-3</v>
      </c>
    </row>
    <row r="5" spans="1:8" x14ac:dyDescent="0.4">
      <c r="A5" t="s">
        <v>28</v>
      </c>
      <c r="B5">
        <v>1.4300000000000001E-4</v>
      </c>
      <c r="C5">
        <v>7.1000000000000005E-5</v>
      </c>
      <c r="D5">
        <v>1.54E-4</v>
      </c>
      <c r="E5">
        <v>8.7100000000000003E-4</v>
      </c>
      <c r="F5">
        <v>9.2500000000000004E-4</v>
      </c>
      <c r="H5">
        <v>3.0999999999999999E-3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2"/>
  <sheetViews>
    <sheetView zoomScaleNormal="100" workbookViewId="0">
      <selection activeCell="I61" sqref="I61"/>
    </sheetView>
  </sheetViews>
  <sheetFormatPr defaultRowHeight="17.399999999999999" x14ac:dyDescent="0.4"/>
  <cols>
    <col min="1" max="1" width="13.19921875" customWidth="1"/>
    <col min="2" max="2" width="19" customWidth="1"/>
    <col min="3" max="3" width="22.69921875" customWidth="1"/>
    <col min="4" max="6" width="24.69921875" customWidth="1"/>
    <col min="7" max="7" width="19.19921875" customWidth="1"/>
    <col min="8" max="10" width="21.19921875" customWidth="1"/>
    <col min="11" max="11" width="14.69921875" customWidth="1"/>
    <col min="12" max="12" width="14.19921875" customWidth="1"/>
    <col min="13" max="13" width="16.5" customWidth="1"/>
    <col min="14" max="14" width="16.69921875" customWidth="1"/>
    <col min="15" max="15" width="28.19921875" customWidth="1"/>
    <col min="16" max="16" width="30.19921875" customWidth="1"/>
    <col min="17" max="17" width="28.19921875" customWidth="1"/>
    <col min="18" max="18" width="30.19921875" customWidth="1"/>
    <col min="19" max="1025" width="8.69921875" customWidth="1"/>
  </cols>
  <sheetData>
    <row r="1" spans="1:18" x14ac:dyDescent="0.4">
      <c r="A1" t="s">
        <v>0</v>
      </c>
      <c r="B1" s="1">
        <v>0.211805555555556</v>
      </c>
      <c r="C1" t="s">
        <v>1</v>
      </c>
      <c r="D1" t="s">
        <v>2</v>
      </c>
    </row>
    <row r="2" spans="1:18" x14ac:dyDescent="0.4">
      <c r="B2" t="s">
        <v>3</v>
      </c>
      <c r="C2" t="s">
        <v>4</v>
      </c>
      <c r="D2" t="s">
        <v>5</v>
      </c>
      <c r="E2" t="s">
        <v>43</v>
      </c>
      <c r="F2" t="s">
        <v>44</v>
      </c>
      <c r="G2" t="s">
        <v>45</v>
      </c>
      <c r="H2" t="s">
        <v>46</v>
      </c>
      <c r="I2" t="s">
        <v>43</v>
      </c>
      <c r="J2" t="s">
        <v>44</v>
      </c>
      <c r="K2" t="s">
        <v>8</v>
      </c>
      <c r="L2" t="s">
        <v>9</v>
      </c>
      <c r="M2" t="s">
        <v>10</v>
      </c>
      <c r="N2" t="s">
        <v>11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4">
      <c r="A3" t="s">
        <v>23</v>
      </c>
      <c r="B3">
        <v>2749.6654950000002</v>
      </c>
      <c r="C3">
        <v>733.55578330000003</v>
      </c>
      <c r="D3">
        <v>20840.558150000001</v>
      </c>
      <c r="E3">
        <f t="shared" ref="E3:F6" si="0">C3/1000</f>
        <v>0.73355578330000004</v>
      </c>
      <c r="F3">
        <f t="shared" si="0"/>
        <v>20.84055815</v>
      </c>
      <c r="G3">
        <v>801791</v>
      </c>
      <c r="H3">
        <v>62685183</v>
      </c>
      <c r="I3">
        <f t="shared" ref="I3:J6" si="1">G3/1000000</f>
        <v>0.80179100000000003</v>
      </c>
      <c r="J3">
        <f t="shared" si="1"/>
        <v>62.685183000000002</v>
      </c>
      <c r="K3">
        <v>10167</v>
      </c>
      <c r="L3">
        <v>206463</v>
      </c>
      <c r="M3">
        <v>1216</v>
      </c>
      <c r="N3">
        <v>36959</v>
      </c>
      <c r="O3">
        <f t="shared" ref="O3:R6" si="2">K3/1000000</f>
        <v>1.0167000000000001E-2</v>
      </c>
      <c r="P3">
        <f t="shared" si="2"/>
        <v>0.20646300000000001</v>
      </c>
      <c r="Q3">
        <f t="shared" si="2"/>
        <v>1.2160000000000001E-3</v>
      </c>
      <c r="R3">
        <f t="shared" si="2"/>
        <v>3.6958999999999999E-2</v>
      </c>
    </row>
    <row r="4" spans="1:18" x14ac:dyDescent="0.4">
      <c r="A4" t="s">
        <v>24</v>
      </c>
      <c r="B4">
        <v>4290.8436920000004</v>
      </c>
      <c r="C4">
        <v>1263.6301410000001</v>
      </c>
      <c r="D4">
        <v>12454.301890000001</v>
      </c>
      <c r="E4">
        <f t="shared" si="0"/>
        <v>1.2636301410000002</v>
      </c>
      <c r="F4">
        <f t="shared" si="0"/>
        <v>12.45430189</v>
      </c>
      <c r="G4">
        <v>1439743</v>
      </c>
      <c r="H4">
        <v>72482815</v>
      </c>
      <c r="I4">
        <f t="shared" si="1"/>
        <v>1.439743</v>
      </c>
      <c r="J4">
        <f t="shared" si="1"/>
        <v>72.482815000000002</v>
      </c>
      <c r="K4">
        <v>21663</v>
      </c>
      <c r="L4">
        <v>36159</v>
      </c>
      <c r="M4">
        <v>4495</v>
      </c>
      <c r="N4">
        <v>18383</v>
      </c>
      <c r="O4">
        <f t="shared" si="2"/>
        <v>2.1663000000000002E-2</v>
      </c>
      <c r="P4">
        <f t="shared" si="2"/>
        <v>3.6158999999999997E-2</v>
      </c>
      <c r="Q4">
        <f t="shared" si="2"/>
        <v>4.4949999999999999E-3</v>
      </c>
      <c r="R4">
        <f t="shared" si="2"/>
        <v>1.8383E-2</v>
      </c>
    </row>
    <row r="5" spans="1:18" x14ac:dyDescent="0.4">
      <c r="A5" t="s">
        <v>40</v>
      </c>
      <c r="B5">
        <v>12424</v>
      </c>
      <c r="C5">
        <v>1380.65</v>
      </c>
      <c r="D5">
        <v>3381.48</v>
      </c>
      <c r="E5">
        <f t="shared" si="0"/>
        <v>1.3806500000000002</v>
      </c>
      <c r="F5">
        <f t="shared" si="0"/>
        <v>3.3814799999999998</v>
      </c>
      <c r="G5">
        <v>887807</v>
      </c>
      <c r="H5">
        <v>1097727</v>
      </c>
      <c r="I5">
        <f t="shared" si="1"/>
        <v>0.88780700000000001</v>
      </c>
      <c r="J5">
        <f t="shared" si="1"/>
        <v>1.0977269999999999</v>
      </c>
      <c r="K5">
        <v>22735</v>
      </c>
      <c r="L5">
        <v>33015</v>
      </c>
      <c r="M5">
        <v>3541</v>
      </c>
      <c r="N5">
        <v>8631</v>
      </c>
      <c r="O5">
        <f t="shared" si="2"/>
        <v>2.2734999999999998E-2</v>
      </c>
      <c r="P5">
        <f t="shared" si="2"/>
        <v>3.3015000000000003E-2</v>
      </c>
      <c r="Q5">
        <f t="shared" si="2"/>
        <v>3.5409999999999999E-3</v>
      </c>
      <c r="R5">
        <f t="shared" si="2"/>
        <v>8.6309999999999998E-3</v>
      </c>
    </row>
    <row r="6" spans="1:18" x14ac:dyDescent="0.4">
      <c r="A6" t="s">
        <v>12</v>
      </c>
      <c r="B6">
        <v>7930.4350459999996</v>
      </c>
      <c r="C6">
        <v>773.44184929999994</v>
      </c>
      <c r="D6">
        <v>6605.4212390000002</v>
      </c>
      <c r="E6">
        <f t="shared" si="0"/>
        <v>0.77344184929999993</v>
      </c>
      <c r="F6">
        <f t="shared" si="0"/>
        <v>6.605421239</v>
      </c>
      <c r="G6">
        <v>419327</v>
      </c>
      <c r="H6">
        <v>1544191</v>
      </c>
      <c r="I6">
        <f t="shared" si="1"/>
        <v>0.41932700000000001</v>
      </c>
      <c r="J6">
        <f t="shared" si="1"/>
        <v>1.5441910000000001</v>
      </c>
      <c r="K6">
        <v>14535</v>
      </c>
      <c r="L6">
        <v>116479</v>
      </c>
      <c r="M6">
        <v>2999</v>
      </c>
      <c r="N6">
        <v>24495</v>
      </c>
      <c r="O6">
        <f t="shared" si="2"/>
        <v>1.4534999999999999E-2</v>
      </c>
      <c r="P6">
        <f t="shared" si="2"/>
        <v>0.116479</v>
      </c>
      <c r="Q6">
        <f t="shared" si="2"/>
        <v>2.9989999999999999E-3</v>
      </c>
      <c r="R6">
        <f t="shared" si="2"/>
        <v>2.4494999999999999E-2</v>
      </c>
    </row>
    <row r="7" spans="1:18" x14ac:dyDescent="0.4">
      <c r="E7" t="s">
        <v>51</v>
      </c>
    </row>
    <row r="8" spans="1:18" x14ac:dyDescent="0.4">
      <c r="G8" t="s">
        <v>52</v>
      </c>
      <c r="H8" t="s">
        <v>53</v>
      </c>
    </row>
    <row r="9" spans="1:18" x14ac:dyDescent="0.4">
      <c r="F9" t="s">
        <v>23</v>
      </c>
      <c r="G9">
        <f>G3/100000</f>
        <v>8.0179100000000005</v>
      </c>
      <c r="H9">
        <f>H3/1000000</f>
        <v>62.685183000000002</v>
      </c>
    </row>
    <row r="10" spans="1:18" x14ac:dyDescent="0.4">
      <c r="F10" t="s">
        <v>24</v>
      </c>
      <c r="G10">
        <f>G4/100000</f>
        <v>14.39743</v>
      </c>
      <c r="H10">
        <f>H4/1000000</f>
        <v>72.482815000000002</v>
      </c>
    </row>
    <row r="11" spans="1:18" x14ac:dyDescent="0.4">
      <c r="F11" t="s">
        <v>40</v>
      </c>
      <c r="G11">
        <f>G5/100000</f>
        <v>8.8780699999999992</v>
      </c>
      <c r="H11">
        <f>H5/1000000</f>
        <v>1.0977269999999999</v>
      </c>
    </row>
    <row r="12" spans="1:18" x14ac:dyDescent="0.4">
      <c r="F12" t="s">
        <v>12</v>
      </c>
      <c r="G12">
        <f>G6/100000</f>
        <v>4.1932700000000001</v>
      </c>
      <c r="H12">
        <f>H6/1000000</f>
        <v>1.5441910000000001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86"/>
  <sheetViews>
    <sheetView topLeftCell="A16" zoomScale="40" zoomScaleNormal="40" workbookViewId="0">
      <selection activeCell="AN33" sqref="AN33"/>
    </sheetView>
  </sheetViews>
  <sheetFormatPr defaultRowHeight="17.399999999999999" x14ac:dyDescent="0.4"/>
  <cols>
    <col min="1" max="1" width="8.69921875" customWidth="1"/>
    <col min="2" max="2" width="9.5" customWidth="1"/>
    <col min="3" max="3" width="8.19921875" customWidth="1"/>
    <col min="4" max="1025" width="8.69921875" customWidth="1"/>
  </cols>
  <sheetData>
    <row r="1" spans="2:11" ht="27.6" x14ac:dyDescent="0.35">
      <c r="B1" s="6" t="s">
        <v>0</v>
      </c>
      <c r="C1" s="7">
        <v>0.211805555555556</v>
      </c>
      <c r="D1" s="8" t="s">
        <v>1</v>
      </c>
      <c r="E1" s="8" t="s">
        <v>54</v>
      </c>
      <c r="F1" s="9"/>
      <c r="G1" s="9"/>
      <c r="H1" s="9"/>
      <c r="I1" s="9"/>
      <c r="J1" s="9"/>
      <c r="K1" s="9"/>
    </row>
    <row r="2" spans="2:11" ht="54" x14ac:dyDescent="0.35">
      <c r="B2" s="10"/>
      <c r="C2" s="11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1" t="s">
        <v>55</v>
      </c>
      <c r="I2" s="12" t="s">
        <v>9</v>
      </c>
      <c r="J2" s="12" t="s">
        <v>10</v>
      </c>
      <c r="K2" s="13" t="s">
        <v>11</v>
      </c>
    </row>
    <row r="3" spans="2:11" x14ac:dyDescent="0.25">
      <c r="B3" s="14" t="s">
        <v>40</v>
      </c>
      <c r="C3" s="15">
        <v>3884</v>
      </c>
      <c r="D3" s="15">
        <v>1832</v>
      </c>
      <c r="E3" s="15">
        <v>13366</v>
      </c>
      <c r="F3" s="15">
        <v>1410047</v>
      </c>
      <c r="G3" s="15">
        <v>1218559</v>
      </c>
      <c r="H3" s="15">
        <v>576180</v>
      </c>
      <c r="I3" s="15">
        <v>339199</v>
      </c>
      <c r="J3" s="15">
        <v>5447</v>
      </c>
      <c r="K3" s="15">
        <v>37535</v>
      </c>
    </row>
    <row r="4" spans="2:11" x14ac:dyDescent="0.25">
      <c r="B4" s="16" t="s">
        <v>12</v>
      </c>
      <c r="C4" s="17">
        <v>6498</v>
      </c>
      <c r="D4" s="17">
        <v>870</v>
      </c>
      <c r="E4" s="17">
        <v>7893</v>
      </c>
      <c r="F4" s="17">
        <v>473855</v>
      </c>
      <c r="G4" s="17">
        <v>28540927</v>
      </c>
      <c r="H4" s="17">
        <v>122053</v>
      </c>
      <c r="I4" s="17">
        <v>121279</v>
      </c>
      <c r="J4" s="17">
        <v>2889</v>
      </c>
      <c r="K4" s="18">
        <v>20271</v>
      </c>
    </row>
    <row r="5" spans="2:11" x14ac:dyDescent="0.25">
      <c r="B5" s="19" t="s">
        <v>23</v>
      </c>
      <c r="C5" s="20">
        <v>421.40142090000001</v>
      </c>
      <c r="D5" s="20">
        <v>378.34741259999998</v>
      </c>
      <c r="E5" s="20">
        <v>137629.9485</v>
      </c>
      <c r="F5" s="20">
        <v>3677266</v>
      </c>
      <c r="G5" s="20">
        <v>204674343</v>
      </c>
      <c r="H5" s="20">
        <v>20210</v>
      </c>
      <c r="I5" s="20">
        <v>2296501</v>
      </c>
      <c r="J5" s="20">
        <v>1287</v>
      </c>
      <c r="K5" s="20">
        <v>449067</v>
      </c>
    </row>
    <row r="6" spans="2:11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2:11" ht="27.6" x14ac:dyDescent="0.35">
      <c r="B7" s="21" t="s">
        <v>0</v>
      </c>
      <c r="C7" s="22">
        <v>3.9618055555555598</v>
      </c>
      <c r="D7" s="23" t="s">
        <v>56</v>
      </c>
      <c r="E7" s="23" t="s">
        <v>57</v>
      </c>
      <c r="F7" s="24"/>
      <c r="G7" s="24"/>
      <c r="H7" s="24"/>
      <c r="I7" s="24"/>
      <c r="J7" s="24"/>
      <c r="K7" s="25"/>
    </row>
    <row r="8" spans="2:11" ht="54" x14ac:dyDescent="0.35">
      <c r="B8" s="26"/>
      <c r="C8" s="11" t="s">
        <v>3</v>
      </c>
      <c r="D8" s="12" t="s">
        <v>4</v>
      </c>
      <c r="E8" s="12" t="s">
        <v>5</v>
      </c>
      <c r="F8" s="12" t="s">
        <v>6</v>
      </c>
      <c r="G8" s="12" t="s">
        <v>7</v>
      </c>
      <c r="H8" s="27" t="s">
        <v>55</v>
      </c>
      <c r="I8" s="12" t="s">
        <v>9</v>
      </c>
      <c r="J8" s="12" t="s">
        <v>10</v>
      </c>
      <c r="K8" s="13" t="s">
        <v>11</v>
      </c>
    </row>
    <row r="9" spans="2:11" x14ac:dyDescent="0.35">
      <c r="B9" s="28" t="s">
        <v>40</v>
      </c>
      <c r="C9" s="18">
        <v>11438</v>
      </c>
      <c r="D9" s="18">
        <v>1472</v>
      </c>
      <c r="E9" s="18">
        <v>23346</v>
      </c>
      <c r="F9" s="18">
        <v>1087051</v>
      </c>
      <c r="G9" s="18">
        <v>1216492</v>
      </c>
      <c r="H9" s="29">
        <v>333412</v>
      </c>
      <c r="I9" s="18">
        <v>318762</v>
      </c>
      <c r="J9" s="12"/>
      <c r="K9" s="30"/>
    </row>
    <row r="10" spans="2:11" x14ac:dyDescent="0.25">
      <c r="B10" s="12" t="s">
        <v>12</v>
      </c>
      <c r="C10" s="18">
        <v>17312</v>
      </c>
      <c r="D10" s="18">
        <v>1419</v>
      </c>
      <c r="E10" s="18">
        <v>7047</v>
      </c>
      <c r="F10" s="18">
        <v>1032943</v>
      </c>
      <c r="G10" s="18">
        <v>1303150</v>
      </c>
      <c r="H10" s="29">
        <v>141250</v>
      </c>
      <c r="I10" s="18">
        <v>115936</v>
      </c>
      <c r="J10" s="18">
        <v>6358</v>
      </c>
      <c r="K10" s="31">
        <v>17794</v>
      </c>
    </row>
    <row r="11" spans="2:11" x14ac:dyDescent="0.25">
      <c r="B11" s="19" t="s">
        <v>23</v>
      </c>
      <c r="C11" s="20">
        <v>5404.0246370000004</v>
      </c>
      <c r="D11" s="20">
        <v>1024.4446600000001</v>
      </c>
      <c r="E11" s="20">
        <v>88976.903850000002</v>
      </c>
      <c r="F11" s="20">
        <v>2914974</v>
      </c>
      <c r="G11" s="20">
        <v>188837742</v>
      </c>
      <c r="H11" s="20">
        <v>118325</v>
      </c>
      <c r="I11" s="20">
        <v>1623317</v>
      </c>
      <c r="J11" s="20">
        <v>4247</v>
      </c>
      <c r="K11" s="20">
        <v>193235</v>
      </c>
    </row>
    <row r="12" spans="2:11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2:11" ht="27.6" x14ac:dyDescent="0.35">
      <c r="B13" s="21" t="s">
        <v>0</v>
      </c>
      <c r="C13" s="22">
        <v>4.1666666666666696</v>
      </c>
      <c r="D13" s="23" t="s">
        <v>56</v>
      </c>
      <c r="E13" s="23" t="s">
        <v>58</v>
      </c>
      <c r="F13" s="24"/>
      <c r="G13" s="24"/>
      <c r="H13" s="24"/>
      <c r="I13" s="24"/>
      <c r="J13" s="24"/>
      <c r="K13" s="25"/>
    </row>
    <row r="14" spans="2:11" ht="40.799999999999997" x14ac:dyDescent="0.35">
      <c r="B14" s="26"/>
      <c r="C14" s="11" t="s">
        <v>3</v>
      </c>
      <c r="D14" s="12" t="s">
        <v>4</v>
      </c>
      <c r="E14" s="12"/>
      <c r="F14" s="12" t="s">
        <v>59</v>
      </c>
      <c r="G14" s="12"/>
      <c r="H14" s="27" t="s">
        <v>55</v>
      </c>
      <c r="I14" s="12"/>
      <c r="J14" s="13" t="s">
        <v>10</v>
      </c>
      <c r="K14" s="30"/>
    </row>
    <row r="15" spans="2:11" x14ac:dyDescent="0.35">
      <c r="B15" s="28" t="s">
        <v>40</v>
      </c>
      <c r="C15" s="18">
        <v>18278</v>
      </c>
      <c r="D15" s="18">
        <v>1614</v>
      </c>
      <c r="E15" s="12"/>
      <c r="F15" s="18">
        <v>1319031</v>
      </c>
      <c r="G15" s="12"/>
      <c r="H15" s="29">
        <v>362429</v>
      </c>
      <c r="I15" s="12"/>
      <c r="J15" s="12"/>
      <c r="K15" s="30"/>
    </row>
    <row r="16" spans="2:11" x14ac:dyDescent="0.35">
      <c r="B16" s="12" t="s">
        <v>12</v>
      </c>
      <c r="C16" s="18">
        <v>19227</v>
      </c>
      <c r="D16" s="18">
        <v>1502</v>
      </c>
      <c r="E16" s="12"/>
      <c r="F16" s="18">
        <v>1390195</v>
      </c>
      <c r="G16" s="12"/>
      <c r="H16" s="29">
        <v>328153</v>
      </c>
      <c r="I16" s="12"/>
      <c r="J16" s="12"/>
      <c r="K16" s="30"/>
    </row>
    <row r="17" spans="1:11" x14ac:dyDescent="0.25">
      <c r="B17" s="19" t="s">
        <v>23</v>
      </c>
      <c r="C17" s="20">
        <v>15703.88675</v>
      </c>
      <c r="D17" s="20">
        <v>1749.829084</v>
      </c>
      <c r="E17" s="19"/>
      <c r="F17" s="20">
        <v>4876130</v>
      </c>
      <c r="G17" s="19"/>
      <c r="H17" s="20">
        <v>101312</v>
      </c>
      <c r="I17" s="19"/>
      <c r="J17" s="20">
        <v>5767</v>
      </c>
      <c r="K17" s="19"/>
    </row>
    <row r="19" spans="1:11" ht="27.6" x14ac:dyDescent="0.35">
      <c r="B19" s="21" t="s">
        <v>0</v>
      </c>
      <c r="C19" s="22">
        <v>3.9618055555555598</v>
      </c>
      <c r="D19" s="23" t="s">
        <v>56</v>
      </c>
      <c r="E19" s="23" t="s">
        <v>60</v>
      </c>
      <c r="F19" s="24"/>
      <c r="G19" s="24"/>
      <c r="H19" s="24"/>
      <c r="I19" s="24"/>
      <c r="J19" s="24"/>
      <c r="K19" s="25"/>
    </row>
    <row r="20" spans="1:11" ht="54" x14ac:dyDescent="0.35">
      <c r="B20" s="26"/>
      <c r="C20" s="11" t="s">
        <v>3</v>
      </c>
      <c r="D20" s="12" t="s">
        <v>4</v>
      </c>
      <c r="E20" s="12" t="s">
        <v>61</v>
      </c>
      <c r="F20" s="12" t="s">
        <v>59</v>
      </c>
      <c r="G20" s="32" t="s">
        <v>62</v>
      </c>
      <c r="H20" s="11" t="s">
        <v>55</v>
      </c>
      <c r="I20" s="12" t="s">
        <v>63</v>
      </c>
      <c r="J20" s="12" t="s">
        <v>10</v>
      </c>
      <c r="K20" s="13" t="s">
        <v>11</v>
      </c>
    </row>
    <row r="21" spans="1:11" x14ac:dyDescent="0.25">
      <c r="B21" s="28" t="s">
        <v>40</v>
      </c>
      <c r="C21" s="33">
        <v>10705</v>
      </c>
      <c r="D21" s="34">
        <v>1339</v>
      </c>
      <c r="E21" s="34">
        <v>28416</v>
      </c>
      <c r="F21" s="34">
        <v>1711377</v>
      </c>
      <c r="G21" s="34">
        <v>1708215</v>
      </c>
      <c r="H21" s="34">
        <v>378348</v>
      </c>
      <c r="I21" s="34">
        <v>1298444</v>
      </c>
      <c r="J21" s="34">
        <v>8584</v>
      </c>
      <c r="K21" s="35">
        <v>223320</v>
      </c>
    </row>
    <row r="22" spans="1:11" x14ac:dyDescent="0.35">
      <c r="B22" s="12" t="s">
        <v>12</v>
      </c>
      <c r="C22" s="18">
        <v>17112</v>
      </c>
      <c r="D22" s="18">
        <v>888</v>
      </c>
      <c r="E22" s="18">
        <v>17295</v>
      </c>
      <c r="F22" s="18">
        <v>1816571</v>
      </c>
      <c r="G22" s="29">
        <v>9054845</v>
      </c>
      <c r="H22" s="18">
        <v>243495</v>
      </c>
      <c r="I22" s="12"/>
      <c r="J22" s="12"/>
      <c r="K22" s="30"/>
    </row>
    <row r="23" spans="1:11" x14ac:dyDescent="0.25">
      <c r="B23" s="36" t="s">
        <v>23</v>
      </c>
      <c r="C23" s="37">
        <v>1724.5915130000001</v>
      </c>
      <c r="D23" s="37">
        <v>350.53746769999998</v>
      </c>
      <c r="E23" s="37">
        <v>325345.47259999998</v>
      </c>
      <c r="F23" s="37">
        <v>737802</v>
      </c>
      <c r="G23" s="38">
        <v>141814127</v>
      </c>
      <c r="H23" s="37">
        <v>76805</v>
      </c>
      <c r="I23" s="37">
        <v>91040711</v>
      </c>
      <c r="J23" s="37">
        <v>1325</v>
      </c>
      <c r="K23" s="39">
        <v>1702644</v>
      </c>
    </row>
    <row r="26" spans="1:11" ht="54" x14ac:dyDescent="0.35">
      <c r="B26" s="10"/>
      <c r="C26" s="12" t="s">
        <v>3</v>
      </c>
      <c r="D26" s="12" t="s">
        <v>4</v>
      </c>
      <c r="E26" s="12" t="s">
        <v>5</v>
      </c>
      <c r="F26" s="12" t="s">
        <v>6</v>
      </c>
      <c r="G26" s="12" t="s">
        <v>7</v>
      </c>
      <c r="H26" s="12" t="s">
        <v>8</v>
      </c>
      <c r="I26" s="12" t="s">
        <v>9</v>
      </c>
      <c r="J26" s="12" t="s">
        <v>10</v>
      </c>
      <c r="K26" s="13" t="s">
        <v>11</v>
      </c>
    </row>
    <row r="27" spans="1:11" x14ac:dyDescent="0.25">
      <c r="A27" s="83" t="s">
        <v>64</v>
      </c>
      <c r="B27" s="19" t="s">
        <v>23</v>
      </c>
      <c r="C27" s="20">
        <v>421.40142090000001</v>
      </c>
      <c r="D27" s="20">
        <v>378.34741259999998</v>
      </c>
      <c r="E27" s="20">
        <v>137629.9485</v>
      </c>
      <c r="F27" s="20">
        <v>3677266</v>
      </c>
      <c r="G27" s="20">
        <v>204674343</v>
      </c>
      <c r="H27" s="20">
        <v>20210</v>
      </c>
      <c r="I27" s="20">
        <v>2296501</v>
      </c>
      <c r="J27" s="20">
        <v>1287</v>
      </c>
      <c r="K27" s="20">
        <v>449067</v>
      </c>
    </row>
    <row r="28" spans="1:11" x14ac:dyDescent="0.25">
      <c r="A28" s="83"/>
      <c r="B28" s="14" t="s">
        <v>40</v>
      </c>
      <c r="C28" s="15">
        <v>3884</v>
      </c>
      <c r="D28" s="15">
        <v>1832</v>
      </c>
      <c r="E28" s="15">
        <v>13366</v>
      </c>
      <c r="F28" s="15">
        <v>1410047</v>
      </c>
      <c r="G28" s="15">
        <v>1218559</v>
      </c>
      <c r="H28" s="15">
        <v>576180</v>
      </c>
      <c r="I28" s="15">
        <v>339199</v>
      </c>
      <c r="J28" s="15">
        <v>5447</v>
      </c>
      <c r="K28" s="15">
        <v>37535</v>
      </c>
    </row>
    <row r="29" spans="1:11" x14ac:dyDescent="0.25">
      <c r="A29" s="83"/>
      <c r="B29" s="16" t="s">
        <v>12</v>
      </c>
      <c r="C29" s="17">
        <v>6498</v>
      </c>
      <c r="D29" s="17">
        <v>870</v>
      </c>
      <c r="E29" s="17">
        <v>7893</v>
      </c>
      <c r="F29" s="17">
        <v>473855</v>
      </c>
      <c r="G29" s="17">
        <v>28540927</v>
      </c>
      <c r="H29" s="17">
        <v>122053</v>
      </c>
      <c r="I29" s="17">
        <v>121279</v>
      </c>
      <c r="J29" s="17">
        <v>2889</v>
      </c>
      <c r="K29" s="18">
        <v>20271</v>
      </c>
    </row>
    <row r="30" spans="1:11" x14ac:dyDescent="0.25">
      <c r="A30" s="84" t="s">
        <v>65</v>
      </c>
      <c r="B30" s="19" t="s">
        <v>23</v>
      </c>
      <c r="C30" s="20">
        <v>5404.0246370000004</v>
      </c>
      <c r="D30" s="20">
        <v>1024.4446600000001</v>
      </c>
      <c r="E30" s="20">
        <v>88976.903850000002</v>
      </c>
      <c r="F30" s="20">
        <v>2914974</v>
      </c>
      <c r="G30" s="20">
        <v>188837742</v>
      </c>
      <c r="H30" s="20">
        <v>118325</v>
      </c>
      <c r="I30" s="20">
        <v>1623317</v>
      </c>
      <c r="J30" s="20">
        <v>4247</v>
      </c>
      <c r="K30" s="20">
        <v>193235</v>
      </c>
    </row>
    <row r="31" spans="1:11" x14ac:dyDescent="0.35">
      <c r="A31" s="84"/>
      <c r="B31" s="28" t="s">
        <v>40</v>
      </c>
      <c r="C31" s="18">
        <v>11438</v>
      </c>
      <c r="D31" s="18">
        <v>1472</v>
      </c>
      <c r="E31" s="18">
        <v>23346</v>
      </c>
      <c r="F31" s="18">
        <v>1087051</v>
      </c>
      <c r="G31" s="18">
        <v>1216492</v>
      </c>
      <c r="H31" s="18">
        <v>333412</v>
      </c>
      <c r="I31" s="18">
        <v>318762</v>
      </c>
      <c r="J31" s="12"/>
      <c r="K31" s="30"/>
    </row>
    <row r="32" spans="1:11" x14ac:dyDescent="0.25">
      <c r="A32" s="84"/>
      <c r="B32" s="36" t="s">
        <v>12</v>
      </c>
      <c r="C32" s="18">
        <v>17312</v>
      </c>
      <c r="D32" s="18">
        <v>1419</v>
      </c>
      <c r="E32" s="18">
        <v>7047</v>
      </c>
      <c r="F32" s="18">
        <v>1032943</v>
      </c>
      <c r="G32" s="18">
        <v>1303150</v>
      </c>
      <c r="H32" s="29">
        <v>141250</v>
      </c>
      <c r="I32" s="18">
        <v>115936</v>
      </c>
      <c r="J32" s="18">
        <v>6358</v>
      </c>
      <c r="K32" s="31">
        <v>17794</v>
      </c>
    </row>
    <row r="33" spans="1:11" x14ac:dyDescent="0.25">
      <c r="A33" s="85" t="s">
        <v>66</v>
      </c>
      <c r="B33" s="19" t="s">
        <v>23</v>
      </c>
      <c r="C33" s="20">
        <v>15703.88675</v>
      </c>
      <c r="D33" s="20">
        <v>1749.829084</v>
      </c>
      <c r="E33" s="19"/>
      <c r="F33" s="20">
        <v>4876130</v>
      </c>
      <c r="G33" s="19"/>
      <c r="H33" s="20">
        <v>101312</v>
      </c>
      <c r="I33" s="19"/>
      <c r="J33" s="20">
        <v>5767</v>
      </c>
      <c r="K33" s="19"/>
    </row>
    <row r="34" spans="1:11" x14ac:dyDescent="0.35">
      <c r="A34" s="85"/>
      <c r="B34" s="28" t="s">
        <v>40</v>
      </c>
      <c r="C34" s="18">
        <v>18278</v>
      </c>
      <c r="D34" s="18">
        <v>1614</v>
      </c>
      <c r="E34" s="12"/>
      <c r="F34" s="18">
        <v>1319031</v>
      </c>
      <c r="G34" s="12"/>
      <c r="H34" s="18">
        <v>362429</v>
      </c>
      <c r="I34" s="12"/>
      <c r="J34" s="12"/>
      <c r="K34" s="30"/>
    </row>
    <row r="35" spans="1:11" x14ac:dyDescent="0.35">
      <c r="A35" s="85"/>
      <c r="B35" s="12" t="s">
        <v>12</v>
      </c>
      <c r="C35" s="18">
        <v>19227</v>
      </c>
      <c r="D35" s="18">
        <v>1502</v>
      </c>
      <c r="E35" s="12"/>
      <c r="F35" s="18">
        <v>1390195</v>
      </c>
      <c r="G35" s="12"/>
      <c r="H35" s="18">
        <v>328153</v>
      </c>
      <c r="I35" s="12"/>
      <c r="J35" s="12"/>
      <c r="K35" s="30"/>
    </row>
    <row r="36" spans="1:11" x14ac:dyDescent="0.25">
      <c r="A36" s="84" t="s">
        <v>67</v>
      </c>
      <c r="B36" s="36" t="s">
        <v>23</v>
      </c>
      <c r="C36" s="37">
        <v>1724.5915130000001</v>
      </c>
      <c r="D36" s="37">
        <v>350.53746769999998</v>
      </c>
      <c r="E36" s="37">
        <v>325345.47259999998</v>
      </c>
      <c r="F36" s="37">
        <v>737802</v>
      </c>
      <c r="G36" s="38">
        <v>141814127</v>
      </c>
      <c r="H36" s="37">
        <v>76805</v>
      </c>
      <c r="I36" s="37">
        <v>91040711</v>
      </c>
      <c r="J36" s="37">
        <v>1325</v>
      </c>
      <c r="K36" s="39">
        <v>1702644</v>
      </c>
    </row>
    <row r="37" spans="1:11" x14ac:dyDescent="0.25">
      <c r="A37" s="84"/>
      <c r="B37" s="28" t="s">
        <v>40</v>
      </c>
      <c r="C37" s="33">
        <v>10705</v>
      </c>
      <c r="D37" s="34">
        <v>1339</v>
      </c>
      <c r="E37" s="34">
        <v>28416</v>
      </c>
      <c r="F37" s="34">
        <v>1711377</v>
      </c>
      <c r="G37" s="34">
        <v>1708215</v>
      </c>
      <c r="H37" s="34">
        <v>378348</v>
      </c>
      <c r="I37" s="34">
        <v>1298444</v>
      </c>
      <c r="J37" s="34">
        <v>8584</v>
      </c>
      <c r="K37" s="35">
        <v>223320</v>
      </c>
    </row>
    <row r="38" spans="1:11" x14ac:dyDescent="0.35">
      <c r="A38" s="84"/>
      <c r="B38" s="12" t="s">
        <v>12</v>
      </c>
      <c r="C38" s="18">
        <v>17112</v>
      </c>
      <c r="D38" s="18">
        <v>888</v>
      </c>
      <c r="E38" s="18">
        <v>17295</v>
      </c>
      <c r="F38" s="18">
        <v>1816571</v>
      </c>
      <c r="G38" s="29">
        <v>9054845</v>
      </c>
      <c r="H38" s="18">
        <v>243495</v>
      </c>
      <c r="I38" s="12"/>
      <c r="J38" s="12"/>
      <c r="K38" s="30"/>
    </row>
    <row r="39" spans="1:11" x14ac:dyDescent="0.35">
      <c r="A39" s="40"/>
      <c r="B39" s="41"/>
      <c r="C39" s="18"/>
      <c r="D39" s="18"/>
      <c r="E39" s="42"/>
      <c r="F39" s="42"/>
      <c r="G39" s="41"/>
      <c r="H39" s="42"/>
      <c r="I39" s="41"/>
      <c r="J39" s="41"/>
      <c r="K39" s="41"/>
    </row>
    <row r="40" spans="1:11" x14ac:dyDescent="0.25">
      <c r="C40" s="12" t="s">
        <v>43</v>
      </c>
      <c r="D40" s="12" t="s">
        <v>44</v>
      </c>
      <c r="E40" t="s">
        <v>68</v>
      </c>
    </row>
    <row r="41" spans="1:11" x14ac:dyDescent="0.25">
      <c r="A41" s="83" t="s">
        <v>64</v>
      </c>
      <c r="B41" s="19" t="s">
        <v>23</v>
      </c>
      <c r="C41" s="15">
        <v>0.37834741259999999</v>
      </c>
      <c r="D41" s="15">
        <v>137.62994850000001</v>
      </c>
      <c r="E41">
        <f t="shared" ref="E41:E52" si="0">H41/1000</f>
        <v>0.37834741259999999</v>
      </c>
      <c r="F41">
        <f t="shared" ref="F41:F52" si="1">I41/1000</f>
        <v>137.62994850000001</v>
      </c>
      <c r="H41" s="20">
        <v>378.34741259999998</v>
      </c>
      <c r="I41" s="20">
        <v>137629.9485</v>
      </c>
    </row>
    <row r="42" spans="1:11" x14ac:dyDescent="0.25">
      <c r="A42" s="83"/>
      <c r="B42" s="14" t="s">
        <v>40</v>
      </c>
      <c r="C42" s="43">
        <v>1.8320000000000001</v>
      </c>
      <c r="D42" s="43">
        <v>13.366</v>
      </c>
      <c r="E42">
        <f t="shared" si="0"/>
        <v>1.8320000000000001</v>
      </c>
      <c r="F42">
        <f t="shared" si="1"/>
        <v>13.366</v>
      </c>
      <c r="H42" s="15">
        <v>1832</v>
      </c>
      <c r="I42" s="15">
        <v>13366</v>
      </c>
    </row>
    <row r="43" spans="1:11" x14ac:dyDescent="0.25">
      <c r="A43" s="83"/>
      <c r="B43" s="16" t="s">
        <v>12</v>
      </c>
      <c r="C43" s="17">
        <v>0.87</v>
      </c>
      <c r="D43" s="17">
        <v>7.8929999999999998</v>
      </c>
      <c r="E43">
        <f t="shared" si="0"/>
        <v>0.87</v>
      </c>
      <c r="F43">
        <f t="shared" si="1"/>
        <v>7.8929999999999998</v>
      </c>
      <c r="H43" s="17">
        <v>870</v>
      </c>
      <c r="I43" s="17">
        <v>7893</v>
      </c>
    </row>
    <row r="44" spans="1:11" x14ac:dyDescent="0.25">
      <c r="A44" s="84" t="s">
        <v>65</v>
      </c>
      <c r="B44" s="19" t="s">
        <v>23</v>
      </c>
      <c r="C44" s="18">
        <v>1.0244446599999999</v>
      </c>
      <c r="D44" s="18">
        <v>88.976903849999999</v>
      </c>
      <c r="E44">
        <f t="shared" si="0"/>
        <v>1.0244446600000001</v>
      </c>
      <c r="F44">
        <f t="shared" si="1"/>
        <v>88.976903849999999</v>
      </c>
      <c r="H44" s="20">
        <v>1024.4446600000001</v>
      </c>
      <c r="I44" s="20">
        <v>88976.903850000002</v>
      </c>
    </row>
    <row r="45" spans="1:11" x14ac:dyDescent="0.25">
      <c r="A45" s="84"/>
      <c r="B45" s="14" t="s">
        <v>40</v>
      </c>
      <c r="C45" s="44">
        <v>1.472</v>
      </c>
      <c r="D45" s="44">
        <v>23.346</v>
      </c>
      <c r="E45">
        <f t="shared" si="0"/>
        <v>1.472</v>
      </c>
      <c r="F45">
        <f t="shared" si="1"/>
        <v>23.346</v>
      </c>
      <c r="H45" s="18">
        <v>1472</v>
      </c>
      <c r="I45" s="18">
        <v>23346</v>
      </c>
    </row>
    <row r="46" spans="1:11" x14ac:dyDescent="0.25">
      <c r="A46" s="84"/>
      <c r="B46" s="16" t="s">
        <v>12</v>
      </c>
      <c r="C46" s="37">
        <v>1.419</v>
      </c>
      <c r="D46" s="37">
        <v>7.0469999999999997</v>
      </c>
      <c r="E46">
        <f t="shared" si="0"/>
        <v>1.419</v>
      </c>
      <c r="F46">
        <f t="shared" si="1"/>
        <v>7.0469999999999997</v>
      </c>
      <c r="H46" s="37">
        <v>1419</v>
      </c>
      <c r="I46" s="37">
        <v>7047</v>
      </c>
    </row>
    <row r="47" spans="1:11" x14ac:dyDescent="0.25">
      <c r="A47" s="85" t="s">
        <v>66</v>
      </c>
      <c r="B47" s="19" t="s">
        <v>23</v>
      </c>
      <c r="C47" s="37">
        <v>1.7498290839999999</v>
      </c>
      <c r="D47" s="37">
        <v>0</v>
      </c>
      <c r="E47">
        <f t="shared" si="0"/>
        <v>1.7498290839999999</v>
      </c>
      <c r="F47">
        <f t="shared" si="1"/>
        <v>0</v>
      </c>
      <c r="H47" s="20">
        <v>1749.829084</v>
      </c>
      <c r="I47" s="19"/>
    </row>
    <row r="48" spans="1:11" x14ac:dyDescent="0.25">
      <c r="A48" s="85"/>
      <c r="B48" s="14" t="s">
        <v>40</v>
      </c>
      <c r="C48" s="37">
        <v>1.6140000000000001</v>
      </c>
      <c r="D48" s="37">
        <v>0</v>
      </c>
      <c r="E48">
        <f t="shared" si="0"/>
        <v>1.6140000000000001</v>
      </c>
      <c r="F48">
        <f t="shared" si="1"/>
        <v>0</v>
      </c>
      <c r="H48" s="18">
        <v>1614</v>
      </c>
      <c r="I48" s="12"/>
    </row>
    <row r="49" spans="1:9" x14ac:dyDescent="0.25">
      <c r="A49" s="85"/>
      <c r="B49" s="16" t="s">
        <v>12</v>
      </c>
      <c r="C49" s="36">
        <v>1.502</v>
      </c>
      <c r="D49" s="36">
        <v>0</v>
      </c>
      <c r="E49">
        <f t="shared" si="0"/>
        <v>1.502</v>
      </c>
      <c r="F49">
        <f t="shared" si="1"/>
        <v>0</v>
      </c>
      <c r="H49" s="18">
        <v>1502</v>
      </c>
      <c r="I49" s="12"/>
    </row>
    <row r="50" spans="1:9" x14ac:dyDescent="0.35">
      <c r="A50" s="84" t="s">
        <v>67</v>
      </c>
      <c r="B50" s="19" t="s">
        <v>23</v>
      </c>
      <c r="C50" s="41">
        <v>0.35053746769999999</v>
      </c>
      <c r="D50" s="41">
        <v>325.34547259999999</v>
      </c>
      <c r="E50">
        <f t="shared" si="0"/>
        <v>0.35053746769999999</v>
      </c>
      <c r="F50">
        <f t="shared" si="1"/>
        <v>325.34547259999999</v>
      </c>
      <c r="H50" s="37">
        <v>350.53746769999998</v>
      </c>
      <c r="I50" s="37">
        <v>325345.47259999998</v>
      </c>
    </row>
    <row r="51" spans="1:9" x14ac:dyDescent="0.35">
      <c r="A51" s="84"/>
      <c r="B51" s="14" t="s">
        <v>40</v>
      </c>
      <c r="C51" s="41">
        <v>2.2570000000000001</v>
      </c>
      <c r="D51" s="41">
        <v>28.416</v>
      </c>
      <c r="E51">
        <f t="shared" si="0"/>
        <v>1.339</v>
      </c>
      <c r="F51">
        <f t="shared" si="1"/>
        <v>28.416</v>
      </c>
      <c r="H51" s="34">
        <v>1339</v>
      </c>
      <c r="I51" s="34">
        <v>28416</v>
      </c>
    </row>
    <row r="52" spans="1:9" x14ac:dyDescent="0.35">
      <c r="A52" s="84"/>
      <c r="B52" s="16" t="s">
        <v>12</v>
      </c>
      <c r="C52" s="41">
        <v>0.88800000000000001</v>
      </c>
      <c r="D52" s="41">
        <v>17.295000000000002</v>
      </c>
      <c r="E52">
        <f t="shared" si="0"/>
        <v>0.88800000000000001</v>
      </c>
      <c r="F52">
        <f t="shared" si="1"/>
        <v>17.295000000000002</v>
      </c>
      <c r="H52" s="18">
        <v>888</v>
      </c>
      <c r="I52" s="18">
        <v>17295</v>
      </c>
    </row>
    <row r="54" spans="1:9" x14ac:dyDescent="0.25">
      <c r="C54" s="12" t="s">
        <v>43</v>
      </c>
      <c r="D54" s="12" t="s">
        <v>44</v>
      </c>
      <c r="E54" t="s">
        <v>69</v>
      </c>
    </row>
    <row r="55" spans="1:9" x14ac:dyDescent="0.25">
      <c r="A55" s="83" t="s">
        <v>64</v>
      </c>
      <c r="B55" s="19" t="s">
        <v>23</v>
      </c>
      <c r="C55" s="15">
        <v>3.6772659999999999</v>
      </c>
      <c r="D55" s="15">
        <v>204.67434299999999</v>
      </c>
      <c r="E55">
        <f t="shared" ref="E55:E66" si="2">H55/1000000</f>
        <v>3.6772659999999999</v>
      </c>
      <c r="F55">
        <f t="shared" ref="F55:F66" si="3">I55/1000000</f>
        <v>204.67434299999999</v>
      </c>
      <c r="H55" s="20">
        <v>3677266</v>
      </c>
      <c r="I55" s="20">
        <v>204674343</v>
      </c>
    </row>
    <row r="56" spans="1:9" x14ac:dyDescent="0.25">
      <c r="A56" s="83"/>
      <c r="B56" s="14" t="s">
        <v>40</v>
      </c>
      <c r="C56" s="43">
        <v>1.4100470000000001</v>
      </c>
      <c r="D56" s="43">
        <v>1.2185589999999999</v>
      </c>
      <c r="E56">
        <f t="shared" si="2"/>
        <v>1.4100470000000001</v>
      </c>
      <c r="F56">
        <f t="shared" si="3"/>
        <v>1.2185589999999999</v>
      </c>
      <c r="H56" s="15">
        <v>1410047</v>
      </c>
      <c r="I56" s="15">
        <v>1218559</v>
      </c>
    </row>
    <row r="57" spans="1:9" x14ac:dyDescent="0.25">
      <c r="A57" s="83"/>
      <c r="B57" s="16" t="s">
        <v>12</v>
      </c>
      <c r="C57" s="17">
        <v>0.47385500000000003</v>
      </c>
      <c r="D57" s="17">
        <v>28.540927</v>
      </c>
      <c r="E57">
        <f t="shared" si="2"/>
        <v>0.47385500000000003</v>
      </c>
      <c r="F57">
        <f t="shared" si="3"/>
        <v>28.540927</v>
      </c>
      <c r="H57" s="17">
        <v>473855</v>
      </c>
      <c r="I57" s="17">
        <v>28540927</v>
      </c>
    </row>
    <row r="58" spans="1:9" x14ac:dyDescent="0.25">
      <c r="A58" s="84" t="s">
        <v>65</v>
      </c>
      <c r="B58" s="19" t="s">
        <v>23</v>
      </c>
      <c r="C58" s="18">
        <v>2.914974</v>
      </c>
      <c r="D58" s="18">
        <v>188.83774199999999</v>
      </c>
      <c r="E58">
        <f t="shared" si="2"/>
        <v>2.914974</v>
      </c>
      <c r="F58">
        <f t="shared" si="3"/>
        <v>188.83774199999999</v>
      </c>
      <c r="H58" s="20">
        <v>2914974</v>
      </c>
      <c r="I58" s="20">
        <v>188837742</v>
      </c>
    </row>
    <row r="59" spans="1:9" x14ac:dyDescent="0.25">
      <c r="A59" s="84"/>
      <c r="B59" s="14" t="s">
        <v>40</v>
      </c>
      <c r="C59" s="44">
        <v>1.087051</v>
      </c>
      <c r="D59" s="44">
        <v>1.2164919999999999</v>
      </c>
      <c r="E59">
        <f t="shared" si="2"/>
        <v>1.087051</v>
      </c>
      <c r="F59">
        <f t="shared" si="3"/>
        <v>1.2164919999999999</v>
      </c>
      <c r="H59" s="18">
        <v>1087051</v>
      </c>
      <c r="I59" s="18">
        <v>1216492</v>
      </c>
    </row>
    <row r="60" spans="1:9" x14ac:dyDescent="0.25">
      <c r="A60" s="84"/>
      <c r="B60" s="16" t="s">
        <v>12</v>
      </c>
      <c r="C60" s="37">
        <v>1.0329429999999999</v>
      </c>
      <c r="D60" s="37">
        <v>1.30315</v>
      </c>
      <c r="E60">
        <f t="shared" si="2"/>
        <v>1.0329429999999999</v>
      </c>
      <c r="F60">
        <f t="shared" si="3"/>
        <v>1.30315</v>
      </c>
      <c r="H60" s="37">
        <v>1032943</v>
      </c>
      <c r="I60" s="37">
        <v>1303150</v>
      </c>
    </row>
    <row r="61" spans="1:9" x14ac:dyDescent="0.25">
      <c r="A61" s="85" t="s">
        <v>66</v>
      </c>
      <c r="B61" s="19" t="s">
        <v>23</v>
      </c>
      <c r="C61" s="37">
        <v>4.8761299999999999</v>
      </c>
      <c r="D61" s="37">
        <v>0</v>
      </c>
      <c r="E61">
        <f t="shared" si="2"/>
        <v>4.8761299999999999</v>
      </c>
      <c r="F61">
        <f t="shared" si="3"/>
        <v>0</v>
      </c>
      <c r="H61" s="20">
        <v>4876130</v>
      </c>
      <c r="I61" s="19"/>
    </row>
    <row r="62" spans="1:9" x14ac:dyDescent="0.25">
      <c r="A62" s="85"/>
      <c r="B62" s="14" t="s">
        <v>40</v>
      </c>
      <c r="C62" s="37">
        <v>1.3190310000000001</v>
      </c>
      <c r="D62" s="37">
        <v>0</v>
      </c>
      <c r="E62">
        <f t="shared" si="2"/>
        <v>1.3190310000000001</v>
      </c>
      <c r="F62">
        <f t="shared" si="3"/>
        <v>0</v>
      </c>
      <c r="H62" s="18">
        <v>1319031</v>
      </c>
      <c r="I62" s="12"/>
    </row>
    <row r="63" spans="1:9" x14ac:dyDescent="0.25">
      <c r="A63" s="85"/>
      <c r="B63" s="16" t="s">
        <v>12</v>
      </c>
      <c r="C63" s="36">
        <v>1.3901950000000001</v>
      </c>
      <c r="D63" s="36">
        <v>0</v>
      </c>
      <c r="E63">
        <f t="shared" si="2"/>
        <v>1.3901950000000001</v>
      </c>
      <c r="F63">
        <f t="shared" si="3"/>
        <v>0</v>
      </c>
      <c r="H63" s="18">
        <v>1390195</v>
      </c>
      <c r="I63" s="12"/>
    </row>
    <row r="64" spans="1:9" x14ac:dyDescent="0.25">
      <c r="A64" s="85" t="s">
        <v>67</v>
      </c>
      <c r="B64" s="19" t="s">
        <v>23</v>
      </c>
      <c r="C64">
        <v>0.73780199999999996</v>
      </c>
      <c r="D64">
        <v>141.81412700000001</v>
      </c>
      <c r="E64">
        <f t="shared" si="2"/>
        <v>0.73780199999999996</v>
      </c>
      <c r="F64">
        <f t="shared" si="3"/>
        <v>141.81412700000001</v>
      </c>
      <c r="H64" s="37">
        <v>737802</v>
      </c>
      <c r="I64" s="38">
        <v>141814127</v>
      </c>
    </row>
    <row r="65" spans="1:9" x14ac:dyDescent="0.25">
      <c r="A65" s="85"/>
      <c r="B65" s="14" t="s">
        <v>40</v>
      </c>
      <c r="C65">
        <v>1.7113769999999999</v>
      </c>
      <c r="D65">
        <v>1.708215</v>
      </c>
      <c r="E65">
        <f t="shared" si="2"/>
        <v>1.7113769999999999</v>
      </c>
      <c r="F65">
        <f t="shared" si="3"/>
        <v>1.708215</v>
      </c>
      <c r="H65" s="34">
        <v>1711377</v>
      </c>
      <c r="I65" s="34">
        <v>1708215</v>
      </c>
    </row>
    <row r="66" spans="1:9" x14ac:dyDescent="0.25">
      <c r="A66" s="85"/>
      <c r="B66" s="16" t="s">
        <v>12</v>
      </c>
      <c r="C66">
        <v>1.8165709999999999</v>
      </c>
      <c r="D66">
        <v>9.0548450000000003</v>
      </c>
      <c r="E66">
        <f t="shared" si="2"/>
        <v>1.8165709999999999</v>
      </c>
      <c r="F66">
        <f t="shared" si="3"/>
        <v>9.0548450000000003</v>
      </c>
      <c r="H66" s="18">
        <v>1816571</v>
      </c>
      <c r="I66" s="29">
        <v>9054845</v>
      </c>
    </row>
    <row r="68" spans="1:9" ht="52.8" x14ac:dyDescent="0.25">
      <c r="C68" t="s">
        <v>70</v>
      </c>
      <c r="E68" t="s">
        <v>51</v>
      </c>
      <c r="H68" s="12" t="s">
        <v>8</v>
      </c>
    </row>
    <row r="69" spans="1:9" x14ac:dyDescent="0.25">
      <c r="A69" s="83" t="s">
        <v>64</v>
      </c>
      <c r="B69" s="19" t="s">
        <v>23</v>
      </c>
      <c r="C69">
        <v>20.21</v>
      </c>
      <c r="E69">
        <f t="shared" ref="E69:E80" si="4">H69/1000</f>
        <v>20.21</v>
      </c>
      <c r="H69" s="20">
        <v>20210</v>
      </c>
    </row>
    <row r="70" spans="1:9" x14ac:dyDescent="0.25">
      <c r="A70" s="83"/>
      <c r="B70" s="14" t="s">
        <v>40</v>
      </c>
      <c r="C70">
        <v>576.17999999999995</v>
      </c>
      <c r="E70">
        <f t="shared" si="4"/>
        <v>576.17999999999995</v>
      </c>
      <c r="H70" s="15">
        <v>576180</v>
      </c>
    </row>
    <row r="71" spans="1:9" x14ac:dyDescent="0.25">
      <c r="A71" s="83"/>
      <c r="B71" s="16" t="s">
        <v>12</v>
      </c>
      <c r="C71">
        <v>122.053</v>
      </c>
      <c r="E71">
        <f t="shared" si="4"/>
        <v>122.053</v>
      </c>
      <c r="H71" s="17">
        <v>122053</v>
      </c>
    </row>
    <row r="72" spans="1:9" x14ac:dyDescent="0.25">
      <c r="A72" s="84" t="s">
        <v>65</v>
      </c>
      <c r="B72" s="19" t="s">
        <v>23</v>
      </c>
      <c r="C72">
        <v>118.325</v>
      </c>
      <c r="E72">
        <f t="shared" si="4"/>
        <v>118.325</v>
      </c>
      <c r="H72" s="20">
        <v>118325</v>
      </c>
    </row>
    <row r="73" spans="1:9" x14ac:dyDescent="0.25">
      <c r="A73" s="84"/>
      <c r="B73" s="14" t="s">
        <v>40</v>
      </c>
      <c r="C73">
        <v>333.41199999999998</v>
      </c>
      <c r="E73">
        <f t="shared" si="4"/>
        <v>333.41199999999998</v>
      </c>
      <c r="H73" s="18">
        <v>333412</v>
      </c>
    </row>
    <row r="74" spans="1:9" x14ac:dyDescent="0.25">
      <c r="A74" s="84"/>
      <c r="B74" s="16" t="s">
        <v>12</v>
      </c>
      <c r="C74">
        <v>141.25</v>
      </c>
      <c r="E74">
        <f t="shared" si="4"/>
        <v>141.25</v>
      </c>
      <c r="H74" s="29">
        <v>141250</v>
      </c>
    </row>
    <row r="75" spans="1:9" x14ac:dyDescent="0.25">
      <c r="A75" s="85" t="s">
        <v>66</v>
      </c>
      <c r="B75" s="19" t="s">
        <v>23</v>
      </c>
      <c r="C75">
        <v>101.312</v>
      </c>
      <c r="E75">
        <f t="shared" si="4"/>
        <v>101.312</v>
      </c>
      <c r="H75" s="20">
        <v>101312</v>
      </c>
    </row>
    <row r="76" spans="1:9" x14ac:dyDescent="0.25">
      <c r="A76" s="85"/>
      <c r="B76" s="14" t="s">
        <v>40</v>
      </c>
      <c r="C76">
        <v>362.42899999999997</v>
      </c>
      <c r="E76">
        <f t="shared" si="4"/>
        <v>362.42899999999997</v>
      </c>
      <c r="H76" s="18">
        <v>362429</v>
      </c>
    </row>
    <row r="77" spans="1:9" x14ac:dyDescent="0.25">
      <c r="A77" s="85"/>
      <c r="B77" s="16" t="s">
        <v>12</v>
      </c>
      <c r="C77">
        <v>328.15300000000002</v>
      </c>
      <c r="E77">
        <f t="shared" si="4"/>
        <v>328.15300000000002</v>
      </c>
      <c r="H77" s="18">
        <v>328153</v>
      </c>
    </row>
    <row r="78" spans="1:9" x14ac:dyDescent="0.25">
      <c r="A78" s="85" t="s">
        <v>67</v>
      </c>
      <c r="B78" s="19" t="s">
        <v>23</v>
      </c>
      <c r="C78">
        <v>76.805000000000007</v>
      </c>
      <c r="E78">
        <f t="shared" si="4"/>
        <v>76.805000000000007</v>
      </c>
      <c r="H78" s="37">
        <v>76805</v>
      </c>
    </row>
    <row r="79" spans="1:9" x14ac:dyDescent="0.25">
      <c r="A79" s="85"/>
      <c r="B79" s="14" t="s">
        <v>40</v>
      </c>
      <c r="C79">
        <v>503.38299999999998</v>
      </c>
      <c r="E79">
        <f t="shared" si="4"/>
        <v>378.34800000000001</v>
      </c>
      <c r="H79" s="34">
        <v>378348</v>
      </c>
    </row>
    <row r="80" spans="1:9" x14ac:dyDescent="0.25">
      <c r="A80" s="85"/>
      <c r="B80" s="16" t="s">
        <v>12</v>
      </c>
      <c r="C80">
        <v>243.495</v>
      </c>
      <c r="E80">
        <f t="shared" si="4"/>
        <v>243.495</v>
      </c>
      <c r="H80" s="18">
        <v>243495</v>
      </c>
    </row>
    <row r="85" spans="8:8" x14ac:dyDescent="0.35">
      <c r="H85" s="24"/>
    </row>
    <row r="86" spans="8:8" x14ac:dyDescent="0.25">
      <c r="H86" s="11"/>
    </row>
  </sheetData>
  <mergeCells count="16">
    <mergeCell ref="A78:A80"/>
    <mergeCell ref="A61:A63"/>
    <mergeCell ref="A64:A66"/>
    <mergeCell ref="A69:A71"/>
    <mergeCell ref="A72:A74"/>
    <mergeCell ref="A75:A77"/>
    <mergeCell ref="A44:A46"/>
    <mergeCell ref="A47:A49"/>
    <mergeCell ref="A50:A52"/>
    <mergeCell ref="A55:A57"/>
    <mergeCell ref="A58:A60"/>
    <mergeCell ref="A27:A29"/>
    <mergeCell ref="A30:A32"/>
    <mergeCell ref="A33:A35"/>
    <mergeCell ref="A36:A38"/>
    <mergeCell ref="A41:A43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3"/>
  <sheetViews>
    <sheetView tabSelected="1" topLeftCell="A141" zoomScale="70" zoomScaleNormal="70" workbookViewId="0">
      <selection activeCell="A145" sqref="A145:E165"/>
    </sheetView>
  </sheetViews>
  <sheetFormatPr defaultRowHeight="17.399999999999999" x14ac:dyDescent="0.4"/>
  <cols>
    <col min="1" max="1" width="8.69921875" customWidth="1"/>
    <col min="2" max="2" width="9.5" customWidth="1"/>
    <col min="3" max="3" width="8.19921875" customWidth="1"/>
    <col min="4" max="4" width="8.69921875" customWidth="1"/>
    <col min="5" max="5" width="20.69921875" customWidth="1"/>
    <col min="6" max="10" width="8.69921875" customWidth="1"/>
    <col min="11" max="11" width="11.3984375" customWidth="1"/>
    <col min="12" max="1025" width="8.69921875" customWidth="1"/>
  </cols>
  <sheetData>
    <row r="1" spans="2:11" ht="27.6" x14ac:dyDescent="0.35">
      <c r="B1" s="6" t="s">
        <v>0</v>
      </c>
      <c r="C1" s="7">
        <v>0.211805555555556</v>
      </c>
      <c r="D1" s="8" t="s">
        <v>1</v>
      </c>
      <c r="E1" s="8" t="s">
        <v>54</v>
      </c>
      <c r="F1" s="9"/>
      <c r="G1" s="9"/>
      <c r="H1" s="9"/>
      <c r="I1" s="9"/>
      <c r="J1" s="9"/>
      <c r="K1" s="9"/>
    </row>
    <row r="2" spans="2:11" ht="54" x14ac:dyDescent="0.35">
      <c r="B2" s="10"/>
      <c r="C2" s="11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1" t="s">
        <v>55</v>
      </c>
      <c r="I2" s="12" t="s">
        <v>9</v>
      </c>
      <c r="J2" s="12" t="s">
        <v>10</v>
      </c>
      <c r="K2" s="13" t="s">
        <v>11</v>
      </c>
    </row>
    <row r="3" spans="2:11" x14ac:dyDescent="0.25">
      <c r="B3" s="14" t="s">
        <v>40</v>
      </c>
      <c r="C3" s="15"/>
      <c r="D3" s="15"/>
      <c r="E3" s="15"/>
      <c r="F3" s="15"/>
      <c r="G3" s="15"/>
      <c r="H3" s="15"/>
      <c r="I3" s="15"/>
      <c r="J3" s="15"/>
      <c r="K3" s="15"/>
    </row>
    <row r="4" spans="2:11" x14ac:dyDescent="0.25">
      <c r="B4" s="16" t="s">
        <v>12</v>
      </c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9" t="s">
        <v>23</v>
      </c>
      <c r="C5" s="20"/>
      <c r="D5" s="20"/>
      <c r="E5" s="20"/>
      <c r="F5" s="20"/>
      <c r="G5" s="20"/>
      <c r="H5" s="20"/>
      <c r="I5" s="20"/>
      <c r="J5" s="20"/>
      <c r="K5" s="20"/>
    </row>
    <row r="6" spans="2:11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2:11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11" ht="27.6" x14ac:dyDescent="0.35">
      <c r="B8" s="21" t="s">
        <v>0</v>
      </c>
      <c r="C8" s="22">
        <v>3.9618055555555598</v>
      </c>
      <c r="D8" s="23" t="s">
        <v>56</v>
      </c>
      <c r="E8" s="23" t="s">
        <v>57</v>
      </c>
      <c r="F8" s="24"/>
      <c r="G8" s="24"/>
      <c r="H8" s="24"/>
      <c r="I8" s="24"/>
      <c r="J8" s="24"/>
      <c r="K8" s="25"/>
    </row>
    <row r="9" spans="2:11" ht="54" x14ac:dyDescent="0.35">
      <c r="B9" s="26"/>
      <c r="C9" s="11" t="s">
        <v>3</v>
      </c>
      <c r="D9" s="12" t="s">
        <v>4</v>
      </c>
      <c r="E9" s="12" t="s">
        <v>5</v>
      </c>
      <c r="F9" s="12" t="s">
        <v>6</v>
      </c>
      <c r="G9" s="12" t="s">
        <v>7</v>
      </c>
      <c r="H9" s="27" t="s">
        <v>55</v>
      </c>
      <c r="I9" s="12" t="s">
        <v>9</v>
      </c>
      <c r="J9" s="12" t="s">
        <v>10</v>
      </c>
      <c r="K9" s="13" t="s">
        <v>11</v>
      </c>
    </row>
    <row r="10" spans="2:11" x14ac:dyDescent="0.35">
      <c r="B10" s="28" t="s">
        <v>40</v>
      </c>
      <c r="C10" s="18"/>
      <c r="D10" s="18"/>
      <c r="E10" s="18"/>
      <c r="F10" s="18"/>
      <c r="G10" s="18"/>
      <c r="H10" s="29"/>
      <c r="I10" s="18"/>
      <c r="J10" s="12"/>
      <c r="K10" s="30"/>
    </row>
    <row r="11" spans="2:11" x14ac:dyDescent="0.25">
      <c r="B11" s="12" t="s">
        <v>12</v>
      </c>
      <c r="C11" s="18"/>
      <c r="D11" s="18"/>
      <c r="E11" s="18"/>
      <c r="F11" s="18"/>
      <c r="G11" s="18"/>
      <c r="H11" s="29"/>
      <c r="I11" s="18"/>
      <c r="J11" s="18"/>
      <c r="K11" s="31"/>
    </row>
    <row r="12" spans="2:11" x14ac:dyDescent="0.25">
      <c r="B12" s="19" t="s">
        <v>23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2:11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2:11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2:11" ht="27.6" x14ac:dyDescent="0.35">
      <c r="B15" s="21" t="s">
        <v>0</v>
      </c>
      <c r="C15" s="22">
        <v>4.1666666666666696</v>
      </c>
      <c r="D15" s="23" t="s">
        <v>56</v>
      </c>
      <c r="E15" s="23" t="s">
        <v>58</v>
      </c>
      <c r="F15" s="24"/>
      <c r="G15" s="24"/>
      <c r="H15" s="24"/>
      <c r="I15" s="24"/>
      <c r="J15" s="24"/>
      <c r="K15" s="25"/>
    </row>
    <row r="16" spans="2:11" ht="40.799999999999997" x14ac:dyDescent="0.35">
      <c r="B16" s="26"/>
      <c r="C16" s="11" t="s">
        <v>3</v>
      </c>
      <c r="D16" s="12" t="s">
        <v>4</v>
      </c>
      <c r="E16" s="12"/>
      <c r="F16" s="12" t="s">
        <v>59</v>
      </c>
      <c r="G16" s="12"/>
      <c r="H16" s="27" t="s">
        <v>55</v>
      </c>
      <c r="I16" s="12"/>
      <c r="J16" s="13" t="s">
        <v>10</v>
      </c>
      <c r="K16" s="30"/>
    </row>
    <row r="17" spans="1:13" x14ac:dyDescent="0.35">
      <c r="B17" s="28" t="s">
        <v>40</v>
      </c>
      <c r="C17" s="18"/>
      <c r="D17" s="18"/>
      <c r="E17" s="12"/>
      <c r="F17" s="18"/>
      <c r="G17" s="12"/>
      <c r="H17" s="29"/>
      <c r="I17" s="12"/>
      <c r="J17" s="12"/>
      <c r="K17" s="30"/>
    </row>
    <row r="18" spans="1:13" x14ac:dyDescent="0.35">
      <c r="B18" s="12" t="s">
        <v>12</v>
      </c>
      <c r="C18" s="18"/>
      <c r="D18" s="18"/>
      <c r="E18" s="12"/>
      <c r="F18" s="18"/>
      <c r="G18" s="12"/>
      <c r="H18" s="29"/>
      <c r="I18" s="12"/>
      <c r="J18" s="12"/>
      <c r="K18" s="30"/>
    </row>
    <row r="19" spans="1:13" x14ac:dyDescent="0.25">
      <c r="B19" s="19" t="s">
        <v>23</v>
      </c>
      <c r="C19" s="20"/>
      <c r="D19" s="20"/>
      <c r="E19" s="19"/>
      <c r="F19" s="20"/>
      <c r="G19" s="19"/>
      <c r="H19" s="20"/>
      <c r="I19" s="19"/>
      <c r="J19" s="20"/>
      <c r="K19" s="19"/>
    </row>
    <row r="22" spans="1:13" ht="27.6" x14ac:dyDescent="0.35">
      <c r="B22" s="21" t="s">
        <v>0</v>
      </c>
      <c r="C22" s="22">
        <v>3.9618055555555598</v>
      </c>
      <c r="D22" s="23" t="s">
        <v>56</v>
      </c>
      <c r="E22" s="23" t="s">
        <v>60</v>
      </c>
      <c r="F22" s="24"/>
      <c r="G22" s="24"/>
      <c r="H22" s="24"/>
      <c r="I22" s="24"/>
      <c r="J22" s="24"/>
      <c r="K22" s="25"/>
    </row>
    <row r="23" spans="1:13" ht="54" x14ac:dyDescent="0.35">
      <c r="B23" s="26"/>
      <c r="C23" s="11" t="s">
        <v>3</v>
      </c>
      <c r="D23" s="12" t="s">
        <v>4</v>
      </c>
      <c r="E23" s="12" t="s">
        <v>61</v>
      </c>
      <c r="F23" s="12" t="s">
        <v>59</v>
      </c>
      <c r="G23" s="32" t="s">
        <v>62</v>
      </c>
      <c r="H23" s="11" t="s">
        <v>55</v>
      </c>
      <c r="I23" s="12" t="s">
        <v>63</v>
      </c>
      <c r="J23" s="12" t="s">
        <v>10</v>
      </c>
      <c r="K23" s="13" t="s">
        <v>11</v>
      </c>
    </row>
    <row r="24" spans="1:13" x14ac:dyDescent="0.25">
      <c r="B24" s="28" t="s">
        <v>40</v>
      </c>
      <c r="C24" s="33"/>
      <c r="D24" s="34"/>
      <c r="E24" s="34"/>
      <c r="F24" s="34"/>
      <c r="G24" s="34"/>
      <c r="H24" s="34"/>
      <c r="I24" s="34"/>
      <c r="J24" s="34"/>
      <c r="K24" s="35"/>
    </row>
    <row r="25" spans="1:13" x14ac:dyDescent="0.35">
      <c r="B25" s="12" t="s">
        <v>12</v>
      </c>
      <c r="C25" s="18"/>
      <c r="D25" s="18"/>
      <c r="E25" s="18"/>
      <c r="F25" s="18"/>
      <c r="G25" s="29"/>
      <c r="H25" s="18"/>
      <c r="I25" s="12"/>
      <c r="J25" s="12"/>
      <c r="K25" s="30"/>
    </row>
    <row r="26" spans="1:13" x14ac:dyDescent="0.25">
      <c r="B26" s="36" t="s">
        <v>23</v>
      </c>
      <c r="C26" s="37"/>
      <c r="D26" s="37"/>
      <c r="E26" s="37"/>
      <c r="F26" s="37"/>
      <c r="G26" s="38"/>
      <c r="H26" s="37"/>
      <c r="I26" s="37"/>
      <c r="J26" s="37"/>
      <c r="K26" s="39"/>
    </row>
    <row r="30" spans="1:13" ht="54.6" thickBot="1" x14ac:dyDescent="0.4">
      <c r="B30" s="10"/>
      <c r="C30" s="12" t="s">
        <v>3</v>
      </c>
      <c r="D30" s="12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12" t="s">
        <v>9</v>
      </c>
      <c r="J30" s="12" t="s">
        <v>10</v>
      </c>
      <c r="K30" s="13" t="s">
        <v>11</v>
      </c>
      <c r="L30" t="s">
        <v>71</v>
      </c>
      <c r="M30" t="s">
        <v>72</v>
      </c>
    </row>
    <row r="31" spans="1:13" ht="18" thickBot="1" x14ac:dyDescent="0.3">
      <c r="A31" s="84" t="s">
        <v>74</v>
      </c>
      <c r="B31" s="45" t="s">
        <v>23</v>
      </c>
      <c r="C31" s="18">
        <v>4444</v>
      </c>
      <c r="D31" s="75"/>
      <c r="E31" s="75"/>
      <c r="F31" s="75"/>
      <c r="G31" s="75"/>
      <c r="H31" s="75"/>
      <c r="I31" s="75"/>
      <c r="J31" s="75"/>
      <c r="K31" s="81"/>
    </row>
    <row r="32" spans="1:13" ht="18" thickBot="1" x14ac:dyDescent="0.3">
      <c r="A32" s="84"/>
      <c r="B32" s="48" t="s">
        <v>24</v>
      </c>
      <c r="C32" s="18">
        <v>4732</v>
      </c>
      <c r="D32" s="75"/>
      <c r="E32" s="75"/>
      <c r="F32" s="75"/>
      <c r="G32" s="75"/>
      <c r="H32" s="75"/>
      <c r="I32" s="75"/>
      <c r="J32" s="75"/>
      <c r="K32" s="81"/>
    </row>
    <row r="33" spans="1:13" ht="18" thickBot="1" x14ac:dyDescent="0.3">
      <c r="A33" s="84"/>
      <c r="B33" s="50" t="s">
        <v>40</v>
      </c>
      <c r="C33" s="18">
        <v>19230</v>
      </c>
      <c r="D33" s="75"/>
      <c r="E33" s="75"/>
      <c r="F33" s="75"/>
      <c r="G33" s="75"/>
      <c r="H33" s="75"/>
      <c r="I33" s="75"/>
      <c r="J33" s="75"/>
      <c r="K33" s="81"/>
    </row>
    <row r="34" spans="1:13" ht="18" thickBot="1" x14ac:dyDescent="0.3">
      <c r="A34" s="84"/>
      <c r="B34" s="52" t="s">
        <v>12</v>
      </c>
      <c r="C34" s="18">
        <v>22400</v>
      </c>
      <c r="D34" s="75"/>
      <c r="E34" s="75"/>
      <c r="F34" s="75"/>
      <c r="G34" s="75"/>
      <c r="H34" s="75"/>
      <c r="I34" s="75"/>
      <c r="J34" s="75"/>
      <c r="K34" s="81"/>
    </row>
    <row r="35" spans="1:13" x14ac:dyDescent="0.25">
      <c r="A35" s="83" t="s">
        <v>64</v>
      </c>
      <c r="B35" s="45" t="s">
        <v>23</v>
      </c>
      <c r="C35" s="46">
        <v>4889.66867143318</v>
      </c>
      <c r="D35" s="46">
        <v>400.94211883323101</v>
      </c>
      <c r="E35" s="46">
        <v>11529.0218391501</v>
      </c>
      <c r="F35" s="46">
        <v>1823441</v>
      </c>
      <c r="G35" s="46">
        <v>101973812</v>
      </c>
      <c r="H35" s="46">
        <v>4721</v>
      </c>
      <c r="I35" s="46">
        <v>40983</v>
      </c>
      <c r="J35" s="46">
        <v>1130</v>
      </c>
      <c r="K35" s="47">
        <v>26675</v>
      </c>
      <c r="L35">
        <v>85976</v>
      </c>
      <c r="M35">
        <v>4415253</v>
      </c>
    </row>
    <row r="36" spans="1:13" x14ac:dyDescent="0.35">
      <c r="A36" s="83"/>
      <c r="B36" s="48" t="s">
        <v>24</v>
      </c>
      <c r="C36" s="42">
        <v>6675.89403383226</v>
      </c>
      <c r="D36" s="42">
        <v>610.093449866181</v>
      </c>
      <c r="E36" s="42">
        <v>8254.6025207254497</v>
      </c>
      <c r="F36" s="42">
        <v>619687</v>
      </c>
      <c r="G36" s="42">
        <v>36707054</v>
      </c>
      <c r="H36" s="42">
        <v>9350</v>
      </c>
      <c r="I36" s="42">
        <v>53315</v>
      </c>
      <c r="J36" s="42">
        <v>1434</v>
      </c>
      <c r="K36" s="49">
        <v>29724</v>
      </c>
      <c r="L36">
        <v>143579</v>
      </c>
      <c r="M36">
        <v>2332476</v>
      </c>
    </row>
    <row r="37" spans="1:13" x14ac:dyDescent="0.35">
      <c r="A37" s="83"/>
      <c r="B37" s="50" t="s">
        <v>40</v>
      </c>
      <c r="C37" s="42">
        <v>15011.5029741666</v>
      </c>
      <c r="D37" s="42">
        <v>470.82912472689497</v>
      </c>
      <c r="E37" s="42">
        <v>3362.7712626617899</v>
      </c>
      <c r="F37" s="42">
        <v>1272828</v>
      </c>
      <c r="G37" s="42">
        <v>1791720</v>
      </c>
      <c r="H37" s="42">
        <v>6365</v>
      </c>
      <c r="I37" s="42">
        <v>27003</v>
      </c>
      <c r="J37" s="42">
        <v>1012</v>
      </c>
      <c r="K37" s="49">
        <v>13583</v>
      </c>
      <c r="L37">
        <v>315547</v>
      </c>
      <c r="M37">
        <v>583529</v>
      </c>
    </row>
    <row r="38" spans="1:13" x14ac:dyDescent="0.25">
      <c r="A38" s="83"/>
      <c r="B38" s="52" t="s">
        <v>12</v>
      </c>
      <c r="C38" s="53">
        <v>24567</v>
      </c>
      <c r="D38" s="53">
        <v>434</v>
      </c>
      <c r="E38" s="53">
        <v>1926</v>
      </c>
      <c r="F38" s="53">
        <v>295589</v>
      </c>
      <c r="G38" s="53">
        <v>2111413</v>
      </c>
      <c r="H38" s="53">
        <v>6823</v>
      </c>
      <c r="I38" s="53">
        <v>26725</v>
      </c>
      <c r="J38" s="53">
        <v>1472</v>
      </c>
      <c r="K38" s="54">
        <v>13202</v>
      </c>
      <c r="L38">
        <v>54633</v>
      </c>
      <c r="M38">
        <v>672159</v>
      </c>
    </row>
    <row r="39" spans="1:13" x14ac:dyDescent="0.25">
      <c r="A39" s="87" t="s">
        <v>65</v>
      </c>
      <c r="B39" s="45" t="s">
        <v>23</v>
      </c>
      <c r="C39" s="46">
        <v>41515.431060081202</v>
      </c>
      <c r="D39" s="46">
        <v>606.87821830486405</v>
      </c>
      <c r="E39" s="46">
        <v>1507.3752964483299</v>
      </c>
      <c r="F39" s="46">
        <v>960493</v>
      </c>
      <c r="G39" s="46">
        <v>951000</v>
      </c>
      <c r="H39" s="46">
        <v>5356</v>
      </c>
      <c r="I39" s="46">
        <v>9509</v>
      </c>
      <c r="J39" s="46">
        <v>2258</v>
      </c>
      <c r="K39" s="47">
        <v>5501</v>
      </c>
      <c r="L39">
        <v>106401</v>
      </c>
      <c r="M39">
        <v>332980</v>
      </c>
    </row>
    <row r="40" spans="1:13" x14ac:dyDescent="0.35">
      <c r="A40" s="87"/>
      <c r="B40" s="48" t="s">
        <v>24</v>
      </c>
      <c r="C40" s="42">
        <v>34264.950003267797</v>
      </c>
      <c r="D40" s="42">
        <v>760.45473721516396</v>
      </c>
      <c r="E40" s="42">
        <v>1604.31590141314</v>
      </c>
      <c r="F40" s="42">
        <v>933917</v>
      </c>
      <c r="G40" s="42">
        <v>929812</v>
      </c>
      <c r="H40" s="42">
        <v>8121</v>
      </c>
      <c r="I40" s="42">
        <v>11514</v>
      </c>
      <c r="J40" s="41">
        <v>2643</v>
      </c>
      <c r="K40" s="55">
        <v>5714</v>
      </c>
      <c r="L40">
        <v>155525</v>
      </c>
      <c r="M40">
        <v>348592</v>
      </c>
    </row>
    <row r="41" spans="1:13" x14ac:dyDescent="0.35">
      <c r="A41" s="87"/>
      <c r="B41" s="50" t="s">
        <v>40</v>
      </c>
      <c r="C41" s="42">
        <v>40735.240130141297</v>
      </c>
      <c r="D41" s="42">
        <v>629.17459036798903</v>
      </c>
      <c r="E41" s="42">
        <v>1327.1797162876801</v>
      </c>
      <c r="F41" s="42">
        <v>887039</v>
      </c>
      <c r="G41" s="42">
        <v>883245</v>
      </c>
      <c r="H41" s="42">
        <v>5229</v>
      </c>
      <c r="I41" s="42">
        <v>8936</v>
      </c>
      <c r="J41" s="42">
        <v>2660</v>
      </c>
      <c r="K41" s="49">
        <v>4975</v>
      </c>
      <c r="L41">
        <v>35999</v>
      </c>
      <c r="M41">
        <v>201858</v>
      </c>
    </row>
    <row r="42" spans="1:13" x14ac:dyDescent="0.25">
      <c r="A42" s="87"/>
      <c r="B42" s="52" t="s">
        <v>12</v>
      </c>
      <c r="C42" s="53">
        <v>41318.307195208399</v>
      </c>
      <c r="D42" s="53">
        <v>602.15888230896405</v>
      </c>
      <c r="E42" s="53">
        <v>1625.49094812165</v>
      </c>
      <c r="F42" s="53">
        <v>897196</v>
      </c>
      <c r="G42" s="53">
        <v>896064</v>
      </c>
      <c r="H42" s="53">
        <v>5295</v>
      </c>
      <c r="I42" s="53">
        <v>9523</v>
      </c>
      <c r="J42" s="53">
        <v>2689</v>
      </c>
      <c r="K42" s="54">
        <v>5880</v>
      </c>
      <c r="L42">
        <v>26010</v>
      </c>
      <c r="M42">
        <v>294611</v>
      </c>
    </row>
    <row r="43" spans="1:13" x14ac:dyDescent="0.35">
      <c r="A43" s="85" t="s">
        <v>66</v>
      </c>
      <c r="B43" s="45" t="s">
        <v>23</v>
      </c>
      <c r="C43" s="46">
        <v>28297.8275536365</v>
      </c>
      <c r="D43" s="46">
        <v>980.09606361389206</v>
      </c>
      <c r="E43" s="57"/>
      <c r="F43" s="46">
        <v>1154613</v>
      </c>
      <c r="G43" s="57"/>
      <c r="H43" s="46">
        <v>6724</v>
      </c>
      <c r="I43" s="57"/>
      <c r="J43" s="46">
        <v>3353</v>
      </c>
      <c r="K43" s="58"/>
      <c r="L43">
        <v>136331</v>
      </c>
    </row>
    <row r="44" spans="1:13" x14ac:dyDescent="0.35">
      <c r="A44" s="85"/>
      <c r="B44" s="48" t="s">
        <v>24</v>
      </c>
      <c r="C44" s="42">
        <v>24992.575466863698</v>
      </c>
      <c r="D44" s="42">
        <v>1119.8393323421501</v>
      </c>
      <c r="E44" s="41"/>
      <c r="F44" s="42">
        <v>1035658</v>
      </c>
      <c r="G44" s="41"/>
      <c r="H44" s="42">
        <v>9109</v>
      </c>
      <c r="I44" s="41"/>
      <c r="J44" s="41">
        <v>3593</v>
      </c>
      <c r="K44" s="55"/>
      <c r="L44">
        <v>184460</v>
      </c>
    </row>
    <row r="45" spans="1:13" x14ac:dyDescent="0.35">
      <c r="A45" s="85"/>
      <c r="B45" s="50" t="s">
        <v>40</v>
      </c>
      <c r="C45" s="42">
        <v>24591.802154118599</v>
      </c>
      <c r="D45" s="42">
        <v>1130.93448591232</v>
      </c>
      <c r="E45" s="41"/>
      <c r="F45" s="42">
        <v>1121324</v>
      </c>
      <c r="G45" s="41"/>
      <c r="H45" s="42">
        <v>9373</v>
      </c>
      <c r="I45" s="41"/>
      <c r="J45" s="41">
        <v>3706</v>
      </c>
      <c r="K45" s="55"/>
      <c r="L45">
        <v>133993</v>
      </c>
    </row>
    <row r="46" spans="1:13" x14ac:dyDescent="0.35">
      <c r="A46" s="85"/>
      <c r="B46" s="52" t="s">
        <v>12</v>
      </c>
      <c r="C46" s="53">
        <v>30219</v>
      </c>
      <c r="D46" s="53">
        <v>967</v>
      </c>
      <c r="E46" s="60"/>
      <c r="F46" s="53">
        <v>1092825</v>
      </c>
      <c r="G46" s="60"/>
      <c r="H46" s="53">
        <v>6980</v>
      </c>
      <c r="I46" s="60"/>
      <c r="J46" s="60">
        <v>3809</v>
      </c>
      <c r="K46" s="61"/>
      <c r="L46">
        <v>32977</v>
      </c>
    </row>
    <row r="47" spans="1:13" x14ac:dyDescent="0.25">
      <c r="A47" s="87" t="s">
        <v>67</v>
      </c>
      <c r="B47" s="45" t="s">
        <v>23</v>
      </c>
      <c r="C47" s="46">
        <v>72237</v>
      </c>
      <c r="D47" s="46">
        <v>263.353517395945</v>
      </c>
      <c r="E47" s="46">
        <v>1512.14249378357</v>
      </c>
      <c r="F47" s="46">
        <v>965221</v>
      </c>
      <c r="G47" s="46">
        <v>968094</v>
      </c>
      <c r="H47" s="46">
        <v>3769</v>
      </c>
      <c r="I47" s="46">
        <v>6856</v>
      </c>
      <c r="J47" s="46">
        <v>889</v>
      </c>
      <c r="K47" s="47">
        <v>4645</v>
      </c>
      <c r="L47">
        <v>124566</v>
      </c>
      <c r="M47">
        <v>770914</v>
      </c>
    </row>
    <row r="48" spans="1:13" x14ac:dyDescent="0.35">
      <c r="A48" s="87"/>
      <c r="B48" s="48" t="s">
        <v>24</v>
      </c>
      <c r="C48" s="42">
        <v>62765.491956603102</v>
      </c>
      <c r="D48" s="42">
        <v>362.71257849480702</v>
      </c>
      <c r="E48" s="42">
        <v>1293.13043188356</v>
      </c>
      <c r="F48" s="42">
        <v>950922</v>
      </c>
      <c r="G48" s="42">
        <v>945294</v>
      </c>
      <c r="H48" s="42">
        <v>5456</v>
      </c>
      <c r="I48" s="42">
        <v>7036</v>
      </c>
      <c r="J48" s="42">
        <v>953</v>
      </c>
      <c r="K48" s="49">
        <v>4513</v>
      </c>
      <c r="L48">
        <v>145339</v>
      </c>
      <c r="M48">
        <v>744117</v>
      </c>
    </row>
    <row r="49" spans="1:14" x14ac:dyDescent="0.35">
      <c r="A49" s="87"/>
      <c r="B49" s="50" t="s">
        <v>40</v>
      </c>
      <c r="C49" s="42">
        <v>59860.478392418801</v>
      </c>
      <c r="D49" s="42">
        <v>373.547940410325</v>
      </c>
      <c r="E49" s="42">
        <v>1535.69582578174</v>
      </c>
      <c r="F49" s="42">
        <v>949081</v>
      </c>
      <c r="G49" s="42">
        <v>732351</v>
      </c>
      <c r="H49" s="42">
        <v>4927</v>
      </c>
      <c r="I49" s="41">
        <v>7930</v>
      </c>
      <c r="J49" s="41">
        <v>1116</v>
      </c>
      <c r="K49" s="55">
        <v>5245</v>
      </c>
      <c r="L49">
        <v>162049</v>
      </c>
      <c r="M49">
        <v>726648</v>
      </c>
    </row>
    <row r="50" spans="1:14" ht="18" thickBot="1" x14ac:dyDescent="0.4">
      <c r="A50" s="87"/>
      <c r="B50" s="52" t="s">
        <v>12</v>
      </c>
      <c r="C50" s="53">
        <v>73201</v>
      </c>
      <c r="D50" s="53">
        <v>238</v>
      </c>
      <c r="E50" s="53">
        <v>1820</v>
      </c>
      <c r="F50" s="53">
        <v>1020702</v>
      </c>
      <c r="G50" s="53">
        <v>1009905</v>
      </c>
      <c r="H50" s="53">
        <v>4965</v>
      </c>
      <c r="I50" s="60">
        <v>10195</v>
      </c>
      <c r="J50" s="60">
        <v>1445</v>
      </c>
      <c r="K50" s="61">
        <v>6849</v>
      </c>
      <c r="L50">
        <v>36415</v>
      </c>
      <c r="M50">
        <v>747822</v>
      </c>
      <c r="N50" s="40" t="s">
        <v>73</v>
      </c>
    </row>
    <row r="51" spans="1:14" ht="18" thickBot="1" x14ac:dyDescent="0.4">
      <c r="D51" s="18"/>
      <c r="E51" s="42"/>
      <c r="F51" s="42"/>
      <c r="G51" s="41"/>
      <c r="H51" s="42"/>
      <c r="I51" s="41"/>
      <c r="J51" s="41"/>
      <c r="K51" s="41"/>
    </row>
    <row r="52" spans="1:14" ht="18" thickBot="1" x14ac:dyDescent="0.4">
      <c r="D52" s="18"/>
      <c r="E52" s="42"/>
      <c r="F52" s="42"/>
      <c r="G52" s="41"/>
      <c r="H52" s="42"/>
      <c r="I52" s="41"/>
      <c r="J52" s="41"/>
      <c r="K52" s="41"/>
    </row>
    <row r="53" spans="1:14" ht="18" thickBot="1" x14ac:dyDescent="0.4">
      <c r="D53" s="18"/>
      <c r="E53" s="42"/>
      <c r="F53" s="42"/>
      <c r="G53" s="41"/>
      <c r="H53" s="42"/>
      <c r="I53" s="41"/>
      <c r="J53" s="41"/>
      <c r="K53" s="41"/>
    </row>
    <row r="54" spans="1:14" ht="18" thickBot="1" x14ac:dyDescent="0.4">
      <c r="D54" s="18"/>
      <c r="E54" s="42"/>
      <c r="F54" s="42"/>
      <c r="G54" s="41"/>
      <c r="H54" s="42"/>
      <c r="I54" s="41"/>
      <c r="J54" s="41"/>
      <c r="K54" s="41"/>
    </row>
    <row r="55" spans="1:14" ht="18" thickBot="1" x14ac:dyDescent="0.4">
      <c r="A55" s="40"/>
      <c r="B55" s="41"/>
      <c r="C55" s="18"/>
      <c r="D55" s="18"/>
      <c r="E55" s="42"/>
      <c r="F55" s="42"/>
      <c r="G55" s="41"/>
      <c r="H55" s="42"/>
      <c r="I55" s="41"/>
      <c r="J55" s="41"/>
      <c r="K55" s="41"/>
    </row>
    <row r="56" spans="1:14" ht="18" thickBot="1" x14ac:dyDescent="0.4">
      <c r="A56" s="40"/>
      <c r="B56" s="41"/>
      <c r="C56" s="18"/>
      <c r="D56" s="18"/>
      <c r="E56" s="42"/>
      <c r="F56" s="42"/>
      <c r="G56" s="41"/>
      <c r="H56" s="42"/>
      <c r="I56" s="41"/>
      <c r="J56" s="41"/>
      <c r="K56" s="41"/>
    </row>
    <row r="57" spans="1:14" ht="18" thickBot="1" x14ac:dyDescent="0.4">
      <c r="A57" s="40"/>
      <c r="B57" s="41"/>
      <c r="C57" s="18"/>
      <c r="D57" s="18"/>
      <c r="E57" s="42"/>
      <c r="F57" s="42"/>
      <c r="G57" s="41"/>
      <c r="H57" s="42"/>
      <c r="I57" s="41"/>
      <c r="J57" s="41"/>
      <c r="K57" s="41"/>
    </row>
    <row r="58" spans="1:14" ht="18" thickBot="1" x14ac:dyDescent="0.4">
      <c r="A58" s="40"/>
      <c r="B58" s="41"/>
      <c r="C58" s="18"/>
      <c r="D58" s="18"/>
      <c r="E58" s="42"/>
      <c r="F58" s="42"/>
      <c r="G58" s="41"/>
      <c r="H58" s="42"/>
      <c r="I58" s="41"/>
      <c r="J58" s="41"/>
      <c r="K58" s="41"/>
    </row>
    <row r="59" spans="1:14" ht="18" thickBot="1" x14ac:dyDescent="0.3">
      <c r="C59" s="62" t="s">
        <v>43</v>
      </c>
      <c r="D59" s="62" t="s">
        <v>44</v>
      </c>
      <c r="E59" t="s">
        <v>68</v>
      </c>
    </row>
    <row r="60" spans="1:14" ht="18" thickBot="1" x14ac:dyDescent="0.4">
      <c r="A60" s="86" t="s">
        <v>74</v>
      </c>
      <c r="B60" s="63" t="s">
        <v>23</v>
      </c>
      <c r="C60" s="79">
        <v>0.223</v>
      </c>
      <c r="D60" s="80">
        <v>0</v>
      </c>
      <c r="E60" s="79">
        <f>H60/1000</f>
        <v>0.223</v>
      </c>
      <c r="H60">
        <v>223</v>
      </c>
    </row>
    <row r="61" spans="1:14" ht="18" thickBot="1" x14ac:dyDescent="0.4">
      <c r="A61" s="86"/>
      <c r="B61" s="67" t="s">
        <v>24</v>
      </c>
      <c r="C61" s="79">
        <v>0.20899999999999999</v>
      </c>
      <c r="D61" s="80">
        <v>0</v>
      </c>
      <c r="E61" s="79">
        <f>H61/1000</f>
        <v>0.20899999999999999</v>
      </c>
      <c r="H61">
        <v>209</v>
      </c>
    </row>
    <row r="62" spans="1:14" ht="18" thickBot="1" x14ac:dyDescent="0.4">
      <c r="A62" s="86"/>
      <c r="B62" s="71" t="s">
        <v>40</v>
      </c>
      <c r="C62" s="79">
        <v>5.008E-2</v>
      </c>
      <c r="D62" s="80">
        <v>0</v>
      </c>
      <c r="E62" s="79">
        <f>H62/1000</f>
        <v>5.008E-2</v>
      </c>
      <c r="H62">
        <v>50.08</v>
      </c>
    </row>
    <row r="63" spans="1:14" ht="18" thickBot="1" x14ac:dyDescent="0.4">
      <c r="A63" s="86"/>
      <c r="B63" s="77" t="s">
        <v>12</v>
      </c>
      <c r="C63" s="79">
        <v>4.4499999999999998E-2</v>
      </c>
      <c r="D63" s="80">
        <v>0</v>
      </c>
      <c r="E63" s="79">
        <f>H63/1000</f>
        <v>4.4499999999999998E-2</v>
      </c>
      <c r="H63">
        <v>44.5</v>
      </c>
    </row>
    <row r="64" spans="1:14" x14ac:dyDescent="0.25">
      <c r="A64" s="84" t="s">
        <v>64</v>
      </c>
      <c r="B64" s="63" t="s">
        <v>23</v>
      </c>
      <c r="C64" s="64">
        <v>0.400942118833231</v>
      </c>
      <c r="D64" s="64">
        <v>11.529021839150101</v>
      </c>
      <c r="E64" s="65">
        <f t="shared" ref="E64:E79" si="0">H64/1000</f>
        <v>0.400942118833231</v>
      </c>
      <c r="F64" s="65">
        <f t="shared" ref="F64:F79" si="1">I64/1000</f>
        <v>11.529021839150101</v>
      </c>
      <c r="G64" s="65"/>
      <c r="H64" s="64">
        <v>400.94211883323101</v>
      </c>
      <c r="I64" s="66">
        <v>11529.0218391501</v>
      </c>
    </row>
    <row r="65" spans="1:9" x14ac:dyDescent="0.35">
      <c r="A65" s="84"/>
      <c r="B65" s="67" t="s">
        <v>24</v>
      </c>
      <c r="C65" s="68">
        <v>0.61009344986618097</v>
      </c>
      <c r="D65" s="68">
        <v>8.2546025207254505</v>
      </c>
      <c r="E65" s="69">
        <f t="shared" si="0"/>
        <v>0.61009344986618097</v>
      </c>
      <c r="F65" s="69">
        <f t="shared" si="1"/>
        <v>8.2546025207254505</v>
      </c>
      <c r="G65" s="69"/>
      <c r="H65" s="42">
        <v>610.093449866181</v>
      </c>
      <c r="I65" s="70">
        <v>8254.6025207254497</v>
      </c>
    </row>
    <row r="66" spans="1:9" x14ac:dyDescent="0.35">
      <c r="A66" s="84"/>
      <c r="B66" s="71" t="s">
        <v>40</v>
      </c>
      <c r="C66" s="68">
        <v>0.47082912472689498</v>
      </c>
      <c r="D66" s="68">
        <v>3.3627712626617901</v>
      </c>
      <c r="E66" s="69">
        <f t="shared" si="0"/>
        <v>0.47082912472689498</v>
      </c>
      <c r="F66" s="69">
        <f t="shared" si="1"/>
        <v>3.3627712626617901</v>
      </c>
      <c r="G66" s="69"/>
      <c r="H66" s="42">
        <v>470.82912472689497</v>
      </c>
      <c r="I66" s="70">
        <v>3362.7712626617899</v>
      </c>
    </row>
    <row r="67" spans="1:9" ht="18" thickBot="1" x14ac:dyDescent="0.3">
      <c r="A67" s="84"/>
      <c r="B67" s="71" t="s">
        <v>12</v>
      </c>
      <c r="C67" s="68">
        <v>0.434</v>
      </c>
      <c r="D67" s="68">
        <v>1.9259999999999999</v>
      </c>
      <c r="E67" s="69">
        <f t="shared" si="0"/>
        <v>0.434</v>
      </c>
      <c r="F67" s="69">
        <f t="shared" si="1"/>
        <v>1.9259999999999999</v>
      </c>
      <c r="G67" s="69"/>
      <c r="H67" s="53">
        <v>434</v>
      </c>
      <c r="I67" s="53">
        <v>1926</v>
      </c>
    </row>
    <row r="68" spans="1:9" x14ac:dyDescent="0.25">
      <c r="A68" s="84" t="s">
        <v>65</v>
      </c>
      <c r="B68" s="63" t="s">
        <v>23</v>
      </c>
      <c r="C68" s="64">
        <v>0.60687821830486399</v>
      </c>
      <c r="D68" s="64">
        <v>1.50737529644833</v>
      </c>
      <c r="E68" s="65">
        <f t="shared" si="0"/>
        <v>0.6068782183048641</v>
      </c>
      <c r="F68" s="65">
        <f t="shared" si="1"/>
        <v>1.5073752964483298</v>
      </c>
      <c r="G68" s="65"/>
      <c r="H68" s="64">
        <v>606.87821830486405</v>
      </c>
      <c r="I68" s="66">
        <v>1507.3752964483299</v>
      </c>
    </row>
    <row r="69" spans="1:9" x14ac:dyDescent="0.35">
      <c r="A69" s="84"/>
      <c r="B69" s="67" t="s">
        <v>24</v>
      </c>
      <c r="C69" s="68">
        <v>0.76045473721516399</v>
      </c>
      <c r="D69" s="68">
        <v>1.6043159014131401</v>
      </c>
      <c r="E69" s="69">
        <f t="shared" si="0"/>
        <v>0.76045473721516399</v>
      </c>
      <c r="F69" s="69">
        <f t="shared" si="1"/>
        <v>1.6043159014131398</v>
      </c>
      <c r="G69" s="69"/>
      <c r="H69" s="42">
        <v>760.45473721516396</v>
      </c>
      <c r="I69" s="70">
        <v>1604.31590141314</v>
      </c>
    </row>
    <row r="70" spans="1:9" x14ac:dyDescent="0.35">
      <c r="A70" s="84"/>
      <c r="B70" s="71" t="s">
        <v>40</v>
      </c>
      <c r="C70" s="68">
        <v>0.62917459036798895</v>
      </c>
      <c r="D70" s="68">
        <v>1.3271797162876799</v>
      </c>
      <c r="E70" s="69">
        <f t="shared" si="0"/>
        <v>0.62917459036798906</v>
      </c>
      <c r="F70" s="69">
        <f t="shared" si="1"/>
        <v>1.3271797162876802</v>
      </c>
      <c r="G70" s="69"/>
      <c r="H70" s="42">
        <v>629.17459036798903</v>
      </c>
      <c r="I70" s="70">
        <v>1327.1797162876801</v>
      </c>
    </row>
    <row r="71" spans="1:9" ht="18" thickBot="1" x14ac:dyDescent="0.3">
      <c r="A71" s="84"/>
      <c r="B71" s="71" t="s">
        <v>12</v>
      </c>
      <c r="C71" s="68">
        <v>0.60215888230896397</v>
      </c>
      <c r="D71" s="68">
        <v>1.62549094812165</v>
      </c>
      <c r="E71" s="69">
        <f t="shared" si="0"/>
        <v>0.60215888230896408</v>
      </c>
      <c r="F71" s="69">
        <f t="shared" si="1"/>
        <v>1.62549094812165</v>
      </c>
      <c r="G71" s="69"/>
      <c r="H71" s="68">
        <v>602.15888230896405</v>
      </c>
      <c r="I71" s="72">
        <v>1625.49094812165</v>
      </c>
    </row>
    <row r="72" spans="1:9" x14ac:dyDescent="0.35">
      <c r="A72" s="84" t="s">
        <v>66</v>
      </c>
      <c r="B72" s="63" t="s">
        <v>23</v>
      </c>
      <c r="C72" s="64">
        <v>0.98009606361389201</v>
      </c>
      <c r="D72" s="64">
        <v>0</v>
      </c>
      <c r="E72" s="65">
        <f t="shared" si="0"/>
        <v>0.98009606361389201</v>
      </c>
      <c r="F72" s="65">
        <f t="shared" si="1"/>
        <v>0</v>
      </c>
      <c r="G72" s="65"/>
      <c r="H72" s="64">
        <v>980.09606361389206</v>
      </c>
      <c r="I72" s="73"/>
    </row>
    <row r="73" spans="1:9" x14ac:dyDescent="0.35">
      <c r="A73" s="84"/>
      <c r="B73" s="67" t="s">
        <v>24</v>
      </c>
      <c r="C73" s="68">
        <v>1.1198393323421501</v>
      </c>
      <c r="D73" s="68">
        <v>0</v>
      </c>
      <c r="E73" s="69">
        <f t="shared" si="0"/>
        <v>1.1198393323421501</v>
      </c>
      <c r="F73" s="69">
        <f t="shared" si="1"/>
        <v>0</v>
      </c>
      <c r="G73" s="69"/>
      <c r="H73" s="42">
        <v>1119.8393323421501</v>
      </c>
      <c r="I73" s="74"/>
    </row>
    <row r="74" spans="1:9" x14ac:dyDescent="0.35">
      <c r="A74" s="84"/>
      <c r="B74" s="71" t="s">
        <v>40</v>
      </c>
      <c r="C74" s="75">
        <v>1.13093448591232</v>
      </c>
      <c r="D74" s="75">
        <v>0</v>
      </c>
      <c r="E74" s="69">
        <f t="shared" si="0"/>
        <v>1.13093448591232</v>
      </c>
      <c r="F74" s="69">
        <f t="shared" si="1"/>
        <v>0</v>
      </c>
      <c r="G74" s="69"/>
      <c r="H74" s="42">
        <v>1130.93448591232</v>
      </c>
      <c r="I74" s="74"/>
    </row>
    <row r="75" spans="1:9" ht="18" thickBot="1" x14ac:dyDescent="0.4">
      <c r="A75" s="84"/>
      <c r="B75" s="71" t="s">
        <v>12</v>
      </c>
      <c r="C75" s="75">
        <v>0.96699999999999997</v>
      </c>
      <c r="D75" s="75">
        <v>0</v>
      </c>
      <c r="E75" s="69">
        <f t="shared" si="0"/>
        <v>0.96699999999999997</v>
      </c>
      <c r="F75" s="69">
        <f t="shared" si="1"/>
        <v>0</v>
      </c>
      <c r="G75" s="69"/>
      <c r="H75" s="53">
        <v>967</v>
      </c>
      <c r="I75" s="74"/>
    </row>
    <row r="76" spans="1:9" x14ac:dyDescent="0.35">
      <c r="A76" s="84" t="s">
        <v>67</v>
      </c>
      <c r="B76" s="63" t="s">
        <v>23</v>
      </c>
      <c r="C76" s="76">
        <v>0.26335351739594498</v>
      </c>
      <c r="D76" s="76">
        <v>1.5121424937835699</v>
      </c>
      <c r="E76" s="65">
        <f t="shared" si="0"/>
        <v>0.26335351739594498</v>
      </c>
      <c r="F76" s="65">
        <f t="shared" si="1"/>
        <v>1.5121424937835699</v>
      </c>
      <c r="G76" s="65"/>
      <c r="H76" s="64">
        <v>263.353517395945</v>
      </c>
      <c r="I76" s="66">
        <v>1512.14249378357</v>
      </c>
    </row>
    <row r="77" spans="1:9" x14ac:dyDescent="0.35">
      <c r="A77" s="84"/>
      <c r="B77" s="67" t="s">
        <v>24</v>
      </c>
      <c r="C77" s="41">
        <v>0.36271257849480698</v>
      </c>
      <c r="D77" s="41">
        <v>1.2931304318835599</v>
      </c>
      <c r="E77" s="69">
        <f t="shared" si="0"/>
        <v>0.36271257849480704</v>
      </c>
      <c r="F77" s="69">
        <f t="shared" si="1"/>
        <v>1.2931304318835601</v>
      </c>
      <c r="G77" s="69"/>
      <c r="H77" s="42">
        <v>362.71257849480702</v>
      </c>
      <c r="I77" s="70">
        <v>1293.13043188356</v>
      </c>
    </row>
    <row r="78" spans="1:9" x14ac:dyDescent="0.35">
      <c r="A78" s="84"/>
      <c r="B78" s="71" t="s">
        <v>40</v>
      </c>
      <c r="C78" s="41">
        <v>0.37354794041032502</v>
      </c>
      <c r="D78" s="41">
        <v>1.5356958257817399</v>
      </c>
      <c r="E78" s="69">
        <f t="shared" si="0"/>
        <v>0.37354794041032502</v>
      </c>
      <c r="F78" s="69">
        <f t="shared" si="1"/>
        <v>1.5356958257817401</v>
      </c>
      <c r="G78" s="69"/>
      <c r="H78" s="42">
        <v>373.547940410325</v>
      </c>
      <c r="I78" s="70">
        <v>1535.69582578174</v>
      </c>
    </row>
    <row r="79" spans="1:9" ht="18" thickBot="1" x14ac:dyDescent="0.4">
      <c r="A79" s="84"/>
      <c r="B79" s="77" t="s">
        <v>12</v>
      </c>
      <c r="C79" s="78">
        <v>0.23799999999999999</v>
      </c>
      <c r="D79" s="78">
        <v>1.82</v>
      </c>
      <c r="E79" s="79">
        <f t="shared" si="0"/>
        <v>0.23799999999999999</v>
      </c>
      <c r="F79" s="79">
        <f t="shared" si="1"/>
        <v>1.82</v>
      </c>
      <c r="G79" s="79"/>
      <c r="H79" s="53">
        <v>238</v>
      </c>
      <c r="I79" s="53">
        <v>1820</v>
      </c>
    </row>
    <row r="87" spans="1:9" ht="18" thickBot="1" x14ac:dyDescent="0.3">
      <c r="C87" s="12" t="s">
        <v>43</v>
      </c>
      <c r="D87" s="12" t="s">
        <v>44</v>
      </c>
      <c r="E87" t="s">
        <v>69</v>
      </c>
    </row>
    <row r="88" spans="1:9" ht="18" thickBot="1" x14ac:dyDescent="0.3">
      <c r="A88" s="83" t="s">
        <v>64</v>
      </c>
      <c r="B88" s="63" t="s">
        <v>23</v>
      </c>
      <c r="C88" s="15">
        <v>3.6772659999999999</v>
      </c>
      <c r="D88" s="15">
        <v>204.67434299999999</v>
      </c>
      <c r="E88">
        <f t="shared" ref="E88:E103" si="2">H88/1000000</f>
        <v>3.6772659999999999</v>
      </c>
      <c r="F88">
        <f t="shared" ref="F88:F103" si="3">I88/1000000</f>
        <v>204.67434299999999</v>
      </c>
      <c r="H88" s="20">
        <v>3677266</v>
      </c>
      <c r="I88" s="20">
        <v>204674343</v>
      </c>
    </row>
    <row r="89" spans="1:9" ht="18" thickBot="1" x14ac:dyDescent="0.3">
      <c r="A89" s="83"/>
      <c r="B89" s="67" t="s">
        <v>24</v>
      </c>
      <c r="C89" s="43">
        <v>1.4100470000000001</v>
      </c>
      <c r="D89" s="43">
        <v>1.2185589999999999</v>
      </c>
      <c r="E89">
        <f t="shared" si="2"/>
        <v>1.4100470000000001</v>
      </c>
      <c r="F89">
        <f t="shared" si="3"/>
        <v>1.2185589999999999</v>
      </c>
      <c r="H89" s="15">
        <v>1410047</v>
      </c>
      <c r="I89" s="15">
        <v>1218559</v>
      </c>
    </row>
    <row r="90" spans="1:9" ht="18" thickBot="1" x14ac:dyDescent="0.3">
      <c r="A90" s="83"/>
      <c r="B90" s="71" t="s">
        <v>40</v>
      </c>
      <c r="C90" s="17">
        <v>0.47385500000000003</v>
      </c>
      <c r="D90" s="17">
        <v>28.540927</v>
      </c>
      <c r="E90">
        <f t="shared" si="2"/>
        <v>0.47385500000000003</v>
      </c>
      <c r="F90">
        <f t="shared" si="3"/>
        <v>28.540927</v>
      </c>
      <c r="H90" s="17">
        <v>473855</v>
      </c>
      <c r="I90" s="17">
        <v>28540927</v>
      </c>
    </row>
    <row r="91" spans="1:9" ht="18" thickBot="1" x14ac:dyDescent="0.3">
      <c r="A91" s="51"/>
      <c r="B91" s="71" t="s">
        <v>12</v>
      </c>
      <c r="C91" s="17"/>
      <c r="D91" s="17"/>
      <c r="E91">
        <f t="shared" si="2"/>
        <v>0</v>
      </c>
      <c r="F91">
        <f t="shared" si="3"/>
        <v>0</v>
      </c>
      <c r="H91" s="17"/>
      <c r="I91" s="17"/>
    </row>
    <row r="92" spans="1:9" ht="18" thickBot="1" x14ac:dyDescent="0.3">
      <c r="A92" s="84" t="s">
        <v>65</v>
      </c>
      <c r="B92" s="63" t="s">
        <v>23</v>
      </c>
      <c r="C92" s="18">
        <v>2.914974</v>
      </c>
      <c r="D92" s="18">
        <v>188.83774199999999</v>
      </c>
      <c r="E92">
        <f t="shared" si="2"/>
        <v>2.914974</v>
      </c>
      <c r="F92">
        <f t="shared" si="3"/>
        <v>188.83774199999999</v>
      </c>
      <c r="H92" s="20">
        <v>2914974</v>
      </c>
      <c r="I92" s="20">
        <v>188837742</v>
      </c>
    </row>
    <row r="93" spans="1:9" ht="18" thickBot="1" x14ac:dyDescent="0.3">
      <c r="A93" s="84"/>
      <c r="B93" s="67" t="s">
        <v>24</v>
      </c>
      <c r="C93" s="44">
        <v>1.087051</v>
      </c>
      <c r="D93" s="44">
        <v>1.2164919999999999</v>
      </c>
      <c r="E93">
        <f t="shared" si="2"/>
        <v>1.087051</v>
      </c>
      <c r="F93">
        <f t="shared" si="3"/>
        <v>1.2164919999999999</v>
      </c>
      <c r="H93" s="18">
        <v>1087051</v>
      </c>
      <c r="I93" s="18">
        <v>1216492</v>
      </c>
    </row>
    <row r="94" spans="1:9" ht="18" thickBot="1" x14ac:dyDescent="0.3">
      <c r="A94" s="84"/>
      <c r="B94" s="71" t="s">
        <v>40</v>
      </c>
      <c r="C94" s="37">
        <v>1.0329429999999999</v>
      </c>
      <c r="D94" s="37">
        <v>1.30315</v>
      </c>
      <c r="E94">
        <f t="shared" si="2"/>
        <v>1.0329429999999999</v>
      </c>
      <c r="F94">
        <f t="shared" si="3"/>
        <v>1.30315</v>
      </c>
      <c r="H94" s="37">
        <v>1032943</v>
      </c>
      <c r="I94" s="37">
        <v>1303150</v>
      </c>
    </row>
    <row r="95" spans="1:9" ht="18.600000000000001" thickTop="1" thickBot="1" x14ac:dyDescent="0.3">
      <c r="A95" s="56"/>
      <c r="B95" s="71" t="s">
        <v>12</v>
      </c>
      <c r="C95" s="37"/>
      <c r="D95" s="37"/>
      <c r="E95">
        <f t="shared" si="2"/>
        <v>0</v>
      </c>
      <c r="F95">
        <f t="shared" si="3"/>
        <v>0</v>
      </c>
      <c r="H95" s="37"/>
      <c r="I95" s="37"/>
    </row>
    <row r="96" spans="1:9" ht="18.600000000000001" thickTop="1" thickBot="1" x14ac:dyDescent="0.3">
      <c r="A96" s="85" t="s">
        <v>66</v>
      </c>
      <c r="B96" s="63" t="s">
        <v>23</v>
      </c>
      <c r="C96" s="37">
        <v>4.8761299999999999</v>
      </c>
      <c r="D96" s="37">
        <v>0</v>
      </c>
      <c r="E96">
        <f t="shared" si="2"/>
        <v>4.8761299999999999</v>
      </c>
      <c r="F96">
        <f t="shared" si="3"/>
        <v>0</v>
      </c>
      <c r="H96" s="20">
        <v>4876130</v>
      </c>
      <c r="I96" s="19"/>
    </row>
    <row r="97" spans="1:9" ht="18.600000000000001" thickTop="1" thickBot="1" x14ac:dyDescent="0.3">
      <c r="A97" s="85"/>
      <c r="B97" s="67" t="s">
        <v>24</v>
      </c>
      <c r="C97" s="37">
        <v>1.3190310000000001</v>
      </c>
      <c r="D97" s="37">
        <v>0</v>
      </c>
      <c r="E97">
        <f t="shared" si="2"/>
        <v>1.3190310000000001</v>
      </c>
      <c r="F97">
        <f t="shared" si="3"/>
        <v>0</v>
      </c>
      <c r="H97" s="18">
        <v>1319031</v>
      </c>
      <c r="I97" s="12"/>
    </row>
    <row r="98" spans="1:9" ht="18.600000000000001" thickTop="1" thickBot="1" x14ac:dyDescent="0.3">
      <c r="A98" s="85"/>
      <c r="B98" s="71" t="s">
        <v>40</v>
      </c>
      <c r="C98" s="36">
        <v>1.3901950000000001</v>
      </c>
      <c r="D98" s="36">
        <v>0</v>
      </c>
      <c r="E98">
        <f t="shared" si="2"/>
        <v>1.3901950000000001</v>
      </c>
      <c r="F98">
        <f t="shared" si="3"/>
        <v>0</v>
      </c>
      <c r="H98" s="18">
        <v>1390195</v>
      </c>
      <c r="I98" s="12"/>
    </row>
    <row r="99" spans="1:9" ht="18.600000000000001" thickTop="1" thickBot="1" x14ac:dyDescent="0.3">
      <c r="A99" s="59"/>
      <c r="B99" s="71" t="s">
        <v>12</v>
      </c>
      <c r="C99" s="36"/>
      <c r="D99" s="36"/>
      <c r="E99">
        <f t="shared" si="2"/>
        <v>0</v>
      </c>
      <c r="F99">
        <f t="shared" si="3"/>
        <v>0</v>
      </c>
      <c r="H99" s="18"/>
      <c r="I99" s="12"/>
    </row>
    <row r="100" spans="1:9" ht="18.600000000000001" thickTop="1" thickBot="1" x14ac:dyDescent="0.3">
      <c r="A100" s="85" t="s">
        <v>67</v>
      </c>
      <c r="B100" s="63" t="s">
        <v>23</v>
      </c>
      <c r="C100">
        <v>0.73780199999999996</v>
      </c>
      <c r="D100">
        <v>141.81412700000001</v>
      </c>
      <c r="E100">
        <f t="shared" si="2"/>
        <v>0.73780199999999996</v>
      </c>
      <c r="F100">
        <f t="shared" si="3"/>
        <v>141.81412700000001</v>
      </c>
      <c r="H100" s="37">
        <v>737802</v>
      </c>
      <c r="I100" s="38">
        <v>141814127</v>
      </c>
    </row>
    <row r="101" spans="1:9" ht="18.600000000000001" thickTop="1" thickBot="1" x14ac:dyDescent="0.3">
      <c r="A101" s="85"/>
      <c r="B101" s="67" t="s">
        <v>24</v>
      </c>
      <c r="C101">
        <v>1.7113769999999999</v>
      </c>
      <c r="D101">
        <v>1.708215</v>
      </c>
      <c r="E101">
        <f t="shared" si="2"/>
        <v>1.7113769999999999</v>
      </c>
      <c r="F101">
        <f t="shared" si="3"/>
        <v>1.708215</v>
      </c>
      <c r="H101" s="34">
        <v>1711377</v>
      </c>
      <c r="I101" s="34">
        <v>1708215</v>
      </c>
    </row>
    <row r="102" spans="1:9" ht="18" thickBot="1" x14ac:dyDescent="0.3">
      <c r="A102" s="85"/>
      <c r="B102" s="71" t="s">
        <v>40</v>
      </c>
      <c r="C102">
        <v>1.8165709999999999</v>
      </c>
      <c r="D102">
        <v>9.0548450000000003</v>
      </c>
      <c r="E102">
        <f t="shared" si="2"/>
        <v>1.8165709999999999</v>
      </c>
      <c r="F102">
        <f t="shared" si="3"/>
        <v>9.0548450000000003</v>
      </c>
      <c r="H102" s="18">
        <v>1816571</v>
      </c>
      <c r="I102" s="29">
        <v>9054845</v>
      </c>
    </row>
    <row r="103" spans="1:9" ht="18" thickBot="1" x14ac:dyDescent="0.3">
      <c r="A103" s="59"/>
      <c r="B103" s="71" t="s">
        <v>12</v>
      </c>
      <c r="E103">
        <f t="shared" si="2"/>
        <v>0</v>
      </c>
      <c r="F103">
        <f t="shared" si="3"/>
        <v>0</v>
      </c>
      <c r="H103" s="18"/>
      <c r="I103" s="29"/>
    </row>
    <row r="105" spans="1:9" ht="18" thickBot="1" x14ac:dyDescent="0.45">
      <c r="B105" t="s">
        <v>75</v>
      </c>
      <c r="C105" t="s">
        <v>51</v>
      </c>
    </row>
    <row r="106" spans="1:9" ht="53.4" thickBot="1" x14ac:dyDescent="0.3">
      <c r="C106" s="12" t="s">
        <v>43</v>
      </c>
      <c r="D106" s="12" t="s">
        <v>44</v>
      </c>
      <c r="H106" s="12" t="s">
        <v>8</v>
      </c>
      <c r="I106" s="12" t="s">
        <v>9</v>
      </c>
    </row>
    <row r="107" spans="1:9" x14ac:dyDescent="0.25">
      <c r="A107" s="83" t="s">
        <v>64</v>
      </c>
      <c r="B107" s="63" t="s">
        <v>23</v>
      </c>
      <c r="C107">
        <v>4.7210000000000001</v>
      </c>
      <c r="D107">
        <v>40.982999999999997</v>
      </c>
      <c r="E107">
        <f t="shared" ref="E107:E122" si="4">H107/1000</f>
        <v>4.7210000000000001</v>
      </c>
      <c r="F107">
        <f t="shared" ref="F107:F122" si="5">I107/1000</f>
        <v>40.982999999999997</v>
      </c>
      <c r="H107" s="46">
        <v>4721</v>
      </c>
      <c r="I107" s="46">
        <v>40983</v>
      </c>
    </row>
    <row r="108" spans="1:9" x14ac:dyDescent="0.35">
      <c r="A108" s="83"/>
      <c r="B108" s="67" t="s">
        <v>24</v>
      </c>
      <c r="C108">
        <v>9.35</v>
      </c>
      <c r="D108">
        <v>53.314999999999998</v>
      </c>
      <c r="E108">
        <f t="shared" si="4"/>
        <v>9.35</v>
      </c>
      <c r="F108">
        <f t="shared" si="5"/>
        <v>53.314999999999998</v>
      </c>
      <c r="H108" s="42">
        <v>9350</v>
      </c>
      <c r="I108" s="42">
        <v>53315</v>
      </c>
    </row>
    <row r="109" spans="1:9" x14ac:dyDescent="0.35">
      <c r="A109" s="83"/>
      <c r="B109" s="71" t="s">
        <v>40</v>
      </c>
      <c r="C109">
        <v>6.3650000000000002</v>
      </c>
      <c r="D109">
        <v>27.003</v>
      </c>
      <c r="E109">
        <f t="shared" si="4"/>
        <v>6.3650000000000002</v>
      </c>
      <c r="F109">
        <f t="shared" si="5"/>
        <v>27.003</v>
      </c>
      <c r="H109" s="42">
        <v>6365</v>
      </c>
      <c r="I109" s="42">
        <v>27003</v>
      </c>
    </row>
    <row r="110" spans="1:9" ht="18" thickBot="1" x14ac:dyDescent="0.3">
      <c r="A110" s="83"/>
      <c r="B110" s="71" t="s">
        <v>12</v>
      </c>
      <c r="C110">
        <v>6.8230000000000004</v>
      </c>
      <c r="D110">
        <v>26.725000000000001</v>
      </c>
      <c r="E110">
        <f t="shared" si="4"/>
        <v>6.8230000000000004</v>
      </c>
      <c r="F110">
        <f t="shared" si="5"/>
        <v>26.725000000000001</v>
      </c>
      <c r="H110" s="53">
        <v>6823</v>
      </c>
      <c r="I110" s="53">
        <v>26725</v>
      </c>
    </row>
    <row r="111" spans="1:9" x14ac:dyDescent="0.25">
      <c r="A111" s="83" t="s">
        <v>65</v>
      </c>
      <c r="B111" s="63" t="s">
        <v>23</v>
      </c>
      <c r="C111">
        <v>5.3559999999999999</v>
      </c>
      <c r="D111">
        <v>9.5090000000000003</v>
      </c>
      <c r="E111">
        <f t="shared" si="4"/>
        <v>5.3559999999999999</v>
      </c>
      <c r="F111">
        <f t="shared" si="5"/>
        <v>9.5090000000000003</v>
      </c>
      <c r="H111" s="46">
        <v>5356</v>
      </c>
      <c r="I111" s="46">
        <v>9509</v>
      </c>
    </row>
    <row r="112" spans="1:9" x14ac:dyDescent="0.35">
      <c r="A112" s="83"/>
      <c r="B112" s="67" t="s">
        <v>24</v>
      </c>
      <c r="C112">
        <v>8.1210000000000004</v>
      </c>
      <c r="D112">
        <v>11.513999999999999</v>
      </c>
      <c r="E112">
        <f t="shared" si="4"/>
        <v>8.1210000000000004</v>
      </c>
      <c r="F112">
        <f t="shared" si="5"/>
        <v>11.513999999999999</v>
      </c>
      <c r="H112" s="42">
        <v>8121</v>
      </c>
      <c r="I112" s="42">
        <v>11514</v>
      </c>
    </row>
    <row r="113" spans="1:9" x14ac:dyDescent="0.35">
      <c r="A113" s="83"/>
      <c r="B113" s="71" t="s">
        <v>40</v>
      </c>
      <c r="C113">
        <v>5.2290000000000001</v>
      </c>
      <c r="D113">
        <v>8.9359999999999999</v>
      </c>
      <c r="E113">
        <f t="shared" si="4"/>
        <v>5.2290000000000001</v>
      </c>
      <c r="F113">
        <f t="shared" si="5"/>
        <v>8.9359999999999999</v>
      </c>
      <c r="H113" s="42">
        <v>5229</v>
      </c>
      <c r="I113" s="42">
        <v>8936</v>
      </c>
    </row>
    <row r="114" spans="1:9" ht="18" thickBot="1" x14ac:dyDescent="0.3">
      <c r="A114" s="83"/>
      <c r="B114" s="71" t="s">
        <v>12</v>
      </c>
      <c r="C114">
        <v>5.2949999999999999</v>
      </c>
      <c r="D114">
        <v>9.5229999999999997</v>
      </c>
      <c r="E114">
        <f t="shared" si="4"/>
        <v>5.2949999999999999</v>
      </c>
      <c r="F114">
        <f t="shared" si="5"/>
        <v>9.5229999999999997</v>
      </c>
      <c r="H114" s="53">
        <v>5295</v>
      </c>
      <c r="I114" s="53">
        <v>9523</v>
      </c>
    </row>
    <row r="115" spans="1:9" x14ac:dyDescent="0.35">
      <c r="A115" s="83" t="s">
        <v>66</v>
      </c>
      <c r="B115" s="63" t="s">
        <v>23</v>
      </c>
      <c r="C115">
        <v>6.7240000000000002</v>
      </c>
      <c r="D115">
        <v>0</v>
      </c>
      <c r="E115">
        <f t="shared" si="4"/>
        <v>6.7240000000000002</v>
      </c>
      <c r="F115">
        <f t="shared" si="5"/>
        <v>0</v>
      </c>
      <c r="H115" s="46">
        <v>6724</v>
      </c>
      <c r="I115" s="57"/>
    </row>
    <row r="116" spans="1:9" x14ac:dyDescent="0.35">
      <c r="A116" s="83"/>
      <c r="B116" s="67" t="s">
        <v>24</v>
      </c>
      <c r="C116">
        <v>9.109</v>
      </c>
      <c r="D116">
        <v>0</v>
      </c>
      <c r="E116">
        <f t="shared" si="4"/>
        <v>9.109</v>
      </c>
      <c r="F116">
        <f t="shared" si="5"/>
        <v>0</v>
      </c>
      <c r="H116" s="42">
        <v>9109</v>
      </c>
      <c r="I116" s="41"/>
    </row>
    <row r="117" spans="1:9" x14ac:dyDescent="0.35">
      <c r="A117" s="83"/>
      <c r="B117" s="71" t="s">
        <v>40</v>
      </c>
      <c r="C117">
        <v>9.3729999999999993</v>
      </c>
      <c r="D117">
        <v>0</v>
      </c>
      <c r="E117">
        <f t="shared" si="4"/>
        <v>9.3729999999999993</v>
      </c>
      <c r="F117">
        <f t="shared" si="5"/>
        <v>0</v>
      </c>
      <c r="H117" s="42">
        <v>9373</v>
      </c>
      <c r="I117" s="41"/>
    </row>
    <row r="118" spans="1:9" ht="18" thickBot="1" x14ac:dyDescent="0.4">
      <c r="A118" s="83"/>
      <c r="B118" s="71" t="s">
        <v>12</v>
      </c>
      <c r="C118">
        <v>6.98</v>
      </c>
      <c r="D118">
        <v>0</v>
      </c>
      <c r="E118">
        <f t="shared" si="4"/>
        <v>6.98</v>
      </c>
      <c r="F118">
        <f t="shared" si="5"/>
        <v>0</v>
      </c>
      <c r="H118" s="53">
        <v>6980</v>
      </c>
      <c r="I118" s="60"/>
    </row>
    <row r="119" spans="1:9" x14ac:dyDescent="0.25">
      <c r="A119" s="83" t="s">
        <v>67</v>
      </c>
      <c r="B119" s="63" t="s">
        <v>23</v>
      </c>
      <c r="C119">
        <v>3.7690000000000001</v>
      </c>
      <c r="D119">
        <v>6.8559999999999999</v>
      </c>
      <c r="E119">
        <f t="shared" si="4"/>
        <v>3.7690000000000001</v>
      </c>
      <c r="F119">
        <f t="shared" si="5"/>
        <v>6.8559999999999999</v>
      </c>
      <c r="H119" s="46">
        <v>3769</v>
      </c>
      <c r="I119" s="46">
        <v>6856</v>
      </c>
    </row>
    <row r="120" spans="1:9" x14ac:dyDescent="0.35">
      <c r="A120" s="83"/>
      <c r="B120" s="67" t="s">
        <v>24</v>
      </c>
      <c r="C120">
        <v>5.4560000000000004</v>
      </c>
      <c r="D120">
        <v>7.0359999999999996</v>
      </c>
      <c r="E120">
        <f t="shared" si="4"/>
        <v>5.4560000000000004</v>
      </c>
      <c r="F120">
        <f t="shared" si="5"/>
        <v>7.0359999999999996</v>
      </c>
      <c r="H120" s="42">
        <v>5456</v>
      </c>
      <c r="I120" s="42">
        <v>7036</v>
      </c>
    </row>
    <row r="121" spans="1:9" x14ac:dyDescent="0.35">
      <c r="A121" s="83"/>
      <c r="B121" s="71" t="s">
        <v>40</v>
      </c>
      <c r="C121">
        <v>4.9269999999999996</v>
      </c>
      <c r="D121">
        <v>7.93</v>
      </c>
      <c r="E121">
        <f t="shared" si="4"/>
        <v>4.9269999999999996</v>
      </c>
      <c r="F121">
        <f t="shared" si="5"/>
        <v>7.93</v>
      </c>
      <c r="H121" s="42">
        <v>4927</v>
      </c>
      <c r="I121" s="41">
        <v>7930</v>
      </c>
    </row>
    <row r="122" spans="1:9" x14ac:dyDescent="0.35">
      <c r="A122" s="83"/>
      <c r="B122" s="71" t="s">
        <v>12</v>
      </c>
      <c r="C122">
        <v>4.9649999999999999</v>
      </c>
      <c r="D122">
        <v>10.195</v>
      </c>
      <c r="E122">
        <f t="shared" si="4"/>
        <v>4.9649999999999999</v>
      </c>
      <c r="F122">
        <f t="shared" si="5"/>
        <v>10.195</v>
      </c>
      <c r="H122" s="53">
        <v>4965</v>
      </c>
      <c r="I122" s="60">
        <v>10195</v>
      </c>
    </row>
    <row r="123" spans="1:9" x14ac:dyDescent="0.4">
      <c r="A123" t="s">
        <v>76</v>
      </c>
    </row>
    <row r="124" spans="1:9" x14ac:dyDescent="0.4">
      <c r="C124" t="s">
        <v>43</v>
      </c>
      <c r="D124" t="s">
        <v>44</v>
      </c>
      <c r="H124" t="s">
        <v>71</v>
      </c>
      <c r="I124" t="s">
        <v>72</v>
      </c>
    </row>
    <row r="125" spans="1:9" x14ac:dyDescent="0.25">
      <c r="A125" s="83" t="s">
        <v>64</v>
      </c>
      <c r="B125" s="45" t="s">
        <v>23</v>
      </c>
      <c r="C125">
        <v>85.975999999999999</v>
      </c>
      <c r="D125">
        <v>4415.2529999999997</v>
      </c>
      <c r="E125">
        <f t="shared" ref="E125:E140" si="6">H125/1000</f>
        <v>85.975999999999999</v>
      </c>
      <c r="F125">
        <f t="shared" ref="F125:F140" si="7">I125/1000</f>
        <v>4415.2529999999997</v>
      </c>
      <c r="H125">
        <v>85976</v>
      </c>
      <c r="I125">
        <v>4415253</v>
      </c>
    </row>
    <row r="126" spans="1:9" x14ac:dyDescent="0.4">
      <c r="A126" s="83"/>
      <c r="B126" s="48" t="s">
        <v>24</v>
      </c>
      <c r="C126">
        <v>143.57900000000001</v>
      </c>
      <c r="D126">
        <v>2332.4760000000001</v>
      </c>
      <c r="E126">
        <f t="shared" si="6"/>
        <v>143.57900000000001</v>
      </c>
      <c r="F126">
        <f t="shared" si="7"/>
        <v>2332.4760000000001</v>
      </c>
      <c r="H126">
        <v>143579</v>
      </c>
      <c r="I126">
        <v>2332476</v>
      </c>
    </row>
    <row r="127" spans="1:9" x14ac:dyDescent="0.25">
      <c r="A127" s="83"/>
      <c r="B127" s="50" t="s">
        <v>40</v>
      </c>
      <c r="C127">
        <v>315.54700000000003</v>
      </c>
      <c r="D127">
        <v>583.529</v>
      </c>
      <c r="E127">
        <f t="shared" si="6"/>
        <v>315.54700000000003</v>
      </c>
      <c r="F127">
        <f t="shared" si="7"/>
        <v>583.529</v>
      </c>
      <c r="H127">
        <v>315547</v>
      </c>
      <c r="I127">
        <v>583529</v>
      </c>
    </row>
    <row r="128" spans="1:9" x14ac:dyDescent="0.25">
      <c r="A128" s="51"/>
      <c r="B128" s="52" t="s">
        <v>12</v>
      </c>
      <c r="C128">
        <v>54.633000000000003</v>
      </c>
      <c r="D128">
        <v>672.15899999999999</v>
      </c>
      <c r="E128">
        <f t="shared" si="6"/>
        <v>54.633000000000003</v>
      </c>
      <c r="F128">
        <f t="shared" si="7"/>
        <v>672.15899999999999</v>
      </c>
      <c r="H128">
        <v>54633</v>
      </c>
      <c r="I128">
        <v>672159</v>
      </c>
    </row>
    <row r="129" spans="1:9" x14ac:dyDescent="0.25">
      <c r="A129" s="84" t="s">
        <v>65</v>
      </c>
      <c r="B129" s="45" t="s">
        <v>23</v>
      </c>
      <c r="C129">
        <v>106.401</v>
      </c>
      <c r="D129">
        <v>332.98</v>
      </c>
      <c r="E129">
        <f t="shared" si="6"/>
        <v>106.401</v>
      </c>
      <c r="F129">
        <f t="shared" si="7"/>
        <v>332.98</v>
      </c>
      <c r="H129">
        <v>106401</v>
      </c>
      <c r="I129">
        <v>332980</v>
      </c>
    </row>
    <row r="130" spans="1:9" x14ac:dyDescent="0.4">
      <c r="A130" s="84"/>
      <c r="B130" s="48" t="s">
        <v>24</v>
      </c>
      <c r="C130">
        <v>155.52500000000001</v>
      </c>
      <c r="D130">
        <v>348.59199999999998</v>
      </c>
      <c r="E130">
        <f t="shared" si="6"/>
        <v>155.52500000000001</v>
      </c>
      <c r="F130">
        <f t="shared" si="7"/>
        <v>348.59199999999998</v>
      </c>
      <c r="H130">
        <v>155525</v>
      </c>
      <c r="I130">
        <v>348592</v>
      </c>
    </row>
    <row r="131" spans="1:9" x14ac:dyDescent="0.25">
      <c r="A131" s="84"/>
      <c r="B131" s="50" t="s">
        <v>40</v>
      </c>
      <c r="C131">
        <v>35.999000000000002</v>
      </c>
      <c r="D131">
        <v>201.858</v>
      </c>
      <c r="E131">
        <f t="shared" si="6"/>
        <v>35.999000000000002</v>
      </c>
      <c r="F131">
        <f t="shared" si="7"/>
        <v>201.858</v>
      </c>
      <c r="H131">
        <v>35999</v>
      </c>
      <c r="I131">
        <v>201858</v>
      </c>
    </row>
    <row r="132" spans="1:9" x14ac:dyDescent="0.25">
      <c r="A132" s="56"/>
      <c r="B132" s="52" t="s">
        <v>12</v>
      </c>
      <c r="C132">
        <v>26.01</v>
      </c>
      <c r="D132">
        <v>294.61099999999999</v>
      </c>
      <c r="E132">
        <f t="shared" si="6"/>
        <v>26.01</v>
      </c>
      <c r="F132">
        <f t="shared" si="7"/>
        <v>294.61099999999999</v>
      </c>
      <c r="H132">
        <v>26010</v>
      </c>
      <c r="I132">
        <v>294611</v>
      </c>
    </row>
    <row r="133" spans="1:9" x14ac:dyDescent="0.25">
      <c r="A133" s="85" t="s">
        <v>66</v>
      </c>
      <c r="B133" s="45" t="s">
        <v>23</v>
      </c>
      <c r="C133">
        <v>136.33099999999999</v>
      </c>
      <c r="D133">
        <v>0</v>
      </c>
      <c r="E133">
        <f t="shared" si="6"/>
        <v>136.33099999999999</v>
      </c>
      <c r="F133">
        <f t="shared" si="7"/>
        <v>0</v>
      </c>
      <c r="H133">
        <v>136331</v>
      </c>
    </row>
    <row r="134" spans="1:9" x14ac:dyDescent="0.4">
      <c r="A134" s="85"/>
      <c r="B134" s="48" t="s">
        <v>24</v>
      </c>
      <c r="C134">
        <v>184.46</v>
      </c>
      <c r="D134">
        <v>0</v>
      </c>
      <c r="E134">
        <f t="shared" si="6"/>
        <v>184.46</v>
      </c>
      <c r="F134">
        <f t="shared" si="7"/>
        <v>0</v>
      </c>
      <c r="H134">
        <v>184460</v>
      </c>
    </row>
    <row r="135" spans="1:9" x14ac:dyDescent="0.25">
      <c r="A135" s="85"/>
      <c r="B135" s="50" t="s">
        <v>40</v>
      </c>
      <c r="C135">
        <v>133.99299999999999</v>
      </c>
      <c r="D135">
        <v>0</v>
      </c>
      <c r="E135">
        <f t="shared" si="6"/>
        <v>133.99299999999999</v>
      </c>
      <c r="F135">
        <f t="shared" si="7"/>
        <v>0</v>
      </c>
      <c r="H135">
        <v>133993</v>
      </c>
    </row>
    <row r="136" spans="1:9" x14ac:dyDescent="0.25">
      <c r="A136" s="59"/>
      <c r="B136" s="52" t="s">
        <v>12</v>
      </c>
      <c r="C136">
        <v>32.976999999999997</v>
      </c>
      <c r="D136">
        <v>0</v>
      </c>
      <c r="E136">
        <f t="shared" si="6"/>
        <v>32.976999999999997</v>
      </c>
      <c r="F136">
        <f t="shared" si="7"/>
        <v>0</v>
      </c>
      <c r="H136">
        <v>32977</v>
      </c>
    </row>
    <row r="137" spans="1:9" x14ac:dyDescent="0.25">
      <c r="A137" s="87" t="s">
        <v>67</v>
      </c>
      <c r="B137" s="45" t="s">
        <v>23</v>
      </c>
      <c r="C137">
        <v>124.566</v>
      </c>
      <c r="D137">
        <v>770.91399999999999</v>
      </c>
      <c r="E137">
        <f t="shared" si="6"/>
        <v>124.566</v>
      </c>
      <c r="F137">
        <f t="shared" si="7"/>
        <v>770.91399999999999</v>
      </c>
      <c r="H137">
        <v>124566</v>
      </c>
      <c r="I137">
        <v>770914</v>
      </c>
    </row>
    <row r="138" spans="1:9" x14ac:dyDescent="0.4">
      <c r="A138" s="87"/>
      <c r="B138" s="48" t="s">
        <v>24</v>
      </c>
      <c r="C138">
        <v>145.339</v>
      </c>
      <c r="D138">
        <v>744.11699999999996</v>
      </c>
      <c r="E138">
        <f t="shared" si="6"/>
        <v>145.339</v>
      </c>
      <c r="F138">
        <f t="shared" si="7"/>
        <v>744.11699999999996</v>
      </c>
      <c r="H138">
        <v>145339</v>
      </c>
      <c r="I138">
        <v>744117</v>
      </c>
    </row>
    <row r="139" spans="1:9" x14ac:dyDescent="0.25">
      <c r="A139" s="87"/>
      <c r="B139" s="50" t="s">
        <v>40</v>
      </c>
      <c r="C139">
        <v>162.04900000000001</v>
      </c>
      <c r="D139">
        <v>726.64800000000002</v>
      </c>
      <c r="E139">
        <f t="shared" si="6"/>
        <v>162.04900000000001</v>
      </c>
      <c r="F139">
        <f t="shared" si="7"/>
        <v>726.64800000000002</v>
      </c>
      <c r="H139">
        <v>162049</v>
      </c>
      <c r="I139">
        <v>726648</v>
      </c>
    </row>
    <row r="140" spans="1:9" x14ac:dyDescent="0.25">
      <c r="A140" s="87"/>
      <c r="B140" s="52" t="s">
        <v>12</v>
      </c>
      <c r="C140">
        <v>36.414999999999999</v>
      </c>
      <c r="D140">
        <v>747.822</v>
      </c>
      <c r="E140">
        <f t="shared" si="6"/>
        <v>36.414999999999999</v>
      </c>
      <c r="F140">
        <f t="shared" si="7"/>
        <v>747.822</v>
      </c>
      <c r="H140">
        <v>36415</v>
      </c>
      <c r="I140">
        <v>747822</v>
      </c>
    </row>
    <row r="145" spans="1:11" x14ac:dyDescent="0.4">
      <c r="B145" t="s">
        <v>80</v>
      </c>
      <c r="C145" t="s">
        <v>78</v>
      </c>
      <c r="D145" t="s">
        <v>82</v>
      </c>
    </row>
    <row r="146" spans="1:11" x14ac:dyDescent="0.4">
      <c r="B146" t="s">
        <v>79</v>
      </c>
      <c r="C146">
        <f>MAX(E153,E157,E161,E165)</f>
        <v>95601</v>
      </c>
      <c r="D146">
        <f>MAX(E150:E152,E154:E156,E158:E160,E162:E164)</f>
        <v>79090.478392418794</v>
      </c>
      <c r="E146">
        <f>D147/C146*100</f>
        <v>9.7631496233650061</v>
      </c>
    </row>
    <row r="147" spans="1:11" x14ac:dyDescent="0.4">
      <c r="A147" s="82"/>
      <c r="B147" s="48" t="s">
        <v>81</v>
      </c>
      <c r="C147">
        <f>MIN(E153,E157,E161,E165)</f>
        <v>46967</v>
      </c>
      <c r="D147">
        <f>MIN(E150:E152,E154:E156,E158:E160,E162:E164)</f>
        <v>9333.6686714331809</v>
      </c>
      <c r="E147">
        <f>C147/D146*100</f>
        <v>59.383886600061352</v>
      </c>
    </row>
    <row r="148" spans="1:11" ht="18" thickBot="1" x14ac:dyDescent="0.3">
      <c r="A148" s="82"/>
      <c r="B148" s="50"/>
    </row>
    <row r="149" spans="1:11" ht="40.200000000000003" thickBot="1" x14ac:dyDescent="0.3">
      <c r="A149" s="82"/>
      <c r="B149" s="52"/>
      <c r="C149" s="12" t="s">
        <v>3</v>
      </c>
      <c r="D149" s="82" t="s">
        <v>74</v>
      </c>
      <c r="H149" s="62" t="s">
        <v>43</v>
      </c>
      <c r="I149" s="62" t="s">
        <v>44</v>
      </c>
      <c r="J149" t="s">
        <v>77</v>
      </c>
      <c r="K149" t="s">
        <v>68</v>
      </c>
    </row>
    <row r="150" spans="1:11" ht="18" thickBot="1" x14ac:dyDescent="0.4">
      <c r="A150" s="83" t="s">
        <v>64</v>
      </c>
      <c r="B150" s="45" t="s">
        <v>23</v>
      </c>
      <c r="C150" s="46">
        <v>4889.66867143318</v>
      </c>
      <c r="D150" s="18">
        <v>4444</v>
      </c>
      <c r="E150">
        <f>C150+D150</f>
        <v>9333.6686714331809</v>
      </c>
      <c r="F150" s="86" t="s">
        <v>74</v>
      </c>
      <c r="G150" s="63" t="s">
        <v>23</v>
      </c>
      <c r="H150" s="79">
        <v>0.223</v>
      </c>
      <c r="I150" s="80">
        <v>0</v>
      </c>
      <c r="J150" s="79"/>
    </row>
    <row r="151" spans="1:11" ht="18" thickBot="1" x14ac:dyDescent="0.4">
      <c r="A151" s="83"/>
      <c r="B151" s="48" t="s">
        <v>24</v>
      </c>
      <c r="C151" s="42">
        <v>6675.89403383226</v>
      </c>
      <c r="D151" s="18">
        <v>4732</v>
      </c>
      <c r="E151">
        <f t="shared" ref="E151:E165" si="8">C151+D151</f>
        <v>11407.894033832261</v>
      </c>
      <c r="F151" s="86"/>
      <c r="G151" s="67" t="s">
        <v>24</v>
      </c>
      <c r="H151" s="79">
        <v>0.20899999999999999</v>
      </c>
      <c r="I151" s="80">
        <v>0</v>
      </c>
      <c r="J151" s="79"/>
    </row>
    <row r="152" spans="1:11" ht="28.2" thickBot="1" x14ac:dyDescent="0.4">
      <c r="A152" s="83"/>
      <c r="B152" s="50" t="s">
        <v>40</v>
      </c>
      <c r="C152" s="42">
        <v>15011.5029741666</v>
      </c>
      <c r="D152" s="18">
        <v>19230</v>
      </c>
      <c r="E152">
        <f t="shared" si="8"/>
        <v>34241.5029741666</v>
      </c>
      <c r="F152" s="86"/>
      <c r="G152" s="71" t="s">
        <v>40</v>
      </c>
      <c r="H152" s="79">
        <v>5.008E-2</v>
      </c>
      <c r="I152" s="80">
        <v>0</v>
      </c>
      <c r="J152" s="79"/>
    </row>
    <row r="153" spans="1:11" ht="18" thickBot="1" x14ac:dyDescent="0.4">
      <c r="A153" s="83"/>
      <c r="B153" s="52" t="s">
        <v>12</v>
      </c>
      <c r="C153" s="53">
        <v>24567</v>
      </c>
      <c r="D153" s="18">
        <v>22400</v>
      </c>
      <c r="E153">
        <f t="shared" si="8"/>
        <v>46967</v>
      </c>
      <c r="F153" s="86"/>
      <c r="G153" s="77" t="s">
        <v>12</v>
      </c>
      <c r="H153" s="79">
        <v>4.4499999999999998E-2</v>
      </c>
      <c r="I153" s="80">
        <v>0</v>
      </c>
      <c r="J153" s="79"/>
    </row>
    <row r="154" spans="1:11" ht="18" thickBot="1" x14ac:dyDescent="0.3">
      <c r="A154" s="87" t="s">
        <v>65</v>
      </c>
      <c r="B154" s="45" t="s">
        <v>23</v>
      </c>
      <c r="C154" s="46">
        <v>41515.431060081202</v>
      </c>
      <c r="D154" s="18">
        <v>4444</v>
      </c>
      <c r="E154">
        <f t="shared" si="8"/>
        <v>45959.431060081202</v>
      </c>
      <c r="F154" s="84" t="s">
        <v>64</v>
      </c>
      <c r="G154" s="63" t="s">
        <v>23</v>
      </c>
      <c r="H154" s="64">
        <v>0.400942118833231</v>
      </c>
      <c r="I154" s="64">
        <v>11.529021839150101</v>
      </c>
      <c r="J154">
        <f>AVERAGE(H154:I154)</f>
        <v>5.9649819789916663</v>
      </c>
    </row>
    <row r="155" spans="1:11" ht="18" thickBot="1" x14ac:dyDescent="0.4">
      <c r="A155" s="87"/>
      <c r="B155" s="48" t="s">
        <v>24</v>
      </c>
      <c r="C155" s="42">
        <v>34264.950003267797</v>
      </c>
      <c r="D155" s="18">
        <v>4732</v>
      </c>
      <c r="E155">
        <f t="shared" si="8"/>
        <v>38996.950003267797</v>
      </c>
      <c r="F155" s="84"/>
      <c r="G155" s="67" t="s">
        <v>24</v>
      </c>
      <c r="H155" s="68">
        <v>0.61009344986618097</v>
      </c>
      <c r="I155" s="68">
        <v>8.2546025207254505</v>
      </c>
      <c r="J155">
        <f t="shared" ref="J155:J157" si="9">AVERAGE(H155:I155)</f>
        <v>4.4323479852958156</v>
      </c>
    </row>
    <row r="156" spans="1:11" ht="28.2" thickBot="1" x14ac:dyDescent="0.4">
      <c r="A156" s="87"/>
      <c r="B156" s="50" t="s">
        <v>40</v>
      </c>
      <c r="C156" s="42">
        <v>40735.240130141297</v>
      </c>
      <c r="D156" s="18">
        <v>19230</v>
      </c>
      <c r="E156">
        <f t="shared" si="8"/>
        <v>59965.240130141297</v>
      </c>
      <c r="F156" s="84"/>
      <c r="G156" s="71" t="s">
        <v>40</v>
      </c>
      <c r="H156" s="68">
        <v>0.47082912472689498</v>
      </c>
      <c r="I156" s="68">
        <v>3.3627712626617901</v>
      </c>
      <c r="J156">
        <f t="shared" si="9"/>
        <v>1.9168001936943426</v>
      </c>
    </row>
    <row r="157" spans="1:11" ht="18" thickBot="1" x14ac:dyDescent="0.3">
      <c r="A157" s="87"/>
      <c r="B157" s="52" t="s">
        <v>12</v>
      </c>
      <c r="C157" s="53">
        <v>41318.307195208399</v>
      </c>
      <c r="D157" s="18">
        <v>22400</v>
      </c>
      <c r="E157">
        <f t="shared" si="8"/>
        <v>63718.307195208399</v>
      </c>
      <c r="F157" s="84"/>
      <c r="G157" s="71" t="s">
        <v>12</v>
      </c>
      <c r="H157" s="68">
        <v>0.434</v>
      </c>
      <c r="I157" s="68">
        <v>1.9259999999999999</v>
      </c>
      <c r="J157">
        <f t="shared" si="9"/>
        <v>1.18</v>
      </c>
    </row>
    <row r="158" spans="1:11" ht="18" thickBot="1" x14ac:dyDescent="0.3">
      <c r="A158" s="85" t="s">
        <v>66</v>
      </c>
      <c r="B158" s="45" t="s">
        <v>23</v>
      </c>
      <c r="C158" s="46">
        <v>28297.8275536365</v>
      </c>
      <c r="D158" s="18">
        <v>4444</v>
      </c>
      <c r="E158">
        <f t="shared" si="8"/>
        <v>32741.8275536365</v>
      </c>
      <c r="F158" s="84" t="s">
        <v>65</v>
      </c>
      <c r="G158" s="63" t="s">
        <v>23</v>
      </c>
      <c r="H158" s="64">
        <v>0.60687821830486399</v>
      </c>
      <c r="I158" s="64">
        <v>1.50737529644833</v>
      </c>
      <c r="J158">
        <f>((I158*0.05)+(H158*0.95))/2</f>
        <v>0.32595153610601862</v>
      </c>
    </row>
    <row r="159" spans="1:11" ht="18" thickBot="1" x14ac:dyDescent="0.4">
      <c r="A159" s="85"/>
      <c r="B159" s="48" t="s">
        <v>24</v>
      </c>
      <c r="C159" s="42">
        <v>24992.575466863698</v>
      </c>
      <c r="D159" s="18">
        <v>4732</v>
      </c>
      <c r="E159">
        <f t="shared" si="8"/>
        <v>29724.575466863698</v>
      </c>
      <c r="F159" s="84"/>
      <c r="G159" s="67" t="s">
        <v>24</v>
      </c>
      <c r="H159" s="68">
        <v>0.76045473721516399</v>
      </c>
      <c r="I159" s="68">
        <v>1.6043159014131401</v>
      </c>
      <c r="J159">
        <f t="shared" ref="J159:J161" si="10">((I159*0.05)+(H159*0.95))/2</f>
        <v>0.40132389771253141</v>
      </c>
    </row>
    <row r="160" spans="1:11" ht="28.2" thickBot="1" x14ac:dyDescent="0.4">
      <c r="A160" s="85"/>
      <c r="B160" s="50" t="s">
        <v>40</v>
      </c>
      <c r="C160" s="42">
        <v>24591.802154118599</v>
      </c>
      <c r="D160" s="18">
        <v>19230</v>
      </c>
      <c r="E160">
        <f t="shared" si="8"/>
        <v>43821.802154118603</v>
      </c>
      <c r="F160" s="84"/>
      <c r="G160" s="71" t="s">
        <v>40</v>
      </c>
      <c r="H160" s="68">
        <v>0.62917459036798895</v>
      </c>
      <c r="I160" s="68">
        <v>1.3271797162876799</v>
      </c>
      <c r="J160">
        <f t="shared" si="10"/>
        <v>0.33203742333198677</v>
      </c>
    </row>
    <row r="161" spans="1:10" ht="18" thickBot="1" x14ac:dyDescent="0.3">
      <c r="A161" s="85"/>
      <c r="B161" s="52" t="s">
        <v>12</v>
      </c>
      <c r="C161" s="53">
        <v>30219</v>
      </c>
      <c r="D161" s="18">
        <v>22400</v>
      </c>
      <c r="E161">
        <f t="shared" si="8"/>
        <v>52619</v>
      </c>
      <c r="F161" s="84"/>
      <c r="G161" s="71" t="s">
        <v>12</v>
      </c>
      <c r="H161" s="68">
        <v>0.60215888230896397</v>
      </c>
      <c r="I161" s="68">
        <v>1.62549094812165</v>
      </c>
      <c r="J161">
        <f t="shared" si="10"/>
        <v>0.32666274279979912</v>
      </c>
    </row>
    <row r="162" spans="1:10" ht="18" thickBot="1" x14ac:dyDescent="0.3">
      <c r="A162" s="87" t="s">
        <v>67</v>
      </c>
      <c r="B162" s="45" t="s">
        <v>23</v>
      </c>
      <c r="C162" s="46">
        <v>72237</v>
      </c>
      <c r="D162" s="18">
        <v>4444</v>
      </c>
      <c r="E162">
        <f t="shared" si="8"/>
        <v>76681</v>
      </c>
      <c r="F162" s="84" t="s">
        <v>66</v>
      </c>
      <c r="G162" s="63" t="s">
        <v>23</v>
      </c>
      <c r="H162" s="64">
        <v>0.98009606361389201</v>
      </c>
      <c r="I162" s="64">
        <v>0</v>
      </c>
      <c r="J162" s="64"/>
    </row>
    <row r="163" spans="1:10" ht="18" thickBot="1" x14ac:dyDescent="0.4">
      <c r="A163" s="87"/>
      <c r="B163" s="48" t="s">
        <v>24</v>
      </c>
      <c r="C163" s="42">
        <v>62765.491956603102</v>
      </c>
      <c r="D163" s="18">
        <v>4732</v>
      </c>
      <c r="E163">
        <f t="shared" si="8"/>
        <v>67497.491956603102</v>
      </c>
      <c r="F163" s="84"/>
      <c r="G163" s="67" t="s">
        <v>24</v>
      </c>
      <c r="H163" s="68">
        <v>1.1198393323421501</v>
      </c>
      <c r="I163" s="68">
        <v>0</v>
      </c>
      <c r="J163" s="68"/>
    </row>
    <row r="164" spans="1:10" ht="28.2" thickBot="1" x14ac:dyDescent="0.4">
      <c r="A164" s="87"/>
      <c r="B164" s="50" t="s">
        <v>40</v>
      </c>
      <c r="C164" s="42">
        <v>59860.478392418801</v>
      </c>
      <c r="D164" s="18">
        <v>19230</v>
      </c>
      <c r="E164">
        <f t="shared" si="8"/>
        <v>79090.478392418794</v>
      </c>
      <c r="F164" s="84"/>
      <c r="G164" s="71" t="s">
        <v>40</v>
      </c>
      <c r="H164" s="75">
        <v>1.13093448591232</v>
      </c>
      <c r="I164" s="75">
        <v>0</v>
      </c>
      <c r="J164" s="75"/>
    </row>
    <row r="165" spans="1:10" ht="18" thickBot="1" x14ac:dyDescent="0.3">
      <c r="A165" s="87"/>
      <c r="B165" s="52" t="s">
        <v>12</v>
      </c>
      <c r="C165" s="53">
        <v>73201</v>
      </c>
      <c r="D165" s="18">
        <v>22400</v>
      </c>
      <c r="E165">
        <f t="shared" si="8"/>
        <v>95601</v>
      </c>
      <c r="F165" s="84"/>
      <c r="G165" s="71" t="s">
        <v>12</v>
      </c>
      <c r="H165" s="75">
        <v>0.96699999999999997</v>
      </c>
      <c r="I165" s="75">
        <v>0</v>
      </c>
      <c r="J165" s="75"/>
    </row>
    <row r="166" spans="1:10" x14ac:dyDescent="0.35">
      <c r="F166" s="84" t="s">
        <v>67</v>
      </c>
      <c r="G166" s="63" t="s">
        <v>23</v>
      </c>
      <c r="H166" s="76">
        <v>0.26335351739594498</v>
      </c>
      <c r="I166" s="76">
        <v>1.5121424937835699</v>
      </c>
      <c r="J166">
        <f>((I166*0.05)+(H166*0.95))/2</f>
        <v>0.16289648310766311</v>
      </c>
    </row>
    <row r="167" spans="1:10" x14ac:dyDescent="0.35">
      <c r="F167" s="84"/>
      <c r="G167" s="67" t="s">
        <v>24</v>
      </c>
      <c r="H167" s="41">
        <v>0.36271257849480698</v>
      </c>
      <c r="I167" s="41">
        <v>1.2931304318835599</v>
      </c>
      <c r="J167">
        <f t="shared" ref="J167:J169" si="11">((I167*0.05)+(H167*0.95))/2</f>
        <v>0.20461673558212232</v>
      </c>
    </row>
    <row r="168" spans="1:10" ht="27.6" x14ac:dyDescent="0.35">
      <c r="F168" s="84"/>
      <c r="G168" s="71" t="s">
        <v>40</v>
      </c>
      <c r="H168" s="41">
        <v>0.37354794041032502</v>
      </c>
      <c r="I168" s="41">
        <v>1.5356958257817399</v>
      </c>
      <c r="J168">
        <f t="shared" si="11"/>
        <v>0.21582766733944789</v>
      </c>
    </row>
    <row r="169" spans="1:10" ht="18" thickBot="1" x14ac:dyDescent="0.4">
      <c r="A169" t="s">
        <v>76</v>
      </c>
      <c r="F169" s="84"/>
      <c r="G169" s="77" t="s">
        <v>12</v>
      </c>
      <c r="H169" s="78">
        <v>0.23799999999999999</v>
      </c>
      <c r="I169" s="78">
        <v>1.82</v>
      </c>
      <c r="J169">
        <f t="shared" si="11"/>
        <v>0.15855</v>
      </c>
    </row>
    <row r="170" spans="1:10" x14ac:dyDescent="0.25">
      <c r="C170" t="s">
        <v>43</v>
      </c>
      <c r="D170" t="s">
        <v>44</v>
      </c>
      <c r="E170" t="s">
        <v>77</v>
      </c>
      <c r="F170" s="89"/>
      <c r="G170" s="63"/>
    </row>
    <row r="171" spans="1:10" x14ac:dyDescent="0.25">
      <c r="A171" s="83" t="s">
        <v>64</v>
      </c>
      <c r="B171" s="45" t="s">
        <v>23</v>
      </c>
      <c r="C171">
        <v>85.975999999999999</v>
      </c>
      <c r="D171">
        <v>4415.2529999999997</v>
      </c>
      <c r="E171">
        <f>AVERAGE(C171:D171)</f>
        <v>2250.6144999999997</v>
      </c>
      <c r="F171" s="89"/>
      <c r="G171" s="67"/>
    </row>
    <row r="172" spans="1:10" x14ac:dyDescent="0.25">
      <c r="A172" s="83"/>
      <c r="B172" s="48" t="s">
        <v>24</v>
      </c>
      <c r="C172">
        <v>143.57900000000001</v>
      </c>
      <c r="D172">
        <v>2332.4760000000001</v>
      </c>
      <c r="E172">
        <f t="shared" ref="E172:E174" si="12">AVERAGE(C172:D172)</f>
        <v>1238.0275000000001</v>
      </c>
      <c r="F172" s="89"/>
      <c r="G172" s="71"/>
    </row>
    <row r="173" spans="1:10" ht="18" thickBot="1" x14ac:dyDescent="0.3">
      <c r="A173" s="83"/>
      <c r="B173" s="50" t="s">
        <v>40</v>
      </c>
      <c r="C173">
        <v>315.54700000000003</v>
      </c>
      <c r="D173">
        <v>583.529</v>
      </c>
      <c r="E173">
        <f t="shared" si="12"/>
        <v>449.53800000000001</v>
      </c>
      <c r="F173" s="89"/>
      <c r="G173" s="77"/>
    </row>
    <row r="174" spans="1:10" x14ac:dyDescent="0.25">
      <c r="A174" s="51"/>
      <c r="B174" s="52" t="s">
        <v>12</v>
      </c>
      <c r="C174">
        <v>54.633000000000003</v>
      </c>
      <c r="D174">
        <v>672.15899999999999</v>
      </c>
      <c r="E174">
        <f t="shared" si="12"/>
        <v>363.39600000000002</v>
      </c>
    </row>
    <row r="175" spans="1:10" x14ac:dyDescent="0.25">
      <c r="A175" s="84" t="s">
        <v>65</v>
      </c>
      <c r="B175" s="45" t="s">
        <v>23</v>
      </c>
      <c r="C175">
        <v>106.401</v>
      </c>
      <c r="D175">
        <v>332.98</v>
      </c>
      <c r="E175">
        <f>((D175*0.05)+(C175*0.95))/2</f>
        <v>58.864974999999994</v>
      </c>
    </row>
    <row r="176" spans="1:10" x14ac:dyDescent="0.4">
      <c r="A176" s="84"/>
      <c r="B176" s="48" t="s">
        <v>24</v>
      </c>
      <c r="C176">
        <v>155.52500000000001</v>
      </c>
      <c r="D176">
        <v>348.59199999999998</v>
      </c>
      <c r="E176">
        <f t="shared" ref="E176:E178" si="13">((D176*0.05)+(C176*0.95))/2</f>
        <v>82.589174999999997</v>
      </c>
    </row>
    <row r="177" spans="1:5" x14ac:dyDescent="0.25">
      <c r="A177" s="84"/>
      <c r="B177" s="50" t="s">
        <v>40</v>
      </c>
      <c r="C177">
        <v>35.999000000000002</v>
      </c>
      <c r="D177">
        <v>201.858</v>
      </c>
      <c r="E177">
        <f t="shared" si="13"/>
        <v>22.145975</v>
      </c>
    </row>
    <row r="178" spans="1:5" x14ac:dyDescent="0.25">
      <c r="A178" s="56"/>
      <c r="B178" s="52" t="s">
        <v>12</v>
      </c>
      <c r="C178">
        <v>26.01</v>
      </c>
      <c r="D178">
        <v>294.61099999999999</v>
      </c>
      <c r="E178">
        <f t="shared" si="13"/>
        <v>19.720025</v>
      </c>
    </row>
    <row r="179" spans="1:5" x14ac:dyDescent="0.25">
      <c r="A179" s="85" t="s">
        <v>66</v>
      </c>
      <c r="B179" s="45" t="s">
        <v>23</v>
      </c>
      <c r="C179">
        <v>136.33099999999999</v>
      </c>
      <c r="D179">
        <v>0</v>
      </c>
    </row>
    <row r="180" spans="1:5" x14ac:dyDescent="0.4">
      <c r="A180" s="85"/>
      <c r="B180" s="48" t="s">
        <v>24</v>
      </c>
      <c r="C180">
        <v>184.46</v>
      </c>
      <c r="D180">
        <v>0</v>
      </c>
    </row>
    <row r="181" spans="1:5" x14ac:dyDescent="0.25">
      <c r="A181" s="85"/>
      <c r="B181" s="50" t="s">
        <v>40</v>
      </c>
      <c r="C181">
        <v>133.99299999999999</v>
      </c>
      <c r="D181">
        <v>0</v>
      </c>
    </row>
    <row r="182" spans="1:5" x14ac:dyDescent="0.25">
      <c r="A182" s="59"/>
      <c r="B182" s="52" t="s">
        <v>12</v>
      </c>
      <c r="C182">
        <v>32.976999999999997</v>
      </c>
      <c r="D182">
        <v>0</v>
      </c>
    </row>
    <row r="183" spans="1:5" x14ac:dyDescent="0.25">
      <c r="A183" s="87" t="s">
        <v>67</v>
      </c>
      <c r="B183" s="45" t="s">
        <v>23</v>
      </c>
      <c r="C183">
        <v>124.566</v>
      </c>
      <c r="D183">
        <v>770.91399999999999</v>
      </c>
      <c r="E183">
        <f>((D183*0.05)+(C183*0.95))/2</f>
        <v>78.441699999999997</v>
      </c>
    </row>
    <row r="184" spans="1:5" x14ac:dyDescent="0.4">
      <c r="A184" s="87"/>
      <c r="B184" s="48" t="s">
        <v>24</v>
      </c>
      <c r="C184">
        <v>145.339</v>
      </c>
      <c r="D184">
        <v>744.11699999999996</v>
      </c>
      <c r="E184">
        <f t="shared" ref="E184:E186" si="14">((D184*0.05)+(C184*0.95))/2</f>
        <v>87.638949999999994</v>
      </c>
    </row>
    <row r="185" spans="1:5" x14ac:dyDescent="0.25">
      <c r="A185" s="87"/>
      <c r="B185" s="50" t="s">
        <v>40</v>
      </c>
      <c r="C185">
        <v>162.04900000000001</v>
      </c>
      <c r="D185">
        <v>726.64800000000002</v>
      </c>
      <c r="E185">
        <f t="shared" si="14"/>
        <v>95.139475000000004</v>
      </c>
    </row>
    <row r="186" spans="1:5" x14ac:dyDescent="0.25">
      <c r="A186" s="87"/>
      <c r="B186" s="52" t="s">
        <v>12</v>
      </c>
      <c r="C186">
        <v>36.414999999999999</v>
      </c>
      <c r="D186">
        <v>747.822</v>
      </c>
      <c r="E186">
        <f t="shared" si="14"/>
        <v>35.992674999999998</v>
      </c>
    </row>
    <row r="187" spans="1:5" x14ac:dyDescent="0.25">
      <c r="A187" s="88"/>
      <c r="B187" s="45"/>
    </row>
    <row r="188" spans="1:5" x14ac:dyDescent="0.4">
      <c r="A188" s="88"/>
      <c r="B188" s="48"/>
    </row>
    <row r="189" spans="1:5" x14ac:dyDescent="0.25">
      <c r="A189" s="88"/>
      <c r="B189" s="50"/>
    </row>
    <row r="190" spans="1:5" x14ac:dyDescent="0.25">
      <c r="A190" s="88"/>
      <c r="B190" s="52"/>
    </row>
    <row r="192" spans="1:5" ht="18" thickBot="1" x14ac:dyDescent="0.45"/>
    <row r="193" spans="1:4" ht="18" thickBot="1" x14ac:dyDescent="0.3">
      <c r="C193" s="62" t="s">
        <v>43</v>
      </c>
      <c r="D193" t="s">
        <v>68</v>
      </c>
    </row>
    <row r="194" spans="1:4" ht="18" thickBot="1" x14ac:dyDescent="0.3">
      <c r="A194" s="86" t="s">
        <v>74</v>
      </c>
      <c r="B194" s="63" t="s">
        <v>23</v>
      </c>
      <c r="C194" s="79">
        <v>0.223</v>
      </c>
    </row>
    <row r="195" spans="1:4" ht="18" thickBot="1" x14ac:dyDescent="0.45">
      <c r="A195" s="86"/>
      <c r="B195" s="67" t="s">
        <v>24</v>
      </c>
      <c r="C195" s="79">
        <v>0.20899999999999999</v>
      </c>
    </row>
    <row r="196" spans="1:4" ht="18" thickBot="1" x14ac:dyDescent="0.3">
      <c r="A196" s="86"/>
      <c r="B196" s="71" t="s">
        <v>40</v>
      </c>
      <c r="C196" s="79">
        <v>5.008E-2</v>
      </c>
    </row>
    <row r="197" spans="1:4" ht="18" thickBot="1" x14ac:dyDescent="0.3">
      <c r="A197" s="86"/>
      <c r="B197" s="77" t="s">
        <v>12</v>
      </c>
      <c r="C197" s="79">
        <v>4.4499999999999998E-2</v>
      </c>
    </row>
    <row r="198" spans="1:4" x14ac:dyDescent="0.25">
      <c r="A198" s="84" t="s">
        <v>64</v>
      </c>
      <c r="B198" s="63" t="s">
        <v>23</v>
      </c>
      <c r="C198" s="64">
        <v>0.400942118833231</v>
      </c>
    </row>
    <row r="199" spans="1:4" x14ac:dyDescent="0.25">
      <c r="A199" s="84"/>
      <c r="B199" s="67" t="s">
        <v>24</v>
      </c>
      <c r="C199" s="68">
        <v>0.61009344986618097</v>
      </c>
    </row>
    <row r="200" spans="1:4" x14ac:dyDescent="0.25">
      <c r="A200" s="84"/>
      <c r="B200" s="71" t="s">
        <v>40</v>
      </c>
      <c r="C200" s="68">
        <v>0.47082912472689498</v>
      </c>
    </row>
    <row r="201" spans="1:4" ht="18" thickBot="1" x14ac:dyDescent="0.3">
      <c r="A201" s="84"/>
      <c r="B201" s="71" t="s">
        <v>12</v>
      </c>
      <c r="C201" s="68">
        <v>0.434</v>
      </c>
    </row>
    <row r="202" spans="1:4" x14ac:dyDescent="0.25">
      <c r="A202" s="84" t="s">
        <v>65</v>
      </c>
      <c r="B202" s="63" t="s">
        <v>23</v>
      </c>
      <c r="C202" s="64">
        <v>0.60687821830486399</v>
      </c>
    </row>
    <row r="203" spans="1:4" x14ac:dyDescent="0.25">
      <c r="A203" s="84"/>
      <c r="B203" s="67" t="s">
        <v>24</v>
      </c>
      <c r="C203" s="68">
        <v>0.76045473721516399</v>
      </c>
    </row>
    <row r="204" spans="1:4" x14ac:dyDescent="0.25">
      <c r="A204" s="84"/>
      <c r="B204" s="71" t="s">
        <v>40</v>
      </c>
      <c r="C204" s="68">
        <v>0.62917459036798895</v>
      </c>
    </row>
    <row r="205" spans="1:4" ht="18" thickBot="1" x14ac:dyDescent="0.3">
      <c r="A205" s="84"/>
      <c r="B205" s="71" t="s">
        <v>12</v>
      </c>
      <c r="C205" s="68">
        <v>0.60215888230896397</v>
      </c>
    </row>
    <row r="206" spans="1:4" x14ac:dyDescent="0.25">
      <c r="A206" s="84" t="s">
        <v>66</v>
      </c>
      <c r="B206" s="63" t="s">
        <v>23</v>
      </c>
      <c r="C206" s="64">
        <v>0.98009606361389201</v>
      </c>
    </row>
    <row r="207" spans="1:4" x14ac:dyDescent="0.25">
      <c r="A207" s="84"/>
      <c r="B207" s="67" t="s">
        <v>24</v>
      </c>
      <c r="C207" s="68">
        <v>1.1198393323421501</v>
      </c>
    </row>
    <row r="208" spans="1:4" x14ac:dyDescent="0.25">
      <c r="A208" s="84"/>
      <c r="B208" s="71" t="s">
        <v>40</v>
      </c>
      <c r="C208" s="75">
        <v>1.13093448591232</v>
      </c>
    </row>
    <row r="209" spans="1:3" ht="18" thickBot="1" x14ac:dyDescent="0.3">
      <c r="A209" s="84"/>
      <c r="B209" s="71" t="s">
        <v>12</v>
      </c>
      <c r="C209" s="75">
        <v>0.96699999999999997</v>
      </c>
    </row>
    <row r="210" spans="1:3" x14ac:dyDescent="0.35">
      <c r="A210" s="84" t="s">
        <v>67</v>
      </c>
      <c r="B210" s="63" t="s">
        <v>23</v>
      </c>
      <c r="C210" s="76">
        <v>0.26335351739594498</v>
      </c>
    </row>
    <row r="211" spans="1:3" x14ac:dyDescent="0.35">
      <c r="A211" s="84"/>
      <c r="B211" s="67" t="s">
        <v>24</v>
      </c>
      <c r="C211" s="41">
        <v>0.36271257849480698</v>
      </c>
    </row>
    <row r="212" spans="1:3" x14ac:dyDescent="0.35">
      <c r="A212" s="84"/>
      <c r="B212" s="71" t="s">
        <v>40</v>
      </c>
      <c r="C212" s="41">
        <v>0.37354794041032502</v>
      </c>
    </row>
    <row r="213" spans="1:3" ht="18" thickBot="1" x14ac:dyDescent="0.4">
      <c r="A213" s="84"/>
      <c r="B213" s="77" t="s">
        <v>12</v>
      </c>
      <c r="C213" s="78">
        <v>0.23799999999999999</v>
      </c>
    </row>
  </sheetData>
  <mergeCells count="42">
    <mergeCell ref="A187:A190"/>
    <mergeCell ref="F150:F153"/>
    <mergeCell ref="F154:F157"/>
    <mergeCell ref="F158:F161"/>
    <mergeCell ref="F162:F165"/>
    <mergeCell ref="F166:F169"/>
    <mergeCell ref="A150:A153"/>
    <mergeCell ref="A154:A157"/>
    <mergeCell ref="A158:A161"/>
    <mergeCell ref="A162:A165"/>
    <mergeCell ref="F170:F173"/>
    <mergeCell ref="A171:A173"/>
    <mergeCell ref="A175:A177"/>
    <mergeCell ref="A179:A181"/>
    <mergeCell ref="A183:A186"/>
    <mergeCell ref="A133:A135"/>
    <mergeCell ref="A137:A140"/>
    <mergeCell ref="A111:A114"/>
    <mergeCell ref="A115:A118"/>
    <mergeCell ref="A119:A122"/>
    <mergeCell ref="A125:A127"/>
    <mergeCell ref="A129:A131"/>
    <mergeCell ref="A88:A90"/>
    <mergeCell ref="A92:A94"/>
    <mergeCell ref="A96:A98"/>
    <mergeCell ref="A100:A102"/>
    <mergeCell ref="A107:A110"/>
    <mergeCell ref="A64:A67"/>
    <mergeCell ref="A68:A71"/>
    <mergeCell ref="A72:A75"/>
    <mergeCell ref="A76:A79"/>
    <mergeCell ref="A60:A63"/>
    <mergeCell ref="A31:A34"/>
    <mergeCell ref="A35:A38"/>
    <mergeCell ref="A39:A42"/>
    <mergeCell ref="A43:A46"/>
    <mergeCell ref="A47:A50"/>
    <mergeCell ref="A194:A197"/>
    <mergeCell ref="A198:A201"/>
    <mergeCell ref="A202:A205"/>
    <mergeCell ref="A206:A209"/>
    <mergeCell ref="A210:A213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zoomScaleNormal="100" workbookViewId="0">
      <selection activeCell="E8" sqref="E8"/>
    </sheetView>
  </sheetViews>
  <sheetFormatPr defaultRowHeight="17.399999999999999" x14ac:dyDescent="0.4"/>
  <cols>
    <col min="1" max="1" width="12.19921875" customWidth="1"/>
    <col min="2" max="2" width="11.5"/>
    <col min="3" max="3" width="11.19921875" customWidth="1"/>
    <col min="4" max="4" width="11.5"/>
    <col min="5" max="5" width="14.69921875" customWidth="1"/>
    <col min="6" max="1025" width="8.69921875" customWidth="1"/>
  </cols>
  <sheetData>
    <row r="1" spans="1:7" x14ac:dyDescent="0.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4">
      <c r="A2" t="s">
        <v>22</v>
      </c>
      <c r="B2">
        <v>658</v>
      </c>
      <c r="C2">
        <v>321.920456</v>
      </c>
      <c r="D2">
        <v>336.62726199999997</v>
      </c>
      <c r="E2">
        <v>1.6E-2</v>
      </c>
      <c r="F2">
        <v>0.84399999999999997</v>
      </c>
      <c r="G2">
        <v>5.0900000000000001E-4</v>
      </c>
    </row>
    <row r="3" spans="1:7" x14ac:dyDescent="0.4">
      <c r="A3" t="s">
        <v>23</v>
      </c>
      <c r="B3">
        <v>176</v>
      </c>
      <c r="C3">
        <v>88.872398000000004</v>
      </c>
      <c r="D3">
        <v>87.696524999999994</v>
      </c>
      <c r="E3">
        <v>0.06</v>
      </c>
      <c r="F3">
        <v>54.8</v>
      </c>
      <c r="G3">
        <v>3.9E-2</v>
      </c>
    </row>
    <row r="4" spans="1:7" x14ac:dyDescent="0.4">
      <c r="A4" t="s">
        <v>24</v>
      </c>
      <c r="B4">
        <v>183.85867400000001</v>
      </c>
      <c r="C4">
        <v>91.686335999999997</v>
      </c>
      <c r="D4">
        <v>92.172337999999996</v>
      </c>
      <c r="E4">
        <v>5.7928E-2</v>
      </c>
      <c r="F4">
        <v>190.190608</v>
      </c>
      <c r="G4">
        <v>0.70042300000000002</v>
      </c>
    </row>
    <row r="5" spans="1:7" x14ac:dyDescent="0.4">
      <c r="A5" t="s">
        <v>25</v>
      </c>
      <c r="B5">
        <v>1132.2301649999999</v>
      </c>
      <c r="C5">
        <v>555.43838300000004</v>
      </c>
      <c r="D5">
        <v>576.79178200000001</v>
      </c>
      <c r="E5">
        <v>9.1129999999999996E-3</v>
      </c>
      <c r="F5">
        <v>0.87294799999999995</v>
      </c>
      <c r="G5">
        <v>1.7200000000000001E-4</v>
      </c>
    </row>
    <row r="6" spans="1:7" x14ac:dyDescent="0.4">
      <c r="A6" t="s">
        <v>26</v>
      </c>
      <c r="B6">
        <v>934.86005399999999</v>
      </c>
      <c r="C6">
        <v>457.19499100000002</v>
      </c>
      <c r="D6">
        <v>477.66506199999998</v>
      </c>
      <c r="E6">
        <v>1.1183999999999999E-2</v>
      </c>
      <c r="F6">
        <v>2.35439</v>
      </c>
      <c r="G6">
        <v>1.73E-4</v>
      </c>
    </row>
    <row r="7" spans="1:7" x14ac:dyDescent="0.4">
      <c r="A7" t="s">
        <v>27</v>
      </c>
      <c r="B7">
        <v>1119</v>
      </c>
      <c r="C7">
        <v>551.39254600000004</v>
      </c>
      <c r="D7">
        <v>567.87287000000003</v>
      </c>
      <c r="E7">
        <v>9.2899999999999996E-3</v>
      </c>
      <c r="F7">
        <v>0.89</v>
      </c>
      <c r="G7">
        <v>1.4300000000000001E-4</v>
      </c>
    </row>
    <row r="8" spans="1:7" x14ac:dyDescent="0.4">
      <c r="A8" t="s">
        <v>28</v>
      </c>
      <c r="B8" s="2">
        <v>892</v>
      </c>
      <c r="E8" s="2">
        <v>1.17E-2</v>
      </c>
      <c r="F8" s="2">
        <v>0.92</v>
      </c>
      <c r="G8" s="2">
        <v>1.4999999999999999E-4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zoomScaleNormal="100" workbookViewId="0">
      <selection activeCell="E8" sqref="E8"/>
    </sheetView>
  </sheetViews>
  <sheetFormatPr defaultRowHeight="17.399999999999999" x14ac:dyDescent="0.4"/>
  <cols>
    <col min="1" max="1" width="12.19921875" customWidth="1"/>
    <col min="2" max="2" width="11.5"/>
    <col min="3" max="4" width="11.19921875" customWidth="1"/>
    <col min="5" max="5" width="14.69921875" customWidth="1"/>
    <col min="6" max="1025" width="8.69921875" customWidth="1"/>
  </cols>
  <sheetData>
    <row r="1" spans="1:7" x14ac:dyDescent="0.4">
      <c r="A1" t="s">
        <v>29</v>
      </c>
      <c r="B1" t="s">
        <v>30</v>
      </c>
      <c r="C1" t="s">
        <v>17</v>
      </c>
      <c r="D1" t="s">
        <v>18</v>
      </c>
      <c r="E1" t="s">
        <v>31</v>
      </c>
      <c r="F1" t="s">
        <v>32</v>
      </c>
      <c r="G1" t="s">
        <v>21</v>
      </c>
    </row>
    <row r="2" spans="1:7" x14ac:dyDescent="0.4">
      <c r="A2" t="s">
        <v>22</v>
      </c>
      <c r="B2">
        <v>428.5</v>
      </c>
      <c r="C2">
        <v>82.939411000000007</v>
      </c>
      <c r="D2">
        <v>345.64089100000001</v>
      </c>
      <c r="E2">
        <v>1.1299999999999999E-2</v>
      </c>
      <c r="F2">
        <v>1.0001</v>
      </c>
      <c r="G2">
        <v>2.6600000000000001E-4</v>
      </c>
    </row>
    <row r="3" spans="1:7" x14ac:dyDescent="0.4">
      <c r="A3" t="s">
        <v>23</v>
      </c>
      <c r="B3">
        <v>134</v>
      </c>
      <c r="C3">
        <v>25.99943</v>
      </c>
      <c r="D3">
        <v>108.637905</v>
      </c>
      <c r="E3">
        <v>3.5999999999999997E-2</v>
      </c>
      <c r="F3">
        <v>9.3870000000000005</v>
      </c>
      <c r="G3">
        <v>5.7000000000000002E-3</v>
      </c>
    </row>
    <row r="4" spans="1:7" x14ac:dyDescent="0.4">
      <c r="A4" t="s">
        <v>24</v>
      </c>
      <c r="B4">
        <v>140.93418500000001</v>
      </c>
      <c r="C4">
        <v>27.153358999999998</v>
      </c>
      <c r="D4">
        <v>113.780826</v>
      </c>
      <c r="E4">
        <v>3.4659000000000002E-2</v>
      </c>
      <c r="F4">
        <v>14.760915000000001</v>
      </c>
      <c r="G4">
        <v>5.6470000000000001E-3</v>
      </c>
    </row>
    <row r="5" spans="1:7" x14ac:dyDescent="0.4">
      <c r="A5" t="s">
        <v>25</v>
      </c>
      <c r="B5">
        <v>989.18503699999997</v>
      </c>
      <c r="C5">
        <v>191.40413000000001</v>
      </c>
      <c r="D5">
        <v>797.78090699999996</v>
      </c>
      <c r="E5">
        <v>4.7169999999999998E-3</v>
      </c>
      <c r="F5">
        <v>2.9022670000000002</v>
      </c>
      <c r="G5">
        <v>6.3E-5</v>
      </c>
    </row>
    <row r="6" spans="1:7" x14ac:dyDescent="0.4">
      <c r="A6" t="s">
        <v>26</v>
      </c>
      <c r="B6">
        <v>732.526115</v>
      </c>
      <c r="C6">
        <v>141.72627299999999</v>
      </c>
      <c r="D6">
        <v>590.79984200000001</v>
      </c>
      <c r="E6">
        <v>6.4689999999999999E-3</v>
      </c>
      <c r="F6">
        <v>1.276853</v>
      </c>
      <c r="G6">
        <v>9.2E-5</v>
      </c>
    </row>
    <row r="7" spans="1:7" x14ac:dyDescent="0.4">
      <c r="A7" t="s">
        <v>27</v>
      </c>
      <c r="B7">
        <v>759</v>
      </c>
      <c r="C7">
        <v>146.88017099999999</v>
      </c>
      <c r="D7">
        <v>612.14838099999997</v>
      </c>
      <c r="E7">
        <v>6.1999999999999998E-3</v>
      </c>
      <c r="F7">
        <v>0.69899999999999995</v>
      </c>
      <c r="G7">
        <v>7.1000000000000005E-5</v>
      </c>
    </row>
    <row r="8" spans="1:7" x14ac:dyDescent="0.4">
      <c r="A8" t="s">
        <v>28</v>
      </c>
      <c r="B8" s="2">
        <v>544</v>
      </c>
      <c r="E8" s="2">
        <v>8.8000000000000005E-3</v>
      </c>
      <c r="F8" s="2">
        <v>0.79</v>
      </c>
      <c r="G8" s="2">
        <v>9.2E-5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zoomScaleNormal="100" workbookViewId="0">
      <selection activeCell="E8" sqref="E8"/>
    </sheetView>
  </sheetViews>
  <sheetFormatPr defaultRowHeight="17.399999999999999" x14ac:dyDescent="0.4"/>
  <cols>
    <col min="1" max="1" width="12.19921875" customWidth="1"/>
    <col min="2" max="2" width="11.5"/>
    <col min="3" max="4" width="11.19921875" customWidth="1"/>
    <col min="5" max="5" width="14.69921875" customWidth="1"/>
    <col min="6" max="1025" width="8.69921875" customWidth="1"/>
  </cols>
  <sheetData>
    <row r="1" spans="1:7" x14ac:dyDescent="0.4">
      <c r="A1" t="s">
        <v>33</v>
      </c>
      <c r="B1" t="s">
        <v>30</v>
      </c>
      <c r="C1" t="s">
        <v>17</v>
      </c>
      <c r="D1" t="s">
        <v>18</v>
      </c>
      <c r="E1" t="s">
        <v>31</v>
      </c>
      <c r="F1" t="s">
        <v>32</v>
      </c>
      <c r="G1" t="s">
        <v>21</v>
      </c>
    </row>
    <row r="2" spans="1:7" x14ac:dyDescent="0.4">
      <c r="A2" t="s">
        <v>22</v>
      </c>
      <c r="B2">
        <v>327.2</v>
      </c>
      <c r="C2">
        <v>108.14483300000001</v>
      </c>
      <c r="D2">
        <v>219.078553</v>
      </c>
      <c r="E2">
        <v>2.4E-2</v>
      </c>
      <c r="F2">
        <v>1.0740000000000001</v>
      </c>
      <c r="G2">
        <v>1.7799999999999999E-3</v>
      </c>
    </row>
    <row r="3" spans="1:7" x14ac:dyDescent="0.4">
      <c r="A3" t="s">
        <v>23</v>
      </c>
      <c r="B3">
        <v>45</v>
      </c>
      <c r="C3">
        <v>14.956143000000001</v>
      </c>
      <c r="D3">
        <v>30.018643000000001</v>
      </c>
      <c r="E3">
        <v>0.17699999999999999</v>
      </c>
      <c r="F3">
        <v>16</v>
      </c>
      <c r="G3">
        <v>0.115</v>
      </c>
    </row>
    <row r="4" spans="1:7" x14ac:dyDescent="0.4">
      <c r="A4" t="s">
        <v>24</v>
      </c>
      <c r="B4">
        <v>109.672507</v>
      </c>
      <c r="C4">
        <v>35.897809000000002</v>
      </c>
      <c r="D4">
        <v>73.774698000000001</v>
      </c>
      <c r="E4">
        <v>7.2124999999999995E-2</v>
      </c>
      <c r="F4">
        <v>9.7588179999999998</v>
      </c>
      <c r="G4">
        <v>2.1149000000000001E-2</v>
      </c>
    </row>
    <row r="5" spans="1:7" x14ac:dyDescent="0.4">
      <c r="A5" t="s">
        <v>25</v>
      </c>
      <c r="B5">
        <v>950.09220200000004</v>
      </c>
      <c r="C5">
        <v>313.439683</v>
      </c>
      <c r="D5">
        <v>636.65251799999999</v>
      </c>
      <c r="E5">
        <v>8.0400000000000003E-3</v>
      </c>
      <c r="F5">
        <v>0.97756299999999996</v>
      </c>
      <c r="G5">
        <v>1.5799999999999999E-4</v>
      </c>
    </row>
    <row r="6" spans="1:7" x14ac:dyDescent="0.4">
      <c r="A6" t="s">
        <v>26</v>
      </c>
      <c r="B6">
        <v>753.55397200000004</v>
      </c>
      <c r="C6">
        <v>248.35370399999999</v>
      </c>
      <c r="D6">
        <v>505.20026799999999</v>
      </c>
      <c r="E6">
        <v>1.0238000000000001E-2</v>
      </c>
      <c r="F6">
        <v>1.0837810000000001</v>
      </c>
      <c r="G6">
        <v>2.5700000000000001E-4</v>
      </c>
    </row>
    <row r="7" spans="1:7" x14ac:dyDescent="0.4">
      <c r="A7" t="s">
        <v>27</v>
      </c>
      <c r="B7">
        <v>1028</v>
      </c>
      <c r="C7">
        <v>339.44469199999997</v>
      </c>
      <c r="D7">
        <v>689.46045300000003</v>
      </c>
      <c r="E7">
        <v>7.4000000000000003E-3</v>
      </c>
      <c r="F7">
        <v>1.042</v>
      </c>
      <c r="G7">
        <v>1.54E-4</v>
      </c>
    </row>
    <row r="8" spans="1:7" x14ac:dyDescent="0.4">
      <c r="A8" t="s">
        <v>28</v>
      </c>
      <c r="B8" s="2">
        <v>744</v>
      </c>
      <c r="E8" s="2">
        <v>0.01</v>
      </c>
      <c r="F8" s="2">
        <v>0.85</v>
      </c>
      <c r="G8" s="2">
        <v>5.2700000000000002E-4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zoomScaleNormal="100" workbookViewId="0">
      <selection activeCell="B8" sqref="B8"/>
    </sheetView>
  </sheetViews>
  <sheetFormatPr defaultRowHeight="17.399999999999999" x14ac:dyDescent="0.4"/>
  <cols>
    <col min="1" max="1" width="12.19921875" customWidth="1"/>
    <col min="2" max="2" width="11.5"/>
    <col min="3" max="4" width="11.19921875" customWidth="1"/>
    <col min="5" max="5" width="14.69921875" customWidth="1"/>
    <col min="6" max="1025" width="8.69921875" customWidth="1"/>
  </cols>
  <sheetData>
    <row r="1" spans="1:7" x14ac:dyDescent="0.4">
      <c r="A1" t="s">
        <v>34</v>
      </c>
      <c r="B1" t="s">
        <v>30</v>
      </c>
      <c r="C1" t="s">
        <v>17</v>
      </c>
      <c r="D1" t="s">
        <v>18</v>
      </c>
      <c r="E1" t="s">
        <v>31</v>
      </c>
      <c r="F1" t="s">
        <v>32</v>
      </c>
      <c r="G1" t="s">
        <v>21</v>
      </c>
    </row>
    <row r="2" spans="1:7" x14ac:dyDescent="0.4">
      <c r="A2" t="s">
        <v>22</v>
      </c>
      <c r="B2">
        <v>664</v>
      </c>
      <c r="C2">
        <v>569.01747799999998</v>
      </c>
      <c r="D2">
        <v>95.141013000000001</v>
      </c>
      <c r="E2">
        <v>2.9700000000000001E-2</v>
      </c>
      <c r="F2">
        <v>1.39</v>
      </c>
      <c r="G2">
        <v>1.9E-3</v>
      </c>
    </row>
    <row r="3" spans="1:7" x14ac:dyDescent="0.4">
      <c r="A3" t="s">
        <v>23</v>
      </c>
      <c r="B3">
        <v>59</v>
      </c>
      <c r="C3">
        <v>46.617967999999998</v>
      </c>
      <c r="D3">
        <v>12.935093</v>
      </c>
      <c r="E3">
        <v>0.25900000000000001</v>
      </c>
      <c r="F3">
        <v>36</v>
      </c>
      <c r="G3">
        <v>0.3</v>
      </c>
    </row>
    <row r="4" spans="1:7" x14ac:dyDescent="0.4">
      <c r="A4" t="s">
        <v>24</v>
      </c>
      <c r="B4">
        <v>222.048733</v>
      </c>
      <c r="C4">
        <v>185.745068</v>
      </c>
      <c r="D4">
        <v>36.303665000000002</v>
      </c>
      <c r="E4">
        <v>8.2719000000000001E-2</v>
      </c>
      <c r="F4">
        <v>43.715366000000003</v>
      </c>
      <c r="G4">
        <v>5.7445999999999997E-2</v>
      </c>
    </row>
    <row r="5" spans="1:7" x14ac:dyDescent="0.4">
      <c r="A5" t="s">
        <v>25</v>
      </c>
      <c r="B5">
        <v>1017.298097</v>
      </c>
      <c r="C5">
        <v>871.20078899999999</v>
      </c>
      <c r="D5">
        <v>146.097308</v>
      </c>
      <c r="E5">
        <v>1.9210999999999999E-2</v>
      </c>
      <c r="F5">
        <v>2.117334</v>
      </c>
      <c r="G5">
        <v>2.1919999999999999E-3</v>
      </c>
    </row>
    <row r="6" spans="1:7" x14ac:dyDescent="0.4">
      <c r="A6" t="s">
        <v>26</v>
      </c>
      <c r="B6">
        <v>1031.9138310000001</v>
      </c>
      <c r="C6">
        <v>883.84933699999999</v>
      </c>
      <c r="D6">
        <v>148.064494</v>
      </c>
      <c r="E6">
        <v>1.8879E-2</v>
      </c>
      <c r="F6">
        <v>7.4336359999999999</v>
      </c>
      <c r="G6">
        <v>1.3439999999999999E-3</v>
      </c>
    </row>
    <row r="7" spans="1:7" x14ac:dyDescent="0.4">
      <c r="A7" t="s">
        <v>27</v>
      </c>
    </row>
    <row r="8" spans="1:7" x14ac:dyDescent="0.4">
      <c r="A8" t="s">
        <v>28</v>
      </c>
      <c r="B8">
        <v>1136</v>
      </c>
      <c r="C8">
        <v>968.089021</v>
      </c>
      <c r="D8">
        <v>168.353039</v>
      </c>
      <c r="E8">
        <v>1.6899999999999998E-2</v>
      </c>
      <c r="F8">
        <v>3.69</v>
      </c>
      <c r="G8">
        <v>8.7100000000000003E-4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E8" sqref="E8"/>
    </sheetView>
  </sheetViews>
  <sheetFormatPr defaultRowHeight="17.399999999999999" x14ac:dyDescent="0.4"/>
  <cols>
    <col min="1" max="1" width="12.19921875" customWidth="1"/>
    <col min="2" max="2" width="11.5"/>
    <col min="3" max="3" width="11.19921875" customWidth="1"/>
    <col min="4" max="4" width="11.5"/>
    <col min="5" max="5" width="14.69921875" customWidth="1"/>
    <col min="6" max="1025" width="8.69921875" customWidth="1"/>
  </cols>
  <sheetData>
    <row r="1" spans="1:7" x14ac:dyDescent="0.4">
      <c r="A1" t="s">
        <v>35</v>
      </c>
      <c r="B1" t="s">
        <v>30</v>
      </c>
      <c r="C1" t="s">
        <v>17</v>
      </c>
      <c r="D1" t="s">
        <v>18</v>
      </c>
      <c r="E1" t="s">
        <v>31</v>
      </c>
      <c r="F1" t="s">
        <v>32</v>
      </c>
      <c r="G1" t="s">
        <v>21</v>
      </c>
    </row>
    <row r="2" spans="1:7" x14ac:dyDescent="0.4">
      <c r="A2" t="s">
        <v>22</v>
      </c>
      <c r="B2">
        <v>363</v>
      </c>
      <c r="C2">
        <v>21.551918000000001</v>
      </c>
      <c r="D2">
        <v>341.53239200000002</v>
      </c>
      <c r="E2">
        <v>0.10349999999999999</v>
      </c>
      <c r="F2">
        <v>1.103</v>
      </c>
      <c r="G2">
        <v>1.3100000000000001E-2</v>
      </c>
    </row>
    <row r="3" spans="1:7" x14ac:dyDescent="0.4">
      <c r="A3" t="s">
        <v>23</v>
      </c>
      <c r="B3">
        <v>40</v>
      </c>
      <c r="C3">
        <v>5.6843149999999998</v>
      </c>
      <c r="D3">
        <v>34.376446999999999</v>
      </c>
      <c r="E3">
        <v>0.64800000000000002</v>
      </c>
      <c r="F3">
        <v>45</v>
      </c>
      <c r="G3">
        <v>0.75700000000000001</v>
      </c>
    </row>
    <row r="4" spans="1:7" x14ac:dyDescent="0.4">
      <c r="A4" t="s">
        <v>24</v>
      </c>
      <c r="B4">
        <v>100.817038</v>
      </c>
      <c r="C4">
        <v>6.2435479999999997</v>
      </c>
      <c r="D4">
        <v>94.573490000000007</v>
      </c>
      <c r="E4">
        <v>0.37009999999999998</v>
      </c>
      <c r="F4">
        <v>101.916748</v>
      </c>
      <c r="G4">
        <v>0.91388000000000003</v>
      </c>
    </row>
    <row r="5" spans="1:7" x14ac:dyDescent="0.4">
      <c r="A5" t="s">
        <v>25</v>
      </c>
      <c r="B5">
        <v>1176.3218449999999</v>
      </c>
      <c r="C5">
        <v>71.130404999999996</v>
      </c>
      <c r="D5">
        <v>1105.1914400000001</v>
      </c>
      <c r="E5">
        <v>3.1569E-2</v>
      </c>
      <c r="F5">
        <v>10.850726</v>
      </c>
      <c r="G5">
        <v>6.2519999999999997E-3</v>
      </c>
    </row>
    <row r="6" spans="1:7" x14ac:dyDescent="0.4">
      <c r="A6" t="s">
        <v>26</v>
      </c>
      <c r="B6">
        <v>662.77232600000002</v>
      </c>
      <c r="C6">
        <v>41.770826999999997</v>
      </c>
      <c r="D6">
        <v>621.00149899999997</v>
      </c>
      <c r="E6">
        <v>5.5058000000000003E-2</v>
      </c>
      <c r="F6">
        <v>11.670453</v>
      </c>
      <c r="G6">
        <v>3.5364E-2</v>
      </c>
    </row>
    <row r="7" spans="1:7" x14ac:dyDescent="0.4">
      <c r="A7" t="s">
        <v>27</v>
      </c>
      <c r="B7">
        <v>1093</v>
      </c>
      <c r="C7">
        <v>66.835847999999999</v>
      </c>
      <c r="D7">
        <v>1027.0565300000001</v>
      </c>
      <c r="E7">
        <v>3.39E-2</v>
      </c>
      <c r="F7">
        <v>1.07</v>
      </c>
      <c r="G7">
        <v>9.2500000000000004E-4</v>
      </c>
    </row>
    <row r="8" spans="1:7" x14ac:dyDescent="0.4">
      <c r="A8" t="s">
        <v>28</v>
      </c>
      <c r="B8" s="2">
        <v>528</v>
      </c>
      <c r="E8" s="2">
        <v>6.9000000000000006E-2</v>
      </c>
      <c r="F8" s="2">
        <v>0.84</v>
      </c>
      <c r="G8" s="2">
        <v>2.8E-3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J4" sqref="J4"/>
    </sheetView>
  </sheetViews>
  <sheetFormatPr defaultRowHeight="17.399999999999999" x14ac:dyDescent="0.4"/>
  <cols>
    <col min="1" max="1" width="12.19921875" customWidth="1"/>
    <col min="2" max="2" width="11" customWidth="1"/>
    <col min="3" max="4" width="11.19921875" customWidth="1"/>
    <col min="5" max="5" width="14.69921875" customWidth="1"/>
    <col min="6" max="6" width="11.19921875" customWidth="1"/>
    <col min="7" max="7" width="14.69921875" customWidth="1"/>
    <col min="8" max="1025" width="8.69921875" customWidth="1"/>
  </cols>
  <sheetData>
    <row r="1" spans="1:7" x14ac:dyDescent="0.4">
      <c r="A1" t="s">
        <v>36</v>
      </c>
      <c r="B1" t="s">
        <v>30</v>
      </c>
      <c r="C1" t="s">
        <v>17</v>
      </c>
      <c r="D1" t="s">
        <v>18</v>
      </c>
      <c r="E1" t="s">
        <v>31</v>
      </c>
      <c r="F1" t="s">
        <v>32</v>
      </c>
      <c r="G1" t="s">
        <v>21</v>
      </c>
    </row>
    <row r="2" spans="1:7" x14ac:dyDescent="0.4">
      <c r="A2" t="s">
        <v>22</v>
      </c>
      <c r="B2">
        <v>930</v>
      </c>
      <c r="C2">
        <v>622.895127</v>
      </c>
      <c r="D2">
        <v>307.37113299999999</v>
      </c>
      <c r="E2">
        <v>1.2999999999999999E-2</v>
      </c>
      <c r="F2">
        <v>0.91100000000000003</v>
      </c>
      <c r="G2">
        <v>2.6800000000000001E-4</v>
      </c>
    </row>
    <row r="3" spans="1:7" x14ac:dyDescent="0.4">
      <c r="A3" t="s">
        <v>23</v>
      </c>
      <c r="B3">
        <v>259</v>
      </c>
      <c r="C3">
        <v>173.458643</v>
      </c>
      <c r="D3">
        <v>85.915682000000004</v>
      </c>
      <c r="E3">
        <v>4.7E-2</v>
      </c>
      <c r="F3">
        <v>31</v>
      </c>
      <c r="G3">
        <v>1.23E-2</v>
      </c>
    </row>
    <row r="4" spans="1:7" x14ac:dyDescent="0.4">
      <c r="A4" t="s">
        <v>24</v>
      </c>
      <c r="B4">
        <v>361.15291000000002</v>
      </c>
      <c r="C4">
        <v>241.754524</v>
      </c>
      <c r="D4">
        <v>119.398386</v>
      </c>
      <c r="E4">
        <v>3.4083000000000002E-2</v>
      </c>
      <c r="F4">
        <v>16.192599000000001</v>
      </c>
      <c r="G4">
        <v>9.0329999999999994E-3</v>
      </c>
    </row>
    <row r="5" spans="1:7" x14ac:dyDescent="0.4">
      <c r="A5" t="s">
        <v>25</v>
      </c>
      <c r="B5">
        <v>1292.1188420000001</v>
      </c>
      <c r="C5">
        <v>865.11224400000003</v>
      </c>
      <c r="D5">
        <v>427.006598</v>
      </c>
      <c r="E5">
        <v>9.2589999999999999E-3</v>
      </c>
      <c r="F5">
        <v>1.357658</v>
      </c>
      <c r="G5">
        <v>2.2499999999999999E-4</v>
      </c>
    </row>
    <row r="6" spans="1:7" x14ac:dyDescent="0.4">
      <c r="A6" t="s">
        <v>26</v>
      </c>
      <c r="B6">
        <v>1004.070547</v>
      </c>
      <c r="C6">
        <v>672.23763299999996</v>
      </c>
      <c r="D6">
        <v>331.83291500000001</v>
      </c>
      <c r="E6">
        <v>1.2074E-2</v>
      </c>
      <c r="F6">
        <v>1.7989139999999999</v>
      </c>
      <c r="G6">
        <v>2.7799999999999998E-4</v>
      </c>
    </row>
    <row r="7" spans="1:7" x14ac:dyDescent="0.4">
      <c r="A7" t="s">
        <v>27</v>
      </c>
      <c r="B7" s="2">
        <v>883.1</v>
      </c>
      <c r="E7" s="2">
        <v>1.2999999999999999E-2</v>
      </c>
      <c r="F7" s="2">
        <v>0.89</v>
      </c>
      <c r="G7" s="2">
        <v>4.0000000000000002E-4</v>
      </c>
    </row>
    <row r="8" spans="1:7" x14ac:dyDescent="0.4">
      <c r="A8" t="s">
        <v>28</v>
      </c>
      <c r="B8" s="2">
        <v>776</v>
      </c>
      <c r="E8" s="2">
        <v>1.4999999999999999E-2</v>
      </c>
      <c r="F8" s="2">
        <v>6.8000000000000005E-2</v>
      </c>
      <c r="G8" s="2">
        <v>2.4499999999999999E-4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zoomScaleNormal="100" workbookViewId="0">
      <selection activeCell="E6" sqref="E6"/>
    </sheetView>
  </sheetViews>
  <sheetFormatPr defaultRowHeight="17.399999999999999" x14ac:dyDescent="0.4"/>
  <cols>
    <col min="1" max="1" width="12.19921875" customWidth="1"/>
    <col min="2" max="2" width="11.5"/>
    <col min="3" max="4" width="11.19921875" customWidth="1"/>
    <col min="5" max="5" width="14.69921875" customWidth="1"/>
    <col min="6" max="1025" width="8.69921875" customWidth="1"/>
  </cols>
  <sheetData>
    <row r="1" spans="1:7" x14ac:dyDescent="0.4">
      <c r="A1" t="s">
        <v>37</v>
      </c>
      <c r="B1" t="s">
        <v>30</v>
      </c>
      <c r="C1" t="s">
        <v>17</v>
      </c>
      <c r="D1" t="s">
        <v>18</v>
      </c>
      <c r="E1" t="s">
        <v>31</v>
      </c>
      <c r="F1" t="s">
        <v>32</v>
      </c>
      <c r="G1" t="s">
        <v>21</v>
      </c>
    </row>
    <row r="2" spans="1:7" x14ac:dyDescent="0.4">
      <c r="A2" t="s">
        <v>22</v>
      </c>
      <c r="B2">
        <v>679</v>
      </c>
      <c r="C2">
        <v>83.334110999999993</v>
      </c>
      <c r="D2">
        <v>596.04607299999998</v>
      </c>
      <c r="E2">
        <v>1.15E-2</v>
      </c>
      <c r="F2">
        <v>0.54959999999999998</v>
      </c>
      <c r="G2">
        <v>3.21E-4</v>
      </c>
    </row>
    <row r="3" spans="1:7" x14ac:dyDescent="0.4">
      <c r="A3" t="s">
        <v>23</v>
      </c>
      <c r="B3">
        <v>48</v>
      </c>
      <c r="C3">
        <v>5.9550299999999998</v>
      </c>
      <c r="D3">
        <v>42.432986999999997</v>
      </c>
      <c r="E3">
        <v>0.16200000000000001</v>
      </c>
      <c r="F3">
        <v>4.2</v>
      </c>
      <c r="G3">
        <v>4.8000000000000001E-2</v>
      </c>
    </row>
    <row r="4" spans="1:7" x14ac:dyDescent="0.4">
      <c r="A4" t="s">
        <v>24</v>
      </c>
      <c r="B4">
        <v>117.600103</v>
      </c>
      <c r="C4">
        <v>14.384304999999999</v>
      </c>
      <c r="D4">
        <v>103.21579800000001</v>
      </c>
      <c r="E4">
        <v>6.6894999999999996E-2</v>
      </c>
      <c r="F4">
        <v>1.392633</v>
      </c>
      <c r="G4">
        <v>5.3220000000000003E-3</v>
      </c>
    </row>
    <row r="5" spans="1:7" x14ac:dyDescent="0.4">
      <c r="A5" t="s">
        <v>25</v>
      </c>
      <c r="B5">
        <v>1099.0365409999999</v>
      </c>
      <c r="C5">
        <v>134.83808500000001</v>
      </c>
      <c r="D5">
        <v>964.19845599999996</v>
      </c>
      <c r="E5">
        <v>6.953E-3</v>
      </c>
      <c r="F5">
        <v>0.54364800000000002</v>
      </c>
      <c r="G5">
        <v>1.11E-4</v>
      </c>
    </row>
    <row r="6" spans="1:7" x14ac:dyDescent="0.4">
      <c r="A6" t="s">
        <v>26</v>
      </c>
      <c r="B6">
        <v>739.53945599999997</v>
      </c>
      <c r="C6">
        <v>90.682203999999999</v>
      </c>
      <c r="D6">
        <v>648.85725300000001</v>
      </c>
      <c r="E6">
        <v>1.0505E-2</v>
      </c>
      <c r="F6">
        <v>0.65088299999999999</v>
      </c>
      <c r="G6">
        <v>1.3100000000000001E-4</v>
      </c>
    </row>
    <row r="7" spans="1:7" x14ac:dyDescent="0.4">
      <c r="A7" t="s">
        <v>27</v>
      </c>
    </row>
    <row r="8" spans="1:7" x14ac:dyDescent="0.4">
      <c r="A8" t="s">
        <v>28</v>
      </c>
      <c r="B8">
        <v>971</v>
      </c>
      <c r="C8">
        <v>119.15501399999999</v>
      </c>
      <c r="D8">
        <v>852.39406699999995</v>
      </c>
      <c r="E8">
        <v>7.9590000000000008E-3</v>
      </c>
      <c r="F8">
        <v>22</v>
      </c>
      <c r="G8">
        <v>3.0999999999999999E-3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"/>
  <sheetViews>
    <sheetView zoomScaleNormal="100" workbookViewId="0">
      <selection activeCell="B16" sqref="B16"/>
    </sheetView>
  </sheetViews>
  <sheetFormatPr defaultRowHeight="17.399999999999999" x14ac:dyDescent="0.4"/>
  <cols>
    <col min="1" max="1" width="12.19921875" customWidth="1"/>
    <col min="2" max="2" width="12.69921875" customWidth="1"/>
    <col min="3" max="1025" width="8.69921875" customWidth="1"/>
  </cols>
  <sheetData>
    <row r="1" spans="1:24" x14ac:dyDescent="0.4">
      <c r="B1" t="s">
        <v>15</v>
      </c>
      <c r="C1" t="s">
        <v>29</v>
      </c>
      <c r="D1" t="s">
        <v>33</v>
      </c>
      <c r="E1" t="s">
        <v>35</v>
      </c>
      <c r="F1" t="s">
        <v>36</v>
      </c>
      <c r="J1" t="s">
        <v>15</v>
      </c>
      <c r="K1" t="s">
        <v>29</v>
      </c>
      <c r="L1" t="s">
        <v>33</v>
      </c>
      <c r="M1" t="s">
        <v>35</v>
      </c>
      <c r="N1" t="s">
        <v>36</v>
      </c>
    </row>
    <row r="2" spans="1:24" x14ac:dyDescent="0.25">
      <c r="A2" t="s">
        <v>22</v>
      </c>
      <c r="B2" s="3">
        <v>658</v>
      </c>
      <c r="C2" s="3">
        <v>428.5</v>
      </c>
      <c r="D2" s="3">
        <v>327.2</v>
      </c>
      <c r="E2" s="3">
        <v>363</v>
      </c>
      <c r="F2" s="3">
        <v>930</v>
      </c>
      <c r="I2" t="s">
        <v>22</v>
      </c>
      <c r="J2" s="3">
        <v>658</v>
      </c>
      <c r="K2" s="3">
        <v>428.5</v>
      </c>
      <c r="L2" s="3">
        <v>327.2</v>
      </c>
      <c r="M2" s="3">
        <v>363</v>
      </c>
      <c r="N2" s="3">
        <v>930</v>
      </c>
    </row>
    <row r="3" spans="1:24" x14ac:dyDescent="0.25">
      <c r="A3" t="s">
        <v>38</v>
      </c>
      <c r="B3" s="3">
        <v>1090.4631220000001</v>
      </c>
      <c r="C3" s="3">
        <v>955.20033699999999</v>
      </c>
      <c r="D3" s="3">
        <v>939.13071400000001</v>
      </c>
      <c r="E3" s="3">
        <v>1135.5444239999999</v>
      </c>
      <c r="F3" s="3">
        <v>1237.7252149999999</v>
      </c>
      <c r="I3" t="s">
        <v>38</v>
      </c>
      <c r="J3" s="3">
        <v>1090.4631220000001</v>
      </c>
      <c r="K3" s="3">
        <v>955.20033699999999</v>
      </c>
      <c r="L3" s="3">
        <v>939.13071400000001</v>
      </c>
      <c r="M3" s="3">
        <v>1135.5444239999999</v>
      </c>
      <c r="N3" s="3">
        <v>1237.7252149999999</v>
      </c>
      <c r="T3" t="s">
        <v>15</v>
      </c>
      <c r="U3" t="s">
        <v>29</v>
      </c>
      <c r="V3" t="s">
        <v>33</v>
      </c>
      <c r="W3" t="s">
        <v>35</v>
      </c>
      <c r="X3" t="s">
        <v>36</v>
      </c>
    </row>
    <row r="4" spans="1:24" x14ac:dyDescent="0.25">
      <c r="A4" t="s">
        <v>39</v>
      </c>
      <c r="B4" s="3">
        <v>1119</v>
      </c>
      <c r="C4" s="3">
        <v>759</v>
      </c>
      <c r="D4" s="4">
        <v>1028</v>
      </c>
      <c r="E4" s="3">
        <v>1093</v>
      </c>
      <c r="F4" s="3">
        <v>883.1</v>
      </c>
      <c r="I4" t="s">
        <v>39</v>
      </c>
      <c r="J4" s="3">
        <v>1119</v>
      </c>
      <c r="K4" s="3">
        <v>759</v>
      </c>
      <c r="L4" s="4">
        <v>1028</v>
      </c>
      <c r="M4" s="3">
        <v>1093</v>
      </c>
      <c r="N4" s="3">
        <v>883.1</v>
      </c>
      <c r="S4" t="s">
        <v>22</v>
      </c>
      <c r="T4" s="3">
        <v>658</v>
      </c>
      <c r="U4" s="3">
        <v>428.5</v>
      </c>
      <c r="V4" s="3">
        <v>327.2</v>
      </c>
      <c r="W4" s="3">
        <v>363</v>
      </c>
      <c r="X4" s="3">
        <v>930</v>
      </c>
    </row>
    <row r="5" spans="1:24" x14ac:dyDescent="0.25">
      <c r="A5" t="s">
        <v>23</v>
      </c>
      <c r="B5" s="3">
        <v>176</v>
      </c>
      <c r="C5" s="3">
        <v>134</v>
      </c>
      <c r="D5" s="3">
        <v>45</v>
      </c>
      <c r="E5" s="3">
        <v>40</v>
      </c>
      <c r="F5" s="3">
        <v>259</v>
      </c>
      <c r="I5" t="s">
        <v>23</v>
      </c>
      <c r="J5" s="3">
        <v>176</v>
      </c>
      <c r="K5" s="3">
        <v>134</v>
      </c>
      <c r="L5" s="3">
        <v>45</v>
      </c>
      <c r="M5" s="3">
        <v>40</v>
      </c>
      <c r="N5" s="3">
        <v>259</v>
      </c>
      <c r="S5" t="s">
        <v>23</v>
      </c>
      <c r="T5" s="3">
        <v>176</v>
      </c>
      <c r="U5" s="3">
        <v>134</v>
      </c>
      <c r="V5" s="3">
        <v>45</v>
      </c>
      <c r="W5" s="3">
        <v>40</v>
      </c>
      <c r="X5" s="3">
        <v>259</v>
      </c>
    </row>
    <row r="6" spans="1:24" x14ac:dyDescent="0.25">
      <c r="A6" t="s">
        <v>24</v>
      </c>
      <c r="B6" s="3">
        <v>252.86166399999999</v>
      </c>
      <c r="C6" s="3">
        <v>140.93418500000001</v>
      </c>
      <c r="D6" s="3">
        <v>109.672507</v>
      </c>
      <c r="E6" s="3">
        <v>131.161112</v>
      </c>
      <c r="F6" s="3">
        <v>361.15291000000002</v>
      </c>
      <c r="I6" t="s">
        <v>24</v>
      </c>
      <c r="J6" s="3">
        <v>252.86166399999999</v>
      </c>
      <c r="K6" s="3">
        <v>140.93418500000001</v>
      </c>
      <c r="L6" s="3">
        <v>109.672507</v>
      </c>
      <c r="M6" s="3">
        <v>131.161112</v>
      </c>
      <c r="N6" s="3">
        <v>361.15291000000002</v>
      </c>
      <c r="S6" t="s">
        <v>24</v>
      </c>
      <c r="T6" s="3">
        <v>252.86166399999999</v>
      </c>
      <c r="U6" s="3">
        <v>140.93418500000001</v>
      </c>
      <c r="V6" s="3">
        <v>109.672507</v>
      </c>
      <c r="W6" s="3">
        <v>131.161112</v>
      </c>
      <c r="X6" s="3">
        <v>361.15291000000002</v>
      </c>
    </row>
    <row r="7" spans="1:24" x14ac:dyDescent="0.25">
      <c r="A7" t="s">
        <v>40</v>
      </c>
      <c r="B7" s="3">
        <v>792.18566499999997</v>
      </c>
      <c r="C7" s="3">
        <v>692.83566099999996</v>
      </c>
      <c r="D7" s="3">
        <v>745.97378100000003</v>
      </c>
      <c r="E7" s="3">
        <v>677.48663999999997</v>
      </c>
      <c r="F7" s="3">
        <v>993.06306900000004</v>
      </c>
      <c r="I7" t="s">
        <v>40</v>
      </c>
      <c r="J7" s="3">
        <v>792.18566499999997</v>
      </c>
      <c r="K7" s="3">
        <v>692.83566099999996</v>
      </c>
      <c r="L7" s="3">
        <v>745.97378100000003</v>
      </c>
      <c r="M7" s="3">
        <v>677.48663999999997</v>
      </c>
      <c r="N7" s="3">
        <v>993.06306900000004</v>
      </c>
      <c r="S7" t="s">
        <v>38</v>
      </c>
      <c r="T7" s="3">
        <v>1090.4631220000001</v>
      </c>
      <c r="U7" s="3">
        <v>955.20033699999999</v>
      </c>
      <c r="V7" s="3">
        <v>939.13071400000001</v>
      </c>
      <c r="W7" s="3">
        <v>1135.5444239999999</v>
      </c>
      <c r="X7" s="3">
        <v>1237.7252149999999</v>
      </c>
    </row>
    <row r="8" spans="1:24" x14ac:dyDescent="0.25">
      <c r="A8" t="s">
        <v>12</v>
      </c>
      <c r="B8" s="3">
        <v>892</v>
      </c>
      <c r="C8" s="3">
        <v>544</v>
      </c>
      <c r="D8" s="4">
        <v>744</v>
      </c>
      <c r="E8" s="3">
        <v>528</v>
      </c>
      <c r="F8" s="3">
        <v>776</v>
      </c>
      <c r="I8" t="s">
        <v>12</v>
      </c>
      <c r="J8" s="3">
        <v>892</v>
      </c>
      <c r="K8" s="3">
        <v>544</v>
      </c>
      <c r="L8" s="4">
        <v>744</v>
      </c>
      <c r="M8" s="3">
        <v>528</v>
      </c>
      <c r="N8" s="3">
        <v>776</v>
      </c>
      <c r="S8" t="s">
        <v>40</v>
      </c>
      <c r="T8" s="3">
        <v>792.18566499999997</v>
      </c>
      <c r="U8" s="3">
        <v>692.83566099999996</v>
      </c>
      <c r="V8" s="3">
        <v>745.97378100000003</v>
      </c>
      <c r="W8" s="3">
        <v>677.48663999999997</v>
      </c>
      <c r="X8" s="3">
        <v>993.06306900000004</v>
      </c>
    </row>
    <row r="9" spans="1:24" x14ac:dyDescent="0.25">
      <c r="S9" t="s">
        <v>39</v>
      </c>
      <c r="T9" s="3">
        <v>1119</v>
      </c>
      <c r="U9" s="3">
        <v>759</v>
      </c>
      <c r="V9" s="4">
        <v>1028</v>
      </c>
      <c r="W9" s="3">
        <v>1093</v>
      </c>
      <c r="X9" s="3">
        <v>883.1</v>
      </c>
    </row>
    <row r="10" spans="1:24" x14ac:dyDescent="0.25">
      <c r="S10" t="s">
        <v>12</v>
      </c>
      <c r="T10" s="3">
        <v>892</v>
      </c>
      <c r="U10" s="3">
        <v>544</v>
      </c>
      <c r="V10" s="4">
        <v>744</v>
      </c>
      <c r="W10" s="3">
        <v>528</v>
      </c>
      <c r="X10" s="3">
        <v>776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ycsb_worka_32G</vt:lpstr>
      <vt:lpstr>Exchange</vt:lpstr>
      <vt:lpstr>Financial</vt:lpstr>
      <vt:lpstr>HM</vt:lpstr>
      <vt:lpstr>PRN</vt:lpstr>
      <vt:lpstr>PROJ</vt:lpstr>
      <vt:lpstr>PRXY</vt:lpstr>
      <vt:lpstr>RSRCH</vt:lpstr>
      <vt:lpstr>Throughput</vt:lpstr>
      <vt:lpstr>R_W_Throughput</vt:lpstr>
      <vt:lpstr>Average Latency</vt:lpstr>
      <vt:lpstr>Max Latency</vt:lpstr>
      <vt:lpstr>Variance latency</vt:lpstr>
      <vt:lpstr>YCSB32G-A</vt:lpstr>
      <vt:lpstr>ycsb</vt:lpstr>
      <vt:lpstr>New_ycsb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youngdon jung</dc:creator>
  <dc:description/>
  <cp:lastModifiedBy>youngdon jung</cp:lastModifiedBy>
  <cp:revision>20</cp:revision>
  <dcterms:created xsi:type="dcterms:W3CDTF">2018-09-19T04:02:48Z</dcterms:created>
  <dcterms:modified xsi:type="dcterms:W3CDTF">2019-01-10T08:28:21Z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