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wesi\Desktop\PROJECTS\"/>
    </mc:Choice>
  </mc:AlternateContent>
  <xr:revisionPtr revIDLastSave="0" documentId="13_ncr:1_{AEB7C4B2-C6DB-4CCA-BDB5-4B312268BA6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5" sheetId="7" r:id="rId1"/>
    <sheet name="Sheet1" sheetId="1" r:id="rId2"/>
    <sheet name="Sheet2" sheetId="2" r:id="rId3"/>
    <sheet name="Sheet3" sheetId="3" r:id="rId4"/>
    <sheet name="Sheet4" sheetId="4" r:id="rId5"/>
  </sheets>
  <definedNames>
    <definedName name="_xlnm._FilterDatabase" localSheetId="1" hidden="1">Sheet1!$A$31:$V$31</definedName>
    <definedName name="corr">Sheet1!$R$2:$V$6</definedName>
    <definedName name="covar">Sheet1!$R$10:$V$14</definedName>
    <definedName name="solver_adj" localSheetId="1" hidden="1">Sheet1!$D$2:$D$6</definedName>
    <definedName name="solver_adj" localSheetId="4" hidden="1">Sheet4!$D$2:$D$6</definedName>
    <definedName name="solver_cvg" localSheetId="1" hidden="1">0.0001</definedName>
    <definedName name="solver_cvg" localSheetId="4" hidden="1">0.0001</definedName>
    <definedName name="solver_drv" localSheetId="1" hidden="1">1</definedName>
    <definedName name="solver_drv" localSheetId="4" hidden="1">1</definedName>
    <definedName name="solver_eng" localSheetId="1" hidden="1">1</definedName>
    <definedName name="solver_eng" localSheetId="4" hidden="1">1</definedName>
    <definedName name="solver_est" localSheetId="1" hidden="1">1</definedName>
    <definedName name="solver_est" localSheetId="4" hidden="1">1</definedName>
    <definedName name="solver_itr" localSheetId="1" hidden="1">2147483647</definedName>
    <definedName name="solver_itr" localSheetId="4" hidden="1">2147483647</definedName>
    <definedName name="solver_lhs1" localSheetId="1" hidden="1">Sheet1!$D$8</definedName>
    <definedName name="solver_lhs1" localSheetId="4" hidden="1">Sheet4!$B$8</definedName>
    <definedName name="solver_lhs2" localSheetId="1" hidden="1">Sheet1!$D$2:$D$6</definedName>
    <definedName name="solver_lhs2" localSheetId="4" hidden="1">Sheet4!$D$8</definedName>
    <definedName name="solver_lhs3" localSheetId="1" hidden="1">Sheet1!$AJ$31</definedName>
    <definedName name="solver_lhs4" localSheetId="1" hidden="1">Sheet1!$AJ$32</definedName>
    <definedName name="solver_lhs5" localSheetId="1" hidden="1">Sheet1!$AJ$33</definedName>
    <definedName name="solver_lhs6" localSheetId="1" hidden="1">Sheet1!$AJ$34</definedName>
    <definedName name="solver_mip" localSheetId="1" hidden="1">2147483647</definedName>
    <definedName name="solver_mip" localSheetId="4" hidden="1">2147483647</definedName>
    <definedName name="solver_mni" localSheetId="1" hidden="1">30</definedName>
    <definedName name="solver_mni" localSheetId="4" hidden="1">30</definedName>
    <definedName name="solver_mrt" localSheetId="1" hidden="1">0.075</definedName>
    <definedName name="solver_mrt" localSheetId="4" hidden="1">0.075</definedName>
    <definedName name="solver_msl" localSheetId="1" hidden="1">2</definedName>
    <definedName name="solver_msl" localSheetId="4" hidden="1">2</definedName>
    <definedName name="solver_neg" localSheetId="1" hidden="1">1</definedName>
    <definedName name="solver_neg" localSheetId="4" hidden="1">1</definedName>
    <definedName name="solver_nod" localSheetId="1" hidden="1">2147483647</definedName>
    <definedName name="solver_nod" localSheetId="4" hidden="1">2147483647</definedName>
    <definedName name="solver_num" localSheetId="1" hidden="1">2</definedName>
    <definedName name="solver_num" localSheetId="4" hidden="1">2</definedName>
    <definedName name="solver_nwt" localSheetId="1" hidden="1">1</definedName>
    <definedName name="solver_nwt" localSheetId="4" hidden="1">1</definedName>
    <definedName name="solver_opt" localSheetId="1" hidden="1">Sheet1!$C$7</definedName>
    <definedName name="solver_opt" localSheetId="4" hidden="1">Sheet4!$C$8</definedName>
    <definedName name="solver_pre" localSheetId="1" hidden="1">0.000001</definedName>
    <definedName name="solver_pre" localSheetId="4" hidden="1">0.000001</definedName>
    <definedName name="solver_rbv" localSheetId="1" hidden="1">1</definedName>
    <definedName name="solver_rbv" localSheetId="4" hidden="1">1</definedName>
    <definedName name="solver_rel1" localSheetId="1" hidden="1">2</definedName>
    <definedName name="solver_rel1" localSheetId="4" hidden="1">2</definedName>
    <definedName name="solver_rel2" localSheetId="1" hidden="1">3</definedName>
    <definedName name="solver_rel2" localSheetId="4" hidden="1">2</definedName>
    <definedName name="solver_rel3" localSheetId="1" hidden="1">3</definedName>
    <definedName name="solver_rel4" localSheetId="1" hidden="1">3</definedName>
    <definedName name="solver_rel5" localSheetId="1" hidden="1">3</definedName>
    <definedName name="solver_rel6" localSheetId="1" hidden="1">2</definedName>
    <definedName name="solver_rhs1" localSheetId="1" hidden="1">1</definedName>
    <definedName name="solver_rhs1" localSheetId="4" hidden="1">0.17739</definedName>
    <definedName name="solver_rhs2" localSheetId="1" hidden="1">0</definedName>
    <definedName name="solver_rhs2" localSheetId="4" hidden="1">1</definedName>
    <definedName name="solver_rhs3" localSheetId="1" hidden="1">0</definedName>
    <definedName name="solver_rhs4" localSheetId="1" hidden="1">0</definedName>
    <definedName name="solver_rhs5" localSheetId="1" hidden="1">0</definedName>
    <definedName name="solver_rhs6" localSheetId="1" hidden="1">1</definedName>
    <definedName name="solver_rlx" localSheetId="1" hidden="1">2</definedName>
    <definedName name="solver_rlx" localSheetId="4" hidden="1">2</definedName>
    <definedName name="solver_rsd" localSheetId="1" hidden="1">0</definedName>
    <definedName name="solver_rsd" localSheetId="4" hidden="1">0</definedName>
    <definedName name="solver_scl" localSheetId="1" hidden="1">1</definedName>
    <definedName name="solver_scl" localSheetId="4" hidden="1">1</definedName>
    <definedName name="solver_sho" localSheetId="1" hidden="1">2</definedName>
    <definedName name="solver_sho" localSheetId="4" hidden="1">2</definedName>
    <definedName name="solver_ssz" localSheetId="1" hidden="1">100</definedName>
    <definedName name="solver_ssz" localSheetId="4" hidden="1">100</definedName>
    <definedName name="solver_tim" localSheetId="1" hidden="1">2147483647</definedName>
    <definedName name="solver_tim" localSheetId="4" hidden="1">2147483647</definedName>
    <definedName name="solver_tol" localSheetId="1" hidden="1">0.01</definedName>
    <definedName name="solver_tol" localSheetId="4" hidden="1">0.01</definedName>
    <definedName name="solver_typ" localSheetId="1" hidden="1">2</definedName>
    <definedName name="solver_typ" localSheetId="4" hidden="1">2</definedName>
    <definedName name="solver_val" localSheetId="1" hidden="1">0</definedName>
    <definedName name="solver_val" localSheetId="4" hidden="1">0</definedName>
    <definedName name="solver_ver" localSheetId="1" hidden="1">3</definedName>
    <definedName name="solver_ver" localSheetId="4" hidden="1">3</definedName>
    <definedName name="std">Sheet1!$C$2:$C$6</definedName>
    <definedName name="var">Sheet1!$R$18:$V$22</definedName>
    <definedName name="weights">Sheet1!$D$2:$D$6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2" i="1" l="1"/>
  <c r="K33" i="1"/>
  <c r="L33" i="1"/>
  <c r="M33" i="1"/>
  <c r="N33" i="1"/>
  <c r="O33" i="1"/>
  <c r="K34" i="1"/>
  <c r="L34" i="1"/>
  <c r="M34" i="1"/>
  <c r="N34" i="1"/>
  <c r="O34" i="1"/>
  <c r="K35" i="1"/>
  <c r="L35" i="1"/>
  <c r="M35" i="1"/>
  <c r="N35" i="1"/>
  <c r="O35" i="1"/>
  <c r="K36" i="1"/>
  <c r="L36" i="1"/>
  <c r="M36" i="1"/>
  <c r="N36" i="1"/>
  <c r="O36" i="1"/>
  <c r="K37" i="1"/>
  <c r="L37" i="1"/>
  <c r="M37" i="1"/>
  <c r="N37" i="1"/>
  <c r="O37" i="1"/>
  <c r="K38" i="1"/>
  <c r="L38" i="1"/>
  <c r="M38" i="1"/>
  <c r="N38" i="1"/>
  <c r="O38" i="1"/>
  <c r="K39" i="1"/>
  <c r="L39" i="1"/>
  <c r="M39" i="1"/>
  <c r="N39" i="1"/>
  <c r="O39" i="1"/>
  <c r="K40" i="1"/>
  <c r="L40" i="1"/>
  <c r="M40" i="1"/>
  <c r="N40" i="1"/>
  <c r="O40" i="1"/>
  <c r="K41" i="1"/>
  <c r="L41" i="1"/>
  <c r="M41" i="1"/>
  <c r="N41" i="1"/>
  <c r="O41" i="1"/>
  <c r="K42" i="1"/>
  <c r="L42" i="1"/>
  <c r="M42" i="1"/>
  <c r="N42" i="1"/>
  <c r="O42" i="1"/>
  <c r="K43" i="1"/>
  <c r="L43" i="1"/>
  <c r="M43" i="1"/>
  <c r="N43" i="1"/>
  <c r="O43" i="1"/>
  <c r="K44" i="1"/>
  <c r="L44" i="1"/>
  <c r="M44" i="1"/>
  <c r="N44" i="1"/>
  <c r="O44" i="1"/>
  <c r="K45" i="1"/>
  <c r="L45" i="1"/>
  <c r="M45" i="1"/>
  <c r="N45" i="1"/>
  <c r="O45" i="1"/>
  <c r="K46" i="1"/>
  <c r="L46" i="1"/>
  <c r="M46" i="1"/>
  <c r="N46" i="1"/>
  <c r="O46" i="1"/>
  <c r="K47" i="1"/>
  <c r="L47" i="1"/>
  <c r="M47" i="1"/>
  <c r="N47" i="1"/>
  <c r="O47" i="1"/>
  <c r="K48" i="1"/>
  <c r="L48" i="1"/>
  <c r="M48" i="1"/>
  <c r="N48" i="1"/>
  <c r="O48" i="1"/>
  <c r="K49" i="1"/>
  <c r="L49" i="1"/>
  <c r="M49" i="1"/>
  <c r="N49" i="1"/>
  <c r="O49" i="1"/>
  <c r="K50" i="1"/>
  <c r="L50" i="1"/>
  <c r="M50" i="1"/>
  <c r="N50" i="1"/>
  <c r="O50" i="1"/>
  <c r="K51" i="1"/>
  <c r="L51" i="1"/>
  <c r="M51" i="1"/>
  <c r="N51" i="1"/>
  <c r="O51" i="1"/>
  <c r="K52" i="1"/>
  <c r="L52" i="1"/>
  <c r="M52" i="1"/>
  <c r="N52" i="1"/>
  <c r="O52" i="1"/>
  <c r="K53" i="1"/>
  <c r="L53" i="1"/>
  <c r="M53" i="1"/>
  <c r="N53" i="1"/>
  <c r="O53" i="1"/>
  <c r="K54" i="1"/>
  <c r="L54" i="1"/>
  <c r="M54" i="1"/>
  <c r="N54" i="1"/>
  <c r="O54" i="1"/>
  <c r="K55" i="1"/>
  <c r="L55" i="1"/>
  <c r="M55" i="1"/>
  <c r="N55" i="1"/>
  <c r="O55" i="1"/>
  <c r="K56" i="1"/>
  <c r="L56" i="1"/>
  <c r="M56" i="1"/>
  <c r="N56" i="1"/>
  <c r="O56" i="1"/>
  <c r="K57" i="1"/>
  <c r="L57" i="1"/>
  <c r="M57" i="1"/>
  <c r="N57" i="1"/>
  <c r="O57" i="1"/>
  <c r="K58" i="1"/>
  <c r="L58" i="1"/>
  <c r="M58" i="1"/>
  <c r="N58" i="1"/>
  <c r="O58" i="1"/>
  <c r="K59" i="1"/>
  <c r="L59" i="1"/>
  <c r="M59" i="1"/>
  <c r="N59" i="1"/>
  <c r="O59" i="1"/>
  <c r="K60" i="1"/>
  <c r="L60" i="1"/>
  <c r="M60" i="1"/>
  <c r="N60" i="1"/>
  <c r="O60" i="1"/>
  <c r="K61" i="1"/>
  <c r="L61" i="1"/>
  <c r="M61" i="1"/>
  <c r="N61" i="1"/>
  <c r="O61" i="1"/>
  <c r="K62" i="1"/>
  <c r="L62" i="1"/>
  <c r="M62" i="1"/>
  <c r="N62" i="1"/>
  <c r="O62" i="1"/>
  <c r="K63" i="1"/>
  <c r="L63" i="1"/>
  <c r="M63" i="1"/>
  <c r="N63" i="1"/>
  <c r="O63" i="1"/>
  <c r="K64" i="1"/>
  <c r="L64" i="1"/>
  <c r="M64" i="1"/>
  <c r="N64" i="1"/>
  <c r="O64" i="1"/>
  <c r="K65" i="1"/>
  <c r="L65" i="1"/>
  <c r="M65" i="1"/>
  <c r="N65" i="1"/>
  <c r="O65" i="1"/>
  <c r="K66" i="1"/>
  <c r="L66" i="1"/>
  <c r="M66" i="1"/>
  <c r="N66" i="1"/>
  <c r="O66" i="1"/>
  <c r="K67" i="1"/>
  <c r="L67" i="1"/>
  <c r="M67" i="1"/>
  <c r="N67" i="1"/>
  <c r="O67" i="1"/>
  <c r="K68" i="1"/>
  <c r="L68" i="1"/>
  <c r="M68" i="1"/>
  <c r="N68" i="1"/>
  <c r="O68" i="1"/>
  <c r="K69" i="1"/>
  <c r="L69" i="1"/>
  <c r="M69" i="1"/>
  <c r="N69" i="1"/>
  <c r="O69" i="1"/>
  <c r="K70" i="1"/>
  <c r="L70" i="1"/>
  <c r="M70" i="1"/>
  <c r="N70" i="1"/>
  <c r="O70" i="1"/>
  <c r="K71" i="1"/>
  <c r="L71" i="1"/>
  <c r="M71" i="1"/>
  <c r="N71" i="1"/>
  <c r="O71" i="1"/>
  <c r="K72" i="1"/>
  <c r="L72" i="1"/>
  <c r="M72" i="1"/>
  <c r="N72" i="1"/>
  <c r="O72" i="1"/>
  <c r="K73" i="1"/>
  <c r="L73" i="1"/>
  <c r="M73" i="1"/>
  <c r="N73" i="1"/>
  <c r="O73" i="1"/>
  <c r="K74" i="1"/>
  <c r="L74" i="1"/>
  <c r="M74" i="1"/>
  <c r="N74" i="1"/>
  <c r="O74" i="1"/>
  <c r="K75" i="1"/>
  <c r="L75" i="1"/>
  <c r="M75" i="1"/>
  <c r="N75" i="1"/>
  <c r="O75" i="1"/>
  <c r="K76" i="1"/>
  <c r="L76" i="1"/>
  <c r="M76" i="1"/>
  <c r="N76" i="1"/>
  <c r="O76" i="1"/>
  <c r="K77" i="1"/>
  <c r="L77" i="1"/>
  <c r="M77" i="1"/>
  <c r="N77" i="1"/>
  <c r="O77" i="1"/>
  <c r="K78" i="1"/>
  <c r="L78" i="1"/>
  <c r="M78" i="1"/>
  <c r="N78" i="1"/>
  <c r="O78" i="1"/>
  <c r="K79" i="1"/>
  <c r="L79" i="1"/>
  <c r="M79" i="1"/>
  <c r="N79" i="1"/>
  <c r="O79" i="1"/>
  <c r="K80" i="1"/>
  <c r="L80" i="1"/>
  <c r="M80" i="1"/>
  <c r="N80" i="1"/>
  <c r="O80" i="1"/>
  <c r="K81" i="1"/>
  <c r="L81" i="1"/>
  <c r="M81" i="1"/>
  <c r="N81" i="1"/>
  <c r="O81" i="1"/>
  <c r="K82" i="1"/>
  <c r="L82" i="1"/>
  <c r="M82" i="1"/>
  <c r="N82" i="1"/>
  <c r="O82" i="1"/>
  <c r="K83" i="1"/>
  <c r="L83" i="1"/>
  <c r="M83" i="1"/>
  <c r="N83" i="1"/>
  <c r="O83" i="1"/>
  <c r="K84" i="1"/>
  <c r="L84" i="1"/>
  <c r="M84" i="1"/>
  <c r="N84" i="1"/>
  <c r="O84" i="1"/>
  <c r="K85" i="1"/>
  <c r="L85" i="1"/>
  <c r="M85" i="1"/>
  <c r="N85" i="1"/>
  <c r="O85" i="1"/>
  <c r="K86" i="1"/>
  <c r="L86" i="1"/>
  <c r="M86" i="1"/>
  <c r="N86" i="1"/>
  <c r="O86" i="1"/>
  <c r="K87" i="1"/>
  <c r="L87" i="1"/>
  <c r="M87" i="1"/>
  <c r="N87" i="1"/>
  <c r="O87" i="1"/>
  <c r="K88" i="1"/>
  <c r="L88" i="1"/>
  <c r="M88" i="1"/>
  <c r="N88" i="1"/>
  <c r="O88" i="1"/>
  <c r="K89" i="1"/>
  <c r="L89" i="1"/>
  <c r="M89" i="1"/>
  <c r="N89" i="1"/>
  <c r="O89" i="1"/>
  <c r="K90" i="1"/>
  <c r="L90" i="1"/>
  <c r="M90" i="1"/>
  <c r="N90" i="1"/>
  <c r="O90" i="1"/>
  <c r="K91" i="1"/>
  <c r="L91" i="1"/>
  <c r="M91" i="1"/>
  <c r="N91" i="1"/>
  <c r="O91" i="1"/>
  <c r="L32" i="1"/>
  <c r="M32" i="1"/>
  <c r="N32" i="1"/>
  <c r="O32" i="1"/>
  <c r="D8" i="1"/>
  <c r="R10" i="1" a="1"/>
  <c r="R10" i="1" s="1"/>
  <c r="H13" i="4" l="1"/>
  <c r="G13" i="4"/>
  <c r="F13" i="4"/>
  <c r="E13" i="4"/>
  <c r="D13" i="4"/>
  <c r="D8" i="4"/>
  <c r="B8" i="4" a="1"/>
  <c r="B8" i="4" s="1"/>
  <c r="C13" i="4" s="1"/>
  <c r="B7" i="4"/>
  <c r="M29" i="1" l="1"/>
  <c r="M28" i="1" s="1"/>
  <c r="B4" i="1" s="1"/>
  <c r="K29" i="1"/>
  <c r="K28" i="1" s="1"/>
  <c r="B2" i="1" s="1"/>
  <c r="L29" i="1"/>
  <c r="L28" i="1" s="1"/>
  <c r="B3" i="1" s="1"/>
  <c r="O29" i="1"/>
  <c r="O28" i="1" s="1"/>
  <c r="B6" i="1" s="1"/>
  <c r="N29" i="1"/>
  <c r="N28" i="1" s="1"/>
  <c r="B5" i="1" s="1"/>
  <c r="C8" i="4" a="1"/>
  <c r="C8" i="4" s="1"/>
  <c r="B13" i="4" s="1"/>
  <c r="V14" i="1"/>
  <c r="U14" i="1"/>
  <c r="T14" i="1"/>
  <c r="S14" i="1"/>
  <c r="R14" i="1"/>
  <c r="V13" i="1"/>
  <c r="U13" i="1"/>
  <c r="T13" i="1"/>
  <c r="S13" i="1"/>
  <c r="R13" i="1"/>
  <c r="V12" i="1"/>
  <c r="U12" i="1"/>
  <c r="T12" i="1"/>
  <c r="S12" i="1"/>
  <c r="R12" i="1"/>
  <c r="V11" i="1"/>
  <c r="U11" i="1"/>
  <c r="T11" i="1"/>
  <c r="S11" i="1"/>
  <c r="R11" i="1"/>
  <c r="V10" i="1"/>
  <c r="U10" i="1"/>
  <c r="T10" i="1"/>
  <c r="S10" i="1"/>
  <c r="R18" i="1" l="1" a="1"/>
  <c r="C8" i="1" a="1"/>
  <c r="C8" i="1" s="1"/>
  <c r="B7" i="1"/>
  <c r="B8" i="1" a="1"/>
  <c r="B8" i="1" s="1"/>
  <c r="R18" i="1" l="1"/>
  <c r="U22" i="1"/>
  <c r="R21" i="1"/>
  <c r="T19" i="1"/>
  <c r="T22" i="1"/>
  <c r="V20" i="1"/>
  <c r="S19" i="1"/>
  <c r="T18" i="1"/>
  <c r="S22" i="1"/>
  <c r="U20" i="1"/>
  <c r="R19" i="1"/>
  <c r="V21" i="1"/>
  <c r="S20" i="1"/>
  <c r="U18" i="1"/>
  <c r="U21" i="1"/>
  <c r="R22" i="1"/>
  <c r="T20" i="1"/>
  <c r="V18" i="1"/>
  <c r="T21" i="1"/>
  <c r="V19" i="1"/>
  <c r="S18" i="1"/>
  <c r="V22" i="1"/>
  <c r="S21" i="1"/>
  <c r="U19" i="1"/>
  <c r="R20" i="1"/>
  <c r="C7" i="1" l="1"/>
  <c r="C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kwesi</author>
  </authors>
  <commentList>
    <comment ref="D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kwesi: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<sst xmlns="http://schemas.openxmlformats.org/spreadsheetml/2006/main" count="173" uniqueCount="51">
  <si>
    <t>Assets</t>
  </si>
  <si>
    <t>Exp Returns</t>
  </si>
  <si>
    <t>Std Dev</t>
  </si>
  <si>
    <t>Weights</t>
  </si>
  <si>
    <t>Portfolio</t>
  </si>
  <si>
    <t>MMULT</t>
  </si>
  <si>
    <t>Date</t>
  </si>
  <si>
    <t>MKC</t>
  </si>
  <si>
    <t>Adj Close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</si>
  <si>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</si>
  <si>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</si>
  <si>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</si>
  <si>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</si>
  <si>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</si>
  <si>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</si>
  <si>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</si>
  <si>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</si>
  <si>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</si>
  <si>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</si>
  <si>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</si>
  <si>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</si>
  <si>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</si>
  <si>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CPRI</t>
  </si>
  <si>
    <t>Prices</t>
  </si>
  <si>
    <t>FF3F</t>
  </si>
  <si>
    <t>Mkt-Rf</t>
  </si>
  <si>
    <t>SMB</t>
  </si>
  <si>
    <t>HML</t>
  </si>
  <si>
    <t>Rf</t>
  </si>
  <si>
    <t>Returns</t>
  </si>
  <si>
    <t>Mean Annual Return</t>
  </si>
  <si>
    <t>Mean Monthly Return</t>
  </si>
  <si>
    <t>CORRELATION</t>
  </si>
  <si>
    <t>Column 1</t>
  </si>
  <si>
    <t>Column 2</t>
  </si>
  <si>
    <t>Column 3</t>
  </si>
  <si>
    <t>Column 4</t>
  </si>
  <si>
    <t>Column 5</t>
  </si>
  <si>
    <t>COVAR MAT</t>
  </si>
  <si>
    <t>VARIANCE</t>
  </si>
  <si>
    <t>Volatility</t>
  </si>
  <si>
    <t>Exp. Return</t>
  </si>
  <si>
    <t>W(CPRI)</t>
  </si>
  <si>
    <t>W(MU)</t>
  </si>
  <si>
    <t>W(TAP)</t>
  </si>
  <si>
    <t>W(MGM)</t>
  </si>
  <si>
    <t>W(MHK)</t>
  </si>
  <si>
    <t>max. return</t>
  </si>
  <si>
    <t>min. risk</t>
  </si>
  <si>
    <t>BEFORE OPTIMIZATION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</si>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</sst>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0" applyNumberFormat="0" applyBorder="0" applyAlignment="0" applyProtection="0"/>
    <xf numFmtId="0" fontId="6" fillId="3" borderId="1" applyNumberForma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48">
    <xf numFmtId="0" fontId="0" fillId="0" borderId="0" xfId="0"/>
    <xf numFmtId="14" fontId="0" fillId="0" borderId="0" xfId="0" applyNumberFormat="1"/>
    <xf numFmtId="0" fontId="4" fillId="4" borderId="0" xfId="4"/>
    <xf numFmtId="0" fontId="3" fillId="3" borderId="2" xfId="3"/>
    <xf numFmtId="9" fontId="3" fillId="3" borderId="2" xfId="3" applyNumberFormat="1"/>
    <xf numFmtId="0" fontId="2" fillId="2" borderId="1" xfId="2"/>
    <xf numFmtId="9" fontId="2" fillId="2" borderId="1" xfId="2" applyNumberFormat="1"/>
    <xf numFmtId="14" fontId="4" fillId="4" borderId="0" xfId="4" applyNumberFormat="1"/>
    <xf numFmtId="164" fontId="0" fillId="0" borderId="0" xfId="1" applyNumberFormat="1" applyFont="1"/>
    <xf numFmtId="164" fontId="3" fillId="3" borderId="2" xfId="3" applyNumberFormat="1"/>
    <xf numFmtId="0" fontId="0" fillId="0" borderId="3" xfId="0" applyBorder="1"/>
    <xf numFmtId="0" fontId="5" fillId="0" borderId="4" xfId="0" applyFont="1" applyBorder="1" applyAlignment="1">
      <alignment horizontal="center"/>
    </xf>
    <xf numFmtId="0" fontId="3" fillId="3" borderId="2" xfId="3" applyAlignment="1"/>
    <xf numFmtId="0" fontId="4" fillId="4" borderId="0" xfId="4" applyBorder="1"/>
    <xf numFmtId="165" fontId="3" fillId="3" borderId="2" xfId="3" applyNumberFormat="1"/>
    <xf numFmtId="164" fontId="2" fillId="2" borderId="1" xfId="1" applyNumberFormat="1" applyFont="1" applyFill="1" applyBorder="1"/>
    <xf numFmtId="164" fontId="2" fillId="2" borderId="1" xfId="2" applyNumberFormat="1"/>
    <xf numFmtId="10" fontId="4" fillId="4" borderId="0" xfId="4" applyNumberFormat="1" applyBorder="1"/>
    <xf numFmtId="9" fontId="4" fillId="4" borderId="0" xfId="4" applyNumberFormat="1" applyBorder="1"/>
    <xf numFmtId="164" fontId="4" fillId="4" borderId="0" xfId="4" applyNumberFormat="1"/>
    <xf numFmtId="0" fontId="4" fillId="4" borderId="5" xfId="4" applyBorder="1"/>
    <xf numFmtId="10" fontId="4" fillId="4" borderId="6" xfId="4" applyNumberFormat="1" applyBorder="1"/>
    <xf numFmtId="9" fontId="4" fillId="4" borderId="6" xfId="4" applyNumberFormat="1" applyBorder="1"/>
    <xf numFmtId="0" fontId="4" fillId="4" borderId="6" xfId="4" applyBorder="1"/>
    <xf numFmtId="164" fontId="4" fillId="4" borderId="6" xfId="4" applyNumberFormat="1" applyBorder="1"/>
    <xf numFmtId="164" fontId="4" fillId="4" borderId="7" xfId="4" applyNumberFormat="1" applyBorder="1"/>
    <xf numFmtId="0" fontId="7" fillId="0" borderId="8" xfId="4" applyFont="1" applyFill="1" applyBorder="1"/>
    <xf numFmtId="10" fontId="6" fillId="3" borderId="1" xfId="5" applyNumberFormat="1"/>
    <xf numFmtId="10" fontId="2" fillId="2" borderId="8" xfId="2" applyNumberFormat="1" applyBorder="1"/>
    <xf numFmtId="9" fontId="6" fillId="3" borderId="1" xfId="5" applyNumberFormat="1"/>
    <xf numFmtId="164" fontId="6" fillId="3" borderId="1" xfId="5" applyNumberFormat="1"/>
    <xf numFmtId="164" fontId="2" fillId="2" borderId="8" xfId="2" applyNumberFormat="1" applyBorder="1"/>
    <xf numFmtId="164" fontId="4" fillId="6" borderId="1" xfId="7" applyNumberFormat="1" applyBorder="1"/>
    <xf numFmtId="9" fontId="4" fillId="6" borderId="1" xfId="7" applyNumberFormat="1" applyBorder="1"/>
    <xf numFmtId="9" fontId="4" fillId="5" borderId="1" xfId="6" applyNumberFormat="1" applyBorder="1"/>
    <xf numFmtId="164" fontId="4" fillId="5" borderId="1" xfId="6" applyNumberFormat="1" applyBorder="1"/>
    <xf numFmtId="164" fontId="4" fillId="5" borderId="8" xfId="6" applyNumberFormat="1" applyBorder="1"/>
    <xf numFmtId="9" fontId="0" fillId="0" borderId="0" xfId="1" applyFont="1"/>
    <xf numFmtId="0" fontId="7" fillId="0" borderId="0" xfId="4" applyFont="1" applyFill="1" applyBorder="1"/>
    <xf numFmtId="10" fontId="2" fillId="0" borderId="9" xfId="2" applyNumberFormat="1" applyFill="1" applyBorder="1"/>
    <xf numFmtId="9" fontId="2" fillId="0" borderId="9" xfId="2" applyNumberFormat="1" applyFill="1" applyBorder="1"/>
    <xf numFmtId="164" fontId="2" fillId="0" borderId="9" xfId="2" applyNumberFormat="1" applyFill="1" applyBorder="1"/>
    <xf numFmtId="164" fontId="7" fillId="0" borderId="0" xfId="1" applyNumberFormat="1" applyFont="1"/>
    <xf numFmtId="0" fontId="7" fillId="0" borderId="0" xfId="0" applyFont="1"/>
    <xf numFmtId="0" fontId="3" fillId="7" borderId="10" xfId="3" applyFill="1" applyBorder="1"/>
    <xf numFmtId="0" fontId="3" fillId="0" borderId="11" xfId="3" applyFill="1" applyBorder="1"/>
    <xf numFmtId="0" fontId="8" fillId="0" borderId="0" xfId="0" applyFont="1"/>
    <xf numFmtId="0" fontId="8" fillId="0" borderId="0" xfId="0" applyFont="1" applyAlignment="1">
      <alignment horizontal="center"/>
    </xf>
  </cellXfs>
  <cellStyles count="8">
    <cellStyle name="Accent1" xfId="4" builtinId="29"/>
    <cellStyle name="Accent5" xfId="6" builtinId="45"/>
    <cellStyle name="Accent6" xfId="7" builtinId="49"/>
    <cellStyle name="Calculation" xfId="5" builtinId="22"/>
    <cellStyle name="Input" xfId="2" builtinId="20"/>
    <cellStyle name="Normal" xfId="0" builtinId="0"/>
    <cellStyle name="Output" xfId="3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2" sqref="B2:F6"/>
    </sheetView>
  </sheetViews>
  <sheetFormatPr defaultRowHeight="14.5" x14ac:dyDescent="0.35"/>
  <sheetData>
    <row r="1" spans="1:6" x14ac:dyDescent="0.35">
      <c r="A1" s="11"/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35">
      <c r="A2" t="s">
        <v>33</v>
      </c>
      <c r="B2">
        <v>1</v>
      </c>
    </row>
    <row r="3" spans="1:6" x14ac:dyDescent="0.35">
      <c r="A3" t="s">
        <v>34</v>
      </c>
      <c r="B3">
        <v>0.55654237872086443</v>
      </c>
      <c r="C3">
        <v>1</v>
      </c>
    </row>
    <row r="4" spans="1:6" x14ac:dyDescent="0.35">
      <c r="A4" t="s">
        <v>35</v>
      </c>
      <c r="B4">
        <v>0.59352545955483316</v>
      </c>
      <c r="C4">
        <v>0.32663251714159119</v>
      </c>
      <c r="D4">
        <v>1</v>
      </c>
    </row>
    <row r="5" spans="1:6" x14ac:dyDescent="0.35">
      <c r="A5" t="s">
        <v>36</v>
      </c>
      <c r="B5">
        <v>0.67027564483530633</v>
      </c>
      <c r="C5">
        <v>0.49257209027380344</v>
      </c>
      <c r="D5">
        <v>0.43955169008999473</v>
      </c>
      <c r="E5">
        <v>1</v>
      </c>
    </row>
    <row r="6" spans="1:6" ht="15" thickBot="1" x14ac:dyDescent="0.4">
      <c r="A6" s="10" t="s">
        <v>37</v>
      </c>
      <c r="B6" s="10">
        <v>0.63617156615790782</v>
      </c>
      <c r="C6" s="10">
        <v>0.4787373315397413</v>
      </c>
      <c r="D6" s="10">
        <v>0.36688906345317845</v>
      </c>
      <c r="E6" s="10">
        <v>0.65133148803986229</v>
      </c>
      <c r="F6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2"/>
  <sheetViews>
    <sheetView zoomScale="83" workbookViewId="0">
      <selection activeCell="H14" sqref="H14"/>
    </sheetView>
  </sheetViews>
  <sheetFormatPr defaultRowHeight="14.5" x14ac:dyDescent="0.35"/>
  <cols>
    <col min="1" max="1" width="10.6328125" bestFit="1" customWidth="1"/>
    <col min="2" max="2" width="11.453125" bestFit="1" customWidth="1"/>
    <col min="7" max="7" width="9.90625" bestFit="1" customWidth="1"/>
    <col min="14" max="14" width="11.6328125" bestFit="1" customWidth="1"/>
    <col min="19" max="19" width="12" bestFit="1" customWidth="1"/>
    <col min="25" max="29" width="10" bestFit="1" customWidth="1"/>
    <col min="33" max="33" width="9.81640625" customWidth="1"/>
    <col min="34" max="34" width="10.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Q1" s="2" t="s">
        <v>32</v>
      </c>
      <c r="R1" s="2" t="s">
        <v>22</v>
      </c>
      <c r="S1" s="2" t="s">
        <v>17</v>
      </c>
      <c r="T1" s="2" t="s">
        <v>21</v>
      </c>
      <c r="U1" s="2" t="s">
        <v>15</v>
      </c>
      <c r="V1" s="2" t="s">
        <v>20</v>
      </c>
    </row>
    <row r="2" spans="1:22" x14ac:dyDescent="0.35">
      <c r="A2" s="2" t="s">
        <v>22</v>
      </c>
      <c r="B2" s="9">
        <f>K28</f>
        <v>0.16875055056396379</v>
      </c>
      <c r="C2" s="4">
        <v>0.12</v>
      </c>
      <c r="D2" s="4">
        <v>0.52227993705461895</v>
      </c>
      <c r="Q2" s="2" t="s">
        <v>22</v>
      </c>
      <c r="R2" s="12">
        <v>1</v>
      </c>
      <c r="S2" s="12">
        <v>0.52785900944778685</v>
      </c>
      <c r="T2" s="12">
        <v>0.55425739815090802</v>
      </c>
      <c r="U2" s="12">
        <v>0.79992219470557435</v>
      </c>
      <c r="V2" s="12">
        <v>0.69764040557089424</v>
      </c>
    </row>
    <row r="3" spans="1:22" x14ac:dyDescent="0.35">
      <c r="A3" s="2" t="s">
        <v>17</v>
      </c>
      <c r="B3" s="9">
        <f>L28</f>
        <v>0.11324205672868927</v>
      </c>
      <c r="C3" s="4">
        <v>0.14000000000000001</v>
      </c>
      <c r="D3" s="4">
        <v>0.31681895563943985</v>
      </c>
      <c r="Q3" s="2" t="s">
        <v>17</v>
      </c>
      <c r="R3" s="12">
        <v>0.52785900944778696</v>
      </c>
      <c r="S3" s="12">
        <v>1</v>
      </c>
      <c r="T3" s="12">
        <v>0.33333874063216584</v>
      </c>
      <c r="U3" s="12">
        <v>0.47715351890052343</v>
      </c>
      <c r="V3" s="12">
        <v>0.48642320668621636</v>
      </c>
    </row>
    <row r="4" spans="1:22" x14ac:dyDescent="0.35">
      <c r="A4" s="2" t="s">
        <v>21</v>
      </c>
      <c r="B4" s="9">
        <f>M28</f>
        <v>-2.3014561393988817E-2</v>
      </c>
      <c r="C4" s="4">
        <v>0.16</v>
      </c>
      <c r="D4" s="4">
        <v>0.16090109794732263</v>
      </c>
      <c r="Q4" s="2" t="s">
        <v>21</v>
      </c>
      <c r="R4" s="12">
        <v>0.55425739815090802</v>
      </c>
      <c r="S4" s="12">
        <v>0.33333874063216584</v>
      </c>
      <c r="T4" s="12">
        <v>1</v>
      </c>
      <c r="U4" s="12">
        <v>0.48605651559621282</v>
      </c>
      <c r="V4" s="12">
        <v>0.37541994978793708</v>
      </c>
    </row>
    <row r="5" spans="1:22" x14ac:dyDescent="0.35">
      <c r="A5" s="2" t="s">
        <v>15</v>
      </c>
      <c r="B5" s="9">
        <f>N28</f>
        <v>0.12979613034702125</v>
      </c>
      <c r="C5" s="4">
        <v>0.17</v>
      </c>
      <c r="D5" s="4">
        <v>0</v>
      </c>
      <c r="Q5" s="2" t="s">
        <v>15</v>
      </c>
      <c r="R5" s="12">
        <v>0.79992219470557435</v>
      </c>
      <c r="S5" s="12">
        <v>0.47715351890052343</v>
      </c>
      <c r="T5" s="12">
        <v>0.48605651559621282</v>
      </c>
      <c r="U5" s="12">
        <v>1</v>
      </c>
      <c r="V5" s="12">
        <v>0.68324420935834529</v>
      </c>
    </row>
    <row r="6" spans="1:22" x14ac:dyDescent="0.35">
      <c r="A6" s="2" t="s">
        <v>20</v>
      </c>
      <c r="B6" s="9">
        <f>O28</f>
        <v>-0.12530143397897747</v>
      </c>
      <c r="C6" s="4">
        <v>0.18</v>
      </c>
      <c r="D6" s="4">
        <v>0</v>
      </c>
      <c r="Q6" s="2" t="s">
        <v>20</v>
      </c>
      <c r="R6" s="12">
        <v>0.69764040557089424</v>
      </c>
      <c r="S6" s="12">
        <v>0.48642320668621636</v>
      </c>
      <c r="T6" s="12">
        <v>0.37541994978793708</v>
      </c>
      <c r="U6" s="12">
        <v>0.68324420935834529</v>
      </c>
      <c r="V6" s="12">
        <v>1</v>
      </c>
    </row>
    <row r="7" spans="1:22" x14ac:dyDescent="0.35">
      <c r="A7" s="2" t="s">
        <v>4</v>
      </c>
      <c r="B7" s="15">
        <f>SUMPRODUCT(B2:B6,weights)</f>
        <v>0.12030918887665598</v>
      </c>
      <c r="C7" s="16">
        <f>SUMPRODUCT(var)^0.5</f>
        <v>0.10973905085714618</v>
      </c>
      <c r="D7" s="5"/>
      <c r="I7" s="37"/>
    </row>
    <row r="8" spans="1:22" x14ac:dyDescent="0.35">
      <c r="A8" s="2" t="s">
        <v>5</v>
      </c>
      <c r="B8" s="15" cm="1">
        <f t="array" ref="B8">MMULT(TRANSPOSE(B2:B6),weights)</f>
        <v>0.12030918887665598</v>
      </c>
      <c r="C8" s="16" cm="1">
        <f t="array" ref="C8">MMULT(MMULT(TRANSPOSE(weights),covar),weights)^0.5</f>
        <v>0.10973905085714616</v>
      </c>
      <c r="D8" s="6">
        <f>SUM(D2:D6)</f>
        <v>0.99999999064138145</v>
      </c>
    </row>
    <row r="9" spans="1:22" x14ac:dyDescent="0.35">
      <c r="Q9" s="13" t="s">
        <v>38</v>
      </c>
      <c r="R9" s="2" t="s">
        <v>22</v>
      </c>
      <c r="S9" s="2" t="s">
        <v>17</v>
      </c>
      <c r="T9" s="2" t="s">
        <v>21</v>
      </c>
      <c r="U9" s="2" t="s">
        <v>15</v>
      </c>
      <c r="V9" s="2" t="s">
        <v>20</v>
      </c>
    </row>
    <row r="10" spans="1:22" x14ac:dyDescent="0.35">
      <c r="Q10" s="2" t="s">
        <v>22</v>
      </c>
      <c r="R10" s="14" cm="1">
        <f t="array" ref="R10:V14">std*TRANSPOSE(std)*corr</f>
        <v>1.44E-2</v>
      </c>
      <c r="S10" s="14">
        <v>8.8680313587228207E-3</v>
      </c>
      <c r="T10" s="14">
        <v>1.0641742044497433E-2</v>
      </c>
      <c r="U10" s="14">
        <v>1.6318412771993716E-2</v>
      </c>
      <c r="V10" s="14">
        <v>1.5069032760331313E-2</v>
      </c>
    </row>
    <row r="11" spans="1:22" x14ac:dyDescent="0.35">
      <c r="C11" s="47" t="s">
        <v>49</v>
      </c>
      <c r="D11" s="47"/>
      <c r="E11" s="47"/>
      <c r="Q11" s="2" t="s">
        <v>17</v>
      </c>
      <c r="R11" s="14">
        <v>8.8680313587228225E-3</v>
      </c>
      <c r="S11" s="14">
        <v>1.9600000000000003E-2</v>
      </c>
      <c r="T11" s="14">
        <v>7.4667877901605159E-3</v>
      </c>
      <c r="U11" s="14">
        <v>1.135625374983246E-2</v>
      </c>
      <c r="V11" s="14">
        <v>1.2257864808492652E-2</v>
      </c>
    </row>
    <row r="12" spans="1:22" x14ac:dyDescent="0.35">
      <c r="Q12" s="2" t="s">
        <v>21</v>
      </c>
      <c r="R12" s="14">
        <v>1.0641742044497433E-2</v>
      </c>
      <c r="S12" s="14">
        <v>7.4667877901605159E-3</v>
      </c>
      <c r="T12" s="14">
        <v>2.5600000000000001E-2</v>
      </c>
      <c r="U12" s="14">
        <v>1.322073722421699E-2</v>
      </c>
      <c r="V12" s="14">
        <v>1.0812094553892588E-2</v>
      </c>
    </row>
    <row r="13" spans="1:22" x14ac:dyDescent="0.35">
      <c r="A13" s="13" t="s">
        <v>4</v>
      </c>
      <c r="B13" s="17" t="s">
        <v>40</v>
      </c>
      <c r="C13" s="17" t="s">
        <v>41</v>
      </c>
      <c r="D13" s="18" t="s">
        <v>42</v>
      </c>
      <c r="E13" s="2" t="s">
        <v>43</v>
      </c>
      <c r="F13" s="2" t="s">
        <v>44</v>
      </c>
      <c r="G13" s="19" t="s">
        <v>45</v>
      </c>
      <c r="H13" s="19" t="s">
        <v>46</v>
      </c>
      <c r="Q13" s="2" t="s">
        <v>15</v>
      </c>
      <c r="R13" s="14">
        <v>1.6318412771993716E-2</v>
      </c>
      <c r="S13" s="14">
        <v>1.135625374983246E-2</v>
      </c>
      <c r="T13" s="14">
        <v>1.322073722421699E-2</v>
      </c>
      <c r="U13" s="14">
        <v>2.8900000000000006E-2</v>
      </c>
      <c r="V13" s="14">
        <v>2.0907272806365368E-2</v>
      </c>
    </row>
    <row r="14" spans="1:22" x14ac:dyDescent="0.35">
      <c r="A14" s="13"/>
      <c r="B14" s="16">
        <v>0.12687126709205349</v>
      </c>
      <c r="C14" s="16">
        <v>6.5200192935678872E-2</v>
      </c>
      <c r="D14" s="6">
        <v>0.15</v>
      </c>
      <c r="E14" s="6">
        <v>0.25</v>
      </c>
      <c r="F14" s="6">
        <v>0.1</v>
      </c>
      <c r="G14" s="6">
        <v>0.3</v>
      </c>
      <c r="H14" s="6">
        <v>0.2</v>
      </c>
      <c r="Q14" s="2" t="s">
        <v>20</v>
      </c>
      <c r="R14" s="14">
        <v>1.5069032760331313E-2</v>
      </c>
      <c r="S14" s="14">
        <v>1.2257864808492652E-2</v>
      </c>
      <c r="T14" s="14">
        <v>1.0812094553892588E-2</v>
      </c>
      <c r="U14" s="14">
        <v>2.0907272806365368E-2</v>
      </c>
      <c r="V14" s="14">
        <v>3.2399999999999998E-2</v>
      </c>
    </row>
    <row r="16" spans="1:22" x14ac:dyDescent="0.35">
      <c r="C16" s="46" t="s">
        <v>50</v>
      </c>
    </row>
    <row r="17" spans="1:22" x14ac:dyDescent="0.35">
      <c r="Q17" s="2" t="s">
        <v>39</v>
      </c>
      <c r="R17" s="2" t="s">
        <v>22</v>
      </c>
      <c r="S17" s="2" t="s">
        <v>17</v>
      </c>
      <c r="T17" s="2" t="s">
        <v>21</v>
      </c>
      <c r="U17" s="2" t="s">
        <v>15</v>
      </c>
      <c r="V17" s="2" t="s">
        <v>20</v>
      </c>
    </row>
    <row r="18" spans="1:22" x14ac:dyDescent="0.35">
      <c r="A18" s="20" t="s">
        <v>4</v>
      </c>
      <c r="B18" s="21" t="s">
        <v>40</v>
      </c>
      <c r="C18" s="21" t="s">
        <v>41</v>
      </c>
      <c r="D18" s="22" t="s">
        <v>42</v>
      </c>
      <c r="E18" s="23" t="s">
        <v>43</v>
      </c>
      <c r="F18" s="23" t="s">
        <v>44</v>
      </c>
      <c r="G18" s="24" t="s">
        <v>45</v>
      </c>
      <c r="H18" s="25" t="s">
        <v>46</v>
      </c>
      <c r="Q18" s="2" t="s">
        <v>22</v>
      </c>
      <c r="R18" s="14" cm="1">
        <f t="array" ref="R18:V22">weights*TRANSPOSE(weights)*covar</f>
        <v>3.9279791901567851E-3</v>
      </c>
      <c r="S18" s="14">
        <v>1.467377046437017E-3</v>
      </c>
      <c r="T18" s="14">
        <v>8.9428321230937999E-4</v>
      </c>
      <c r="U18" s="14">
        <v>0</v>
      </c>
      <c r="V18" s="14">
        <v>0</v>
      </c>
    </row>
    <row r="19" spans="1:22" x14ac:dyDescent="0.35">
      <c r="A19" s="26" t="s">
        <v>47</v>
      </c>
      <c r="B19" s="35">
        <v>0.11999999784974659</v>
      </c>
      <c r="C19" s="36">
        <v>0.16875054754016008</v>
      </c>
      <c r="D19" s="34">
        <v>1</v>
      </c>
      <c r="E19" s="34">
        <v>0</v>
      </c>
      <c r="F19" s="34">
        <v>0</v>
      </c>
      <c r="G19" s="34">
        <v>0</v>
      </c>
      <c r="H19" s="34">
        <v>0</v>
      </c>
      <c r="Q19" s="2" t="s">
        <v>17</v>
      </c>
      <c r="R19" s="14">
        <v>1.4673770464370172E-3</v>
      </c>
      <c r="S19" s="14">
        <v>1.9673353127883215E-3</v>
      </c>
      <c r="T19" s="14">
        <v>3.8063084079033625E-4</v>
      </c>
      <c r="U19" s="14">
        <v>0</v>
      </c>
      <c r="V19" s="14">
        <v>0</v>
      </c>
    </row>
    <row r="20" spans="1:22" x14ac:dyDescent="0.35">
      <c r="A20" s="26" t="s">
        <v>48</v>
      </c>
      <c r="B20" s="32">
        <v>0.10973905179642268</v>
      </c>
      <c r="C20" s="32">
        <v>0.12030916656722386</v>
      </c>
      <c r="D20" s="33">
        <v>0.5222799684398427</v>
      </c>
      <c r="E20" s="33">
        <v>0.31681874918314334</v>
      </c>
      <c r="F20" s="33">
        <v>0.16090128157759837</v>
      </c>
      <c r="G20" s="33">
        <v>0</v>
      </c>
      <c r="H20" s="33">
        <v>0</v>
      </c>
      <c r="Q20" s="2" t="s">
        <v>21</v>
      </c>
      <c r="R20" s="14">
        <v>8.9428321230937999E-4</v>
      </c>
      <c r="S20" s="14">
        <v>3.8063084079033625E-4</v>
      </c>
      <c r="T20" s="14">
        <v>6.6276258100874015E-4</v>
      </c>
      <c r="U20" s="14">
        <v>0</v>
      </c>
      <c r="V20" s="14">
        <v>0</v>
      </c>
    </row>
    <row r="21" spans="1:22" x14ac:dyDescent="0.35">
      <c r="Q21" s="2" t="s">
        <v>15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</row>
    <row r="22" spans="1:22" x14ac:dyDescent="0.35">
      <c r="Q22" s="2" t="s">
        <v>20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</row>
    <row r="28" spans="1:22" x14ac:dyDescent="0.35">
      <c r="I28" s="2" t="s">
        <v>30</v>
      </c>
      <c r="J28" s="2"/>
      <c r="K28" s="8">
        <f>K29*12</f>
        <v>0.16875055056396379</v>
      </c>
      <c r="L28" s="8">
        <f t="shared" ref="L28:O28" si="0">L29*12</f>
        <v>0.11324205672868927</v>
      </c>
      <c r="M28" s="8">
        <f t="shared" si="0"/>
        <v>-2.3014561393988817E-2</v>
      </c>
      <c r="N28" s="8">
        <f t="shared" si="0"/>
        <v>0.12979613034702125</v>
      </c>
      <c r="O28" s="8">
        <f t="shared" si="0"/>
        <v>-0.12530143397897747</v>
      </c>
    </row>
    <row r="29" spans="1:22" x14ac:dyDescent="0.35">
      <c r="I29" s="2" t="s">
        <v>31</v>
      </c>
      <c r="J29" s="2"/>
      <c r="K29" s="8">
        <f>AVERAGE(K32:K91)</f>
        <v>1.4062545880330317E-2</v>
      </c>
      <c r="L29" s="8">
        <f t="shared" ref="L29:O29" si="1">AVERAGE(L32:L91)</f>
        <v>9.4368380607241058E-3</v>
      </c>
      <c r="M29" s="8">
        <f>AVERAGE(M32:M91)</f>
        <v>-1.9178801161657346E-3</v>
      </c>
      <c r="N29" s="8">
        <f t="shared" si="1"/>
        <v>1.0816344195585106E-2</v>
      </c>
      <c r="O29" s="8">
        <f t="shared" si="1"/>
        <v>-1.044178616491479E-2</v>
      </c>
    </row>
    <row r="30" spans="1:22" x14ac:dyDescent="0.35"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24</v>
      </c>
      <c r="H30" s="2" t="s">
        <v>24</v>
      </c>
      <c r="I30" s="2" t="s">
        <v>24</v>
      </c>
      <c r="J30" s="2" t="s">
        <v>24</v>
      </c>
      <c r="K30" s="2" t="s">
        <v>29</v>
      </c>
      <c r="L30" s="2" t="s">
        <v>29</v>
      </c>
      <c r="M30" s="2" t="s">
        <v>29</v>
      </c>
      <c r="N30" s="2" t="s">
        <v>29</v>
      </c>
      <c r="O30" s="2" t="s">
        <v>29</v>
      </c>
    </row>
    <row r="31" spans="1:22" x14ac:dyDescent="0.35">
      <c r="A31" s="2" t="s">
        <v>6</v>
      </c>
      <c r="B31" s="2" t="s">
        <v>22</v>
      </c>
      <c r="C31" s="2" t="s">
        <v>17</v>
      </c>
      <c r="D31" s="2" t="s">
        <v>21</v>
      </c>
      <c r="E31" s="2" t="s">
        <v>15</v>
      </c>
      <c r="F31" s="2" t="s">
        <v>20</v>
      </c>
      <c r="G31" s="2" t="s">
        <v>25</v>
      </c>
      <c r="H31" s="2" t="s">
        <v>26</v>
      </c>
      <c r="I31" s="2" t="s">
        <v>27</v>
      </c>
      <c r="J31" s="2" t="s">
        <v>28</v>
      </c>
      <c r="K31" s="2" t="s">
        <v>22</v>
      </c>
      <c r="L31" s="2" t="s">
        <v>17</v>
      </c>
      <c r="M31" s="2" t="s">
        <v>21</v>
      </c>
      <c r="N31" s="2" t="s">
        <v>15</v>
      </c>
      <c r="O31" s="2" t="s">
        <v>20</v>
      </c>
    </row>
    <row r="32" spans="1:22" x14ac:dyDescent="0.35">
      <c r="A32" s="7">
        <v>43101</v>
      </c>
      <c r="B32">
        <v>66</v>
      </c>
      <c r="C32">
        <v>43.376331</v>
      </c>
      <c r="D32" s="3">
        <v>74.801392000000007</v>
      </c>
      <c r="E32" s="3">
        <v>34.920490000000001</v>
      </c>
      <c r="F32" s="3">
        <v>281.05999800000001</v>
      </c>
      <c r="G32" s="3">
        <v>5.57</v>
      </c>
      <c r="H32" s="3">
        <v>-3.15</v>
      </c>
      <c r="I32" s="3">
        <v>-1.33</v>
      </c>
      <c r="J32" s="3">
        <v>0.12</v>
      </c>
      <c r="K32" s="3">
        <f>(B33-B32)/B32</f>
        <v>-4.6515151515151516E-2</v>
      </c>
      <c r="L32" s="3">
        <f t="shared" ref="L32:O32" si="2">(C33-C32)/C32</f>
        <v>0.11642257156327956</v>
      </c>
      <c r="M32" s="3">
        <f t="shared" si="2"/>
        <v>-9.247786458305482E-2</v>
      </c>
      <c r="N32" s="3">
        <f t="shared" si="2"/>
        <v>-6.0905273665976721E-2</v>
      </c>
      <c r="O32" s="3">
        <f t="shared" si="2"/>
        <v>-0.1465167341245053</v>
      </c>
      <c r="V32" s="45"/>
    </row>
    <row r="33" spans="1:22" x14ac:dyDescent="0.35">
      <c r="A33" s="7">
        <v>43132</v>
      </c>
      <c r="B33">
        <v>62.93</v>
      </c>
      <c r="C33">
        <v>48.426315000000002</v>
      </c>
      <c r="D33" s="3">
        <v>67.883919000000006</v>
      </c>
      <c r="E33" s="3">
        <v>32.793647999999997</v>
      </c>
      <c r="F33" s="3">
        <v>239.88000500000001</v>
      </c>
      <c r="G33" s="3">
        <v>-3.65</v>
      </c>
      <c r="H33" s="3">
        <v>0.23</v>
      </c>
      <c r="I33" s="3">
        <v>-1.07</v>
      </c>
      <c r="J33" s="3">
        <v>0.11</v>
      </c>
      <c r="K33" s="3">
        <f t="shared" ref="K33:K91" si="3">(B34-B33)/B33</f>
        <v>-1.3507039567773707E-2</v>
      </c>
      <c r="L33" s="3">
        <f t="shared" ref="L33:L91" si="4">(C34-C33)/C33</f>
        <v>6.8223692015384543E-2</v>
      </c>
      <c r="M33" s="3">
        <f t="shared" ref="M33:M91" si="5">(D34-D33)/D33</f>
        <v>-1.2065508474842302E-2</v>
      </c>
      <c r="N33" s="3">
        <f t="shared" ref="N33:N91" si="6">(E34-E33)/E33</f>
        <v>2.3078951143221501E-2</v>
      </c>
      <c r="O33" s="3">
        <f t="shared" ref="O33:O91" si="7">(F34-F33)/F33</f>
        <v>-3.1932648992566155E-2</v>
      </c>
      <c r="V33" s="45"/>
    </row>
    <row r="34" spans="1:22" x14ac:dyDescent="0.35">
      <c r="A34" s="7">
        <v>43160</v>
      </c>
      <c r="B34">
        <v>62.080002</v>
      </c>
      <c r="C34">
        <v>51.730136999999999</v>
      </c>
      <c r="D34" s="3">
        <v>67.064864999999998</v>
      </c>
      <c r="E34" s="3">
        <v>33.550491000000001</v>
      </c>
      <c r="F34" s="3">
        <v>232.220001</v>
      </c>
      <c r="G34" s="3">
        <v>-2.35</v>
      </c>
      <c r="H34" s="3">
        <v>4.05</v>
      </c>
      <c r="I34" s="3">
        <v>-0.23</v>
      </c>
      <c r="J34" s="3">
        <v>0.11</v>
      </c>
      <c r="K34" s="3">
        <f t="shared" si="3"/>
        <v>0.10212622093665535</v>
      </c>
      <c r="L34" s="3">
        <f t="shared" si="4"/>
        <v>-0.11814343348829714</v>
      </c>
      <c r="M34" s="3">
        <f t="shared" si="5"/>
        <v>-4.9221555877283898E-2</v>
      </c>
      <c r="N34" s="3">
        <f t="shared" si="6"/>
        <v>-9.9699435099176392E-2</v>
      </c>
      <c r="O34" s="3">
        <f t="shared" si="7"/>
        <v>-9.620185989061289E-2</v>
      </c>
      <c r="V34" s="45"/>
    </row>
    <row r="35" spans="1:22" x14ac:dyDescent="0.35">
      <c r="A35" s="7">
        <v>43191</v>
      </c>
      <c r="B35">
        <v>68.419998000000007</v>
      </c>
      <c r="C35">
        <v>45.618561</v>
      </c>
      <c r="D35" s="3">
        <v>63.763827999999997</v>
      </c>
      <c r="E35" s="3">
        <v>30.205525999999999</v>
      </c>
      <c r="F35" s="3">
        <v>209.88000500000001</v>
      </c>
      <c r="G35" s="3">
        <v>0.28000000000000003</v>
      </c>
      <c r="H35" s="3">
        <v>1.1399999999999999</v>
      </c>
      <c r="I35" s="3">
        <v>0.54</v>
      </c>
      <c r="J35" s="3">
        <v>0.14000000000000001</v>
      </c>
      <c r="K35" s="3">
        <f t="shared" si="3"/>
        <v>-0.16121016256095189</v>
      </c>
      <c r="L35" s="3">
        <f t="shared" si="4"/>
        <v>0.2525011913462154</v>
      </c>
      <c r="M35" s="3">
        <f t="shared" si="5"/>
        <v>-0.13461530258189636</v>
      </c>
      <c r="N35" s="3">
        <f t="shared" si="6"/>
        <v>9.5472596636788796E-4</v>
      </c>
      <c r="O35" s="3">
        <f t="shared" si="7"/>
        <v>-2.7825480564477791E-2</v>
      </c>
      <c r="V35" s="45"/>
    </row>
    <row r="36" spans="1:22" x14ac:dyDescent="0.35">
      <c r="A36" s="7">
        <v>43221</v>
      </c>
      <c r="B36">
        <v>57.389999000000003</v>
      </c>
      <c r="C36">
        <v>57.137301999999998</v>
      </c>
      <c r="D36" s="3">
        <v>55.180241000000002</v>
      </c>
      <c r="E36" s="3">
        <v>30.234363999999999</v>
      </c>
      <c r="F36" s="3">
        <v>204.03999300000001</v>
      </c>
      <c r="G36" s="3">
        <v>2.65</v>
      </c>
      <c r="H36" s="3">
        <v>5.26</v>
      </c>
      <c r="I36" s="3">
        <v>-3.18</v>
      </c>
      <c r="J36" s="3">
        <v>0.14000000000000001</v>
      </c>
      <c r="K36" s="3">
        <f t="shared" si="3"/>
        <v>0.1604809053925928</v>
      </c>
      <c r="L36" s="3">
        <f t="shared" si="4"/>
        <v>-8.942529347990559E-2</v>
      </c>
      <c r="M36" s="3">
        <f t="shared" si="5"/>
        <v>0.10364960167535325</v>
      </c>
      <c r="N36" s="3">
        <f t="shared" si="6"/>
        <v>-7.6947476057376257E-2</v>
      </c>
      <c r="O36" s="3">
        <f t="shared" si="7"/>
        <v>5.0137283625568393E-2</v>
      </c>
      <c r="V36" s="45"/>
    </row>
    <row r="37" spans="1:22" x14ac:dyDescent="0.35">
      <c r="A37" s="7">
        <v>43252</v>
      </c>
      <c r="B37">
        <v>66.599997999999999</v>
      </c>
      <c r="C37">
        <v>52.027782000000002</v>
      </c>
      <c r="D37" s="3">
        <v>60.899650999999999</v>
      </c>
      <c r="E37" s="3">
        <v>27.907906000000001</v>
      </c>
      <c r="F37" s="3">
        <v>214.270004</v>
      </c>
      <c r="G37" s="3">
        <v>0.48</v>
      </c>
      <c r="H37" s="3">
        <v>1.1499999999999999</v>
      </c>
      <c r="I37" s="3">
        <v>-2.33</v>
      </c>
      <c r="J37" s="3">
        <v>0.14000000000000001</v>
      </c>
      <c r="K37" s="3">
        <f t="shared" si="3"/>
        <v>1.9520270856464145E-3</v>
      </c>
      <c r="L37" s="3">
        <f t="shared" si="4"/>
        <v>6.6742995117492782E-3</v>
      </c>
      <c r="M37" s="3">
        <f t="shared" si="5"/>
        <v>-8.6924964479681514E-3</v>
      </c>
      <c r="N37" s="3">
        <f t="shared" si="6"/>
        <v>8.4732118561672037E-2</v>
      </c>
      <c r="O37" s="3">
        <f t="shared" si="7"/>
        <v>-0.12092221270505035</v>
      </c>
      <c r="V37" s="45"/>
    </row>
    <row r="38" spans="1:22" x14ac:dyDescent="0.35">
      <c r="A38" s="7">
        <v>43282</v>
      </c>
      <c r="B38">
        <v>66.730002999999996</v>
      </c>
      <c r="C38">
        <v>52.375031</v>
      </c>
      <c r="D38" s="3">
        <v>60.370280999999999</v>
      </c>
      <c r="E38" s="3">
        <v>30.272601999999999</v>
      </c>
      <c r="F38" s="3">
        <v>188.36000100000001</v>
      </c>
      <c r="G38" s="3">
        <v>3.19</v>
      </c>
      <c r="H38" s="3">
        <v>-2.2200000000000002</v>
      </c>
      <c r="I38" s="3">
        <v>0.47</v>
      </c>
      <c r="J38" s="3">
        <v>0.16</v>
      </c>
      <c r="K38" s="3">
        <f t="shared" si="3"/>
        <v>8.8266143191991178E-2</v>
      </c>
      <c r="L38" s="3">
        <f t="shared" si="4"/>
        <v>-5.1145745383902709E-3</v>
      </c>
      <c r="M38" s="3">
        <f t="shared" si="5"/>
        <v>-3.8807008368902706E-3</v>
      </c>
      <c r="N38" s="3">
        <f t="shared" si="6"/>
        <v>-7.5868833475232822E-2</v>
      </c>
      <c r="O38" s="3">
        <f t="shared" si="7"/>
        <v>1.7147987804480857E-2</v>
      </c>
      <c r="V38" s="45"/>
    </row>
    <row r="39" spans="1:22" x14ac:dyDescent="0.35">
      <c r="A39" s="7">
        <v>43313</v>
      </c>
      <c r="B39">
        <v>72.620002999999997</v>
      </c>
      <c r="C39">
        <v>52.107154999999999</v>
      </c>
      <c r="D39" s="3">
        <v>60.136001999999998</v>
      </c>
      <c r="E39" s="3">
        <v>27.975854999999999</v>
      </c>
      <c r="F39" s="3">
        <v>191.58999600000001</v>
      </c>
      <c r="G39" s="3">
        <v>3.44</v>
      </c>
      <c r="H39" s="3">
        <v>1.1200000000000001</v>
      </c>
      <c r="I39" s="3">
        <v>-3.99</v>
      </c>
      <c r="J39" s="3">
        <v>0.16</v>
      </c>
      <c r="K39" s="3">
        <f t="shared" si="3"/>
        <v>-5.5907530050639136E-2</v>
      </c>
      <c r="L39" s="3">
        <f t="shared" si="4"/>
        <v>-0.13880437341090679</v>
      </c>
      <c r="M39" s="3">
        <f t="shared" si="5"/>
        <v>-7.2876993053179698E-2</v>
      </c>
      <c r="N39" s="3">
        <f t="shared" si="6"/>
        <v>-3.7254232265644761E-2</v>
      </c>
      <c r="O39" s="3">
        <f t="shared" si="7"/>
        <v>-8.4764290093727046E-2</v>
      </c>
      <c r="V39" s="45"/>
    </row>
    <row r="40" spans="1:22" x14ac:dyDescent="0.35">
      <c r="A40" s="7">
        <v>43344</v>
      </c>
      <c r="B40">
        <v>68.559997999999993</v>
      </c>
      <c r="C40">
        <v>44.874454</v>
      </c>
      <c r="D40" s="3">
        <v>55.753470999999998</v>
      </c>
      <c r="E40" s="3">
        <v>26.933636</v>
      </c>
      <c r="F40" s="3">
        <v>175.35000600000001</v>
      </c>
      <c r="G40" s="3">
        <v>0.06</v>
      </c>
      <c r="H40" s="3">
        <v>-2.2799999999999998</v>
      </c>
      <c r="I40" s="3">
        <v>-1.69</v>
      </c>
      <c r="J40" s="3">
        <v>0.15</v>
      </c>
      <c r="K40" s="3">
        <f t="shared" si="3"/>
        <v>-0.19180277689039602</v>
      </c>
      <c r="L40" s="3">
        <f t="shared" si="4"/>
        <v>-0.16604017065032139</v>
      </c>
      <c r="M40" s="3">
        <f t="shared" si="5"/>
        <v>4.0650383901658864E-2</v>
      </c>
      <c r="N40" s="3">
        <f t="shared" si="6"/>
        <v>-3.9802609643941153E-2</v>
      </c>
      <c r="O40" s="3">
        <f t="shared" si="7"/>
        <v>-0.2886797905213645</v>
      </c>
      <c r="V40" s="45"/>
    </row>
    <row r="41" spans="1:22" x14ac:dyDescent="0.35">
      <c r="A41" s="7">
        <v>43374</v>
      </c>
      <c r="B41">
        <v>55.41</v>
      </c>
      <c r="C41">
        <v>37.423492000000003</v>
      </c>
      <c r="D41" s="3">
        <v>58.019871000000002</v>
      </c>
      <c r="E41" s="3">
        <v>25.861606999999999</v>
      </c>
      <c r="F41" s="3">
        <v>124.730003</v>
      </c>
      <c r="G41" s="3">
        <v>-7.68</v>
      </c>
      <c r="H41" s="3">
        <v>-4.7699999999999996</v>
      </c>
      <c r="I41" s="3">
        <v>3.44</v>
      </c>
      <c r="J41" s="3">
        <v>0.19</v>
      </c>
      <c r="K41" s="3">
        <f t="shared" si="3"/>
        <v>-0.21043133008482218</v>
      </c>
      <c r="L41" s="3">
        <f t="shared" si="4"/>
        <v>2.2269354233431713E-2</v>
      </c>
      <c r="M41" s="3">
        <f t="shared" si="5"/>
        <v>2.7656352424499445E-2</v>
      </c>
      <c r="N41" s="3">
        <f t="shared" si="6"/>
        <v>1.0494707463461164E-2</v>
      </c>
      <c r="O41" s="3">
        <f t="shared" si="7"/>
        <v>2.6697626231918001E-2</v>
      </c>
      <c r="V41" s="45"/>
    </row>
    <row r="42" spans="1:22" x14ac:dyDescent="0.35">
      <c r="A42" s="7">
        <v>43405</v>
      </c>
      <c r="B42">
        <v>43.75</v>
      </c>
      <c r="C42">
        <v>38.256889000000001</v>
      </c>
      <c r="D42" s="3">
        <v>59.624488999999997</v>
      </c>
      <c r="E42" s="3">
        <v>26.133016999999999</v>
      </c>
      <c r="F42" s="3">
        <v>128.05999800000001</v>
      </c>
      <c r="G42" s="3">
        <v>1.69</v>
      </c>
      <c r="H42" s="3">
        <v>-0.68</v>
      </c>
      <c r="I42" s="3">
        <v>0.27</v>
      </c>
      <c r="J42" s="3">
        <v>0.18</v>
      </c>
      <c r="K42" s="3">
        <f t="shared" si="3"/>
        <v>-0.13325718857142857</v>
      </c>
      <c r="L42" s="3">
        <f t="shared" si="4"/>
        <v>-0.17712658235226603</v>
      </c>
      <c r="M42" s="3">
        <f t="shared" si="5"/>
        <v>-0.14077048106860918</v>
      </c>
      <c r="N42" s="3">
        <f t="shared" si="6"/>
        <v>-0.1001483296015917</v>
      </c>
      <c r="O42" s="3">
        <f t="shared" si="7"/>
        <v>-8.6678113176294216E-2</v>
      </c>
      <c r="V42" s="45"/>
    </row>
    <row r="43" spans="1:22" x14ac:dyDescent="0.35">
      <c r="A43" s="7">
        <v>43435</v>
      </c>
      <c r="B43">
        <v>37.919998</v>
      </c>
      <c r="C43">
        <v>31.480577</v>
      </c>
      <c r="D43" s="3">
        <v>51.231121000000002</v>
      </c>
      <c r="E43" s="3">
        <v>23.515839</v>
      </c>
      <c r="F43" s="3">
        <v>116.959999</v>
      </c>
      <c r="G43" s="3">
        <v>-9.57</v>
      </c>
      <c r="H43" s="3">
        <v>-2.38</v>
      </c>
      <c r="I43" s="3">
        <v>-1.86</v>
      </c>
      <c r="J43" s="3">
        <v>0.2</v>
      </c>
      <c r="K43" s="3">
        <f t="shared" si="3"/>
        <v>0.12025322364204759</v>
      </c>
      <c r="L43" s="3">
        <f t="shared" si="4"/>
        <v>0.20453815061903088</v>
      </c>
      <c r="M43" s="3">
        <f t="shared" si="5"/>
        <v>0.18607564726135889</v>
      </c>
      <c r="N43" s="3">
        <f t="shared" si="6"/>
        <v>0.21885440702328332</v>
      </c>
      <c r="O43" s="3">
        <f t="shared" si="7"/>
        <v>0.10114564039967215</v>
      </c>
      <c r="V43" s="45"/>
    </row>
    <row r="44" spans="1:22" x14ac:dyDescent="0.35">
      <c r="A44" s="7">
        <v>43466</v>
      </c>
      <c r="B44">
        <v>42.48</v>
      </c>
      <c r="C44">
        <v>37.919556</v>
      </c>
      <c r="D44" s="3">
        <v>60.763984999999998</v>
      </c>
      <c r="E44" s="3">
        <v>28.662383999999999</v>
      </c>
      <c r="F44" s="3">
        <v>128.78999300000001</v>
      </c>
      <c r="G44" s="3">
        <v>8.4</v>
      </c>
      <c r="H44" s="3">
        <v>2.9</v>
      </c>
      <c r="I44" s="3">
        <v>-0.45</v>
      </c>
      <c r="J44" s="3">
        <v>0.21</v>
      </c>
      <c r="K44" s="3">
        <f t="shared" si="3"/>
        <v>7.3446280602636596E-2</v>
      </c>
      <c r="L44" s="3">
        <f t="shared" si="4"/>
        <v>6.9597202034749492E-2</v>
      </c>
      <c r="M44" s="3">
        <f t="shared" si="5"/>
        <v>-7.4313295943312457E-2</v>
      </c>
      <c r="N44" s="3">
        <f t="shared" si="6"/>
        <v>-9.1372231981819832E-2</v>
      </c>
      <c r="O44" s="3">
        <f t="shared" si="7"/>
        <v>5.6914375327281663E-2</v>
      </c>
      <c r="V44" s="45"/>
    </row>
    <row r="45" spans="1:22" x14ac:dyDescent="0.35">
      <c r="A45" s="7">
        <v>43497</v>
      </c>
      <c r="B45">
        <v>45.599997999999999</v>
      </c>
      <c r="C45">
        <v>40.558650999999998</v>
      </c>
      <c r="D45" s="3">
        <v>56.248412999999999</v>
      </c>
      <c r="E45" s="3">
        <v>26.043437999999998</v>
      </c>
      <c r="F45" s="3">
        <v>136.11999499999999</v>
      </c>
      <c r="G45" s="3">
        <v>3.4</v>
      </c>
      <c r="H45" s="3">
        <v>2.0499999999999998</v>
      </c>
      <c r="I45" s="3">
        <v>-2.68</v>
      </c>
      <c r="J45" s="3">
        <v>0.18</v>
      </c>
      <c r="K45" s="3">
        <f t="shared" si="3"/>
        <v>3.2895176881367547E-3</v>
      </c>
      <c r="L45" s="3">
        <f t="shared" si="4"/>
        <v>1.1007787216591581E-2</v>
      </c>
      <c r="M45" s="3">
        <f t="shared" si="5"/>
        <v>-3.2598093034198111E-2</v>
      </c>
      <c r="N45" s="3">
        <f t="shared" si="6"/>
        <v>-4.074773077195095E-2</v>
      </c>
      <c r="O45" s="3">
        <f t="shared" si="7"/>
        <v>-7.3244147562597173E-2</v>
      </c>
      <c r="V45" s="45"/>
    </row>
    <row r="46" spans="1:22" x14ac:dyDescent="0.35">
      <c r="A46" s="7">
        <v>43525</v>
      </c>
      <c r="B46">
        <v>45.75</v>
      </c>
      <c r="C46">
        <v>41.005111999999997</v>
      </c>
      <c r="D46" s="3">
        <v>54.414822000000001</v>
      </c>
      <c r="E46" s="3">
        <v>24.982227000000002</v>
      </c>
      <c r="F46" s="3">
        <v>126.150002</v>
      </c>
      <c r="G46" s="3">
        <v>1.1000000000000001</v>
      </c>
      <c r="H46" s="3">
        <v>-3.03</v>
      </c>
      <c r="I46" s="3">
        <v>-4.0999999999999996</v>
      </c>
      <c r="J46" s="3">
        <v>0.19</v>
      </c>
      <c r="K46" s="3">
        <f t="shared" si="3"/>
        <v>-3.6502688524590154E-2</v>
      </c>
      <c r="L46" s="3">
        <f t="shared" si="4"/>
        <v>1.7662919686696726E-2</v>
      </c>
      <c r="M46" s="3">
        <f t="shared" si="5"/>
        <v>8.3314046308926609E-2</v>
      </c>
      <c r="N46" s="3">
        <f t="shared" si="6"/>
        <v>4.2828407571510636E-2</v>
      </c>
      <c r="O46" s="3">
        <f t="shared" si="7"/>
        <v>8.0063399444099889E-2</v>
      </c>
      <c r="V46" s="45"/>
    </row>
    <row r="47" spans="1:22" x14ac:dyDescent="0.35">
      <c r="A47" s="7">
        <v>43556</v>
      </c>
      <c r="B47">
        <v>44.080002</v>
      </c>
      <c r="C47">
        <v>41.729382000000001</v>
      </c>
      <c r="D47" s="3">
        <v>58.948340999999999</v>
      </c>
      <c r="E47" s="3">
        <v>26.052175999999999</v>
      </c>
      <c r="F47" s="3">
        <v>136.25</v>
      </c>
      <c r="G47" s="3">
        <v>3.97</v>
      </c>
      <c r="H47" s="3">
        <v>-1.74</v>
      </c>
      <c r="I47" s="3">
        <v>2.14</v>
      </c>
      <c r="J47" s="3">
        <v>0.21</v>
      </c>
      <c r="K47" s="3">
        <f t="shared" si="3"/>
        <v>-0.26315792816887812</v>
      </c>
      <c r="L47" s="3">
        <f t="shared" si="4"/>
        <v>-0.22467912417202821</v>
      </c>
      <c r="M47" s="3">
        <f t="shared" si="5"/>
        <v>-0.14348027198933383</v>
      </c>
      <c r="N47" s="3">
        <f t="shared" si="6"/>
        <v>-6.7968372392386636E-2</v>
      </c>
      <c r="O47" s="3">
        <f t="shared" si="7"/>
        <v>-5.137592660550431E-3</v>
      </c>
      <c r="V47" s="45"/>
    </row>
    <row r="48" spans="1:22" x14ac:dyDescent="0.35">
      <c r="A48" s="7">
        <v>43586</v>
      </c>
      <c r="B48">
        <v>32.479999999999997</v>
      </c>
      <c r="C48">
        <v>32.353661000000002</v>
      </c>
      <c r="D48" s="3">
        <v>50.490417000000001</v>
      </c>
      <c r="E48" s="3">
        <v>24.281452000000002</v>
      </c>
      <c r="F48" s="3">
        <v>135.550003</v>
      </c>
      <c r="G48" s="3">
        <v>-6.94</v>
      </c>
      <c r="H48" s="3">
        <v>-1.31</v>
      </c>
      <c r="I48" s="3">
        <v>-2.34</v>
      </c>
      <c r="J48" s="3">
        <v>0.21</v>
      </c>
      <c r="K48" s="3">
        <f t="shared" si="3"/>
        <v>6.7733990147783349E-2</v>
      </c>
      <c r="L48" s="3">
        <f t="shared" si="4"/>
        <v>0.18337927815958738</v>
      </c>
      <c r="M48" s="3">
        <f t="shared" si="5"/>
        <v>2.6237196654565077E-2</v>
      </c>
      <c r="N48" s="3">
        <f t="shared" si="6"/>
        <v>0.15108795800185254</v>
      </c>
      <c r="O48" s="3">
        <f t="shared" si="7"/>
        <v>8.7938013546189242E-2</v>
      </c>
      <c r="V48" s="45"/>
    </row>
    <row r="49" spans="1:22" x14ac:dyDescent="0.35">
      <c r="A49" s="7">
        <v>43617</v>
      </c>
      <c r="B49">
        <v>34.68</v>
      </c>
      <c r="C49">
        <v>38.286651999999997</v>
      </c>
      <c r="D49" s="3">
        <v>51.815143999999997</v>
      </c>
      <c r="E49" s="3">
        <v>27.950087</v>
      </c>
      <c r="F49" s="3">
        <v>147.470001</v>
      </c>
      <c r="G49" s="3">
        <v>6.93</v>
      </c>
      <c r="H49" s="3">
        <v>0.28000000000000003</v>
      </c>
      <c r="I49" s="3">
        <v>-0.72</v>
      </c>
      <c r="J49" s="3">
        <v>0.18</v>
      </c>
      <c r="K49" s="3">
        <f t="shared" si="3"/>
        <v>2.6239907727797107E-2</v>
      </c>
      <c r="L49" s="3">
        <f t="shared" si="4"/>
        <v>0.16325480744568638</v>
      </c>
      <c r="M49" s="3">
        <f t="shared" si="5"/>
        <v>-3.5892730511373226E-2</v>
      </c>
      <c r="N49" s="3">
        <f t="shared" si="6"/>
        <v>5.5934602278697704E-2</v>
      </c>
      <c r="O49" s="3">
        <f t="shared" si="7"/>
        <v>-0.15447208819100766</v>
      </c>
      <c r="V49" s="45"/>
    </row>
    <row r="50" spans="1:22" x14ac:dyDescent="0.35">
      <c r="A50" s="7">
        <v>43647</v>
      </c>
      <c r="B50">
        <v>35.590000000000003</v>
      </c>
      <c r="C50">
        <v>44.537132</v>
      </c>
      <c r="D50" s="3">
        <v>49.955356999999999</v>
      </c>
      <c r="E50" s="3">
        <v>29.513463999999999</v>
      </c>
      <c r="F50" s="3">
        <v>124.69000200000001</v>
      </c>
      <c r="G50" s="3">
        <v>1.19</v>
      </c>
      <c r="H50" s="3">
        <v>-1.93</v>
      </c>
      <c r="I50" s="3">
        <v>0.47</v>
      </c>
      <c r="J50" s="3">
        <v>0.19</v>
      </c>
      <c r="K50" s="3">
        <f t="shared" si="3"/>
        <v>-0.25878058443382973</v>
      </c>
      <c r="L50" s="3">
        <f t="shared" si="4"/>
        <v>8.4650938008312502E-3</v>
      </c>
      <c r="M50" s="3">
        <f t="shared" si="5"/>
        <v>-4.871277368711429E-2</v>
      </c>
      <c r="N50" s="3">
        <f t="shared" si="6"/>
        <v>-6.5289963929683018E-2</v>
      </c>
      <c r="O50" s="3">
        <f t="shared" si="7"/>
        <v>-4.6515381401629967E-2</v>
      </c>
      <c r="V50" s="45"/>
    </row>
    <row r="51" spans="1:22" x14ac:dyDescent="0.35">
      <c r="A51" s="7">
        <v>43678</v>
      </c>
      <c r="B51">
        <v>26.379999000000002</v>
      </c>
      <c r="C51">
        <v>44.914143000000003</v>
      </c>
      <c r="D51" s="3">
        <v>47.521892999999999</v>
      </c>
      <c r="E51" s="3">
        <v>27.586531000000001</v>
      </c>
      <c r="F51" s="3">
        <v>118.889999</v>
      </c>
      <c r="G51" s="3">
        <v>-2.58</v>
      </c>
      <c r="H51" s="3">
        <v>-2.36</v>
      </c>
      <c r="I51" s="3">
        <v>-4.76</v>
      </c>
      <c r="J51" s="3">
        <v>0.16</v>
      </c>
      <c r="K51" s="3">
        <f t="shared" si="3"/>
        <v>0.25701293620215809</v>
      </c>
      <c r="L51" s="3">
        <f t="shared" si="4"/>
        <v>-5.3457059171762487E-2</v>
      </c>
      <c r="M51" s="3">
        <f t="shared" si="5"/>
        <v>0.13216466355833092</v>
      </c>
      <c r="N51" s="3">
        <f t="shared" si="6"/>
        <v>-1.2116891391672262E-2</v>
      </c>
      <c r="O51" s="3">
        <f t="shared" si="7"/>
        <v>4.3569695042221253E-2</v>
      </c>
      <c r="V51" s="45"/>
    </row>
    <row r="52" spans="1:22" x14ac:dyDescent="0.35">
      <c r="A52" s="7">
        <v>43709</v>
      </c>
      <c r="B52">
        <v>33.159999999999997</v>
      </c>
      <c r="C52">
        <v>42.513165000000001</v>
      </c>
      <c r="D52" s="3">
        <v>53.802607999999999</v>
      </c>
      <c r="E52" s="3">
        <v>27.252268000000001</v>
      </c>
      <c r="F52" s="3">
        <v>124.07</v>
      </c>
      <c r="G52" s="3">
        <v>1.43</v>
      </c>
      <c r="H52" s="3">
        <v>-0.97</v>
      </c>
      <c r="I52" s="3">
        <v>6.74</v>
      </c>
      <c r="J52" s="3">
        <v>0.18</v>
      </c>
      <c r="K52" s="3">
        <f t="shared" si="3"/>
        <v>-6.3027744270204966E-2</v>
      </c>
      <c r="L52" s="3">
        <f t="shared" si="4"/>
        <v>0.10968487055715555</v>
      </c>
      <c r="M52" s="3">
        <f t="shared" si="5"/>
        <v>-8.3130412562900338E-2</v>
      </c>
      <c r="N52" s="3">
        <f t="shared" si="6"/>
        <v>3.288324480002907E-2</v>
      </c>
      <c r="O52" s="3">
        <f t="shared" si="7"/>
        <v>0.15563798662045636</v>
      </c>
      <c r="V52" s="45"/>
    </row>
    <row r="53" spans="1:22" x14ac:dyDescent="0.35">
      <c r="A53" s="7">
        <v>43739</v>
      </c>
      <c r="B53">
        <v>31.07</v>
      </c>
      <c r="C53">
        <v>47.176215999999997</v>
      </c>
      <c r="D53" s="3">
        <v>49.329974999999997</v>
      </c>
      <c r="E53" s="3">
        <v>28.148410999999999</v>
      </c>
      <c r="F53" s="3">
        <v>143.38000500000001</v>
      </c>
      <c r="G53" s="3">
        <v>2.06</v>
      </c>
      <c r="H53" s="3">
        <v>0.28999999999999998</v>
      </c>
      <c r="I53" s="3">
        <v>-1.92</v>
      </c>
      <c r="J53" s="3">
        <v>0.16</v>
      </c>
      <c r="K53" s="3">
        <f t="shared" si="3"/>
        <v>0.19536527196652728</v>
      </c>
      <c r="L53" s="3">
        <f t="shared" si="4"/>
        <v>-8.4118658435839919E-4</v>
      </c>
      <c r="M53" s="3">
        <f t="shared" si="5"/>
        <v>-4.2488547784587376E-2</v>
      </c>
      <c r="N53" s="3">
        <f t="shared" si="6"/>
        <v>0.12105265906484033</v>
      </c>
      <c r="O53" s="3">
        <f t="shared" si="7"/>
        <v>-2.7967707212731806E-2</v>
      </c>
      <c r="V53" s="45"/>
    </row>
    <row r="54" spans="1:22" x14ac:dyDescent="0.35">
      <c r="A54" s="7">
        <v>43770</v>
      </c>
      <c r="B54">
        <v>37.139999000000003</v>
      </c>
      <c r="C54">
        <v>47.136532000000003</v>
      </c>
      <c r="D54" s="3">
        <v>47.234015999999997</v>
      </c>
      <c r="E54" s="3">
        <v>31.555851000000001</v>
      </c>
      <c r="F54" s="3">
        <v>139.36999499999999</v>
      </c>
      <c r="G54" s="3">
        <v>3.87</v>
      </c>
      <c r="H54" s="3">
        <v>0.78</v>
      </c>
      <c r="I54" s="3">
        <v>-2.0099999999999998</v>
      </c>
      <c r="J54" s="3">
        <v>0.12</v>
      </c>
      <c r="K54" s="3">
        <f t="shared" si="3"/>
        <v>2.7194481076857256E-2</v>
      </c>
      <c r="L54" s="3">
        <f t="shared" si="4"/>
        <v>0.13197233093007346</v>
      </c>
      <c r="M54" s="3">
        <f t="shared" si="5"/>
        <v>7.9883129141506845E-2</v>
      </c>
      <c r="N54" s="3">
        <f t="shared" si="6"/>
        <v>4.1314525157315526E-2</v>
      </c>
      <c r="O54" s="3">
        <f t="shared" si="7"/>
        <v>-2.1453613455320694E-2</v>
      </c>
      <c r="V54" s="45"/>
    </row>
    <row r="55" spans="1:22" x14ac:dyDescent="0.35">
      <c r="A55" s="7">
        <v>43800</v>
      </c>
      <c r="B55">
        <v>38.150002000000001</v>
      </c>
      <c r="C55">
        <v>53.357250000000001</v>
      </c>
      <c r="D55" s="3">
        <v>51.007216999999997</v>
      </c>
      <c r="E55" s="3">
        <v>32.859566000000001</v>
      </c>
      <c r="F55" s="3">
        <v>136.38000500000001</v>
      </c>
      <c r="G55" s="3">
        <v>2.77</v>
      </c>
      <c r="H55" s="3">
        <v>0.73</v>
      </c>
      <c r="I55" s="3">
        <v>1.76</v>
      </c>
      <c r="J55" s="3">
        <v>0.14000000000000001</v>
      </c>
      <c r="K55" s="3">
        <f t="shared" si="3"/>
        <v>-0.21467896646506077</v>
      </c>
      <c r="L55" s="3">
        <f t="shared" si="4"/>
        <v>-1.2830084009202158E-2</v>
      </c>
      <c r="M55" s="3">
        <f t="shared" si="5"/>
        <v>3.1168863809997768E-2</v>
      </c>
      <c r="N55" s="3">
        <f t="shared" si="6"/>
        <v>-6.2638319690527924E-2</v>
      </c>
      <c r="O55" s="3">
        <f t="shared" si="7"/>
        <v>-3.4462617888890788E-2</v>
      </c>
      <c r="V55" s="45"/>
    </row>
    <row r="56" spans="1:22" x14ac:dyDescent="0.35">
      <c r="A56" s="7">
        <v>43831</v>
      </c>
      <c r="B56">
        <v>29.959999</v>
      </c>
      <c r="C56">
        <v>52.672671999999999</v>
      </c>
      <c r="D56" s="3">
        <v>52.597054</v>
      </c>
      <c r="E56" s="3">
        <v>30.801297999999999</v>
      </c>
      <c r="F56" s="3">
        <v>131.679993</v>
      </c>
      <c r="G56" s="3">
        <v>-0.11</v>
      </c>
      <c r="H56" s="3">
        <v>-3.1</v>
      </c>
      <c r="I56" s="3">
        <v>-6.22</v>
      </c>
      <c r="J56" s="3">
        <v>0.13</v>
      </c>
      <c r="K56" s="3">
        <f t="shared" si="3"/>
        <v>-0.13818421689533433</v>
      </c>
      <c r="L56" s="3">
        <f t="shared" si="4"/>
        <v>-9.9829566269203449E-3</v>
      </c>
      <c r="M56" s="3">
        <f t="shared" si="5"/>
        <v>-0.10741274596862403</v>
      </c>
      <c r="N56" s="3">
        <f t="shared" si="6"/>
        <v>-0.20927234949644005</v>
      </c>
      <c r="O56" s="3">
        <f t="shared" si="7"/>
        <v>-7.9966521565656493E-2</v>
      </c>
      <c r="V56" s="45"/>
    </row>
    <row r="57" spans="1:22" x14ac:dyDescent="0.35">
      <c r="A57" s="7">
        <v>43862</v>
      </c>
      <c r="B57">
        <v>25.82</v>
      </c>
      <c r="C57">
        <v>52.146842999999997</v>
      </c>
      <c r="D57" s="3">
        <v>46.94746</v>
      </c>
      <c r="E57" s="3">
        <v>24.355437999999999</v>
      </c>
      <c r="F57" s="3">
        <v>121.150002</v>
      </c>
      <c r="G57" s="3">
        <v>-8.1300000000000008</v>
      </c>
      <c r="H57" s="3">
        <v>1.07</v>
      </c>
      <c r="I57" s="3">
        <v>-3.79</v>
      </c>
      <c r="J57" s="3">
        <v>0.12</v>
      </c>
      <c r="K57" s="3">
        <f t="shared" si="3"/>
        <v>-0.58210689388071268</v>
      </c>
      <c r="L57" s="3">
        <f t="shared" si="4"/>
        <v>-0.19977165252362442</v>
      </c>
      <c r="M57" s="3">
        <f t="shared" si="5"/>
        <v>-0.2136667031613638</v>
      </c>
      <c r="N57" s="3">
        <f t="shared" si="6"/>
        <v>-0.51954397206898928</v>
      </c>
      <c r="O57" s="3">
        <f t="shared" si="7"/>
        <v>-0.3706975093570366</v>
      </c>
      <c r="V57" s="45"/>
    </row>
    <row r="58" spans="1:22" x14ac:dyDescent="0.35">
      <c r="A58" s="7">
        <v>43891</v>
      </c>
      <c r="B58">
        <v>10.79</v>
      </c>
      <c r="C58">
        <v>41.729382000000001</v>
      </c>
      <c r="D58" s="3">
        <v>36.916350999999999</v>
      </c>
      <c r="E58" s="3">
        <v>11.701717</v>
      </c>
      <c r="F58" s="3">
        <v>76.239998</v>
      </c>
      <c r="G58" s="3">
        <v>-13.39</v>
      </c>
      <c r="H58" s="3">
        <v>-4.88</v>
      </c>
      <c r="I58" s="3">
        <v>-13.97</v>
      </c>
      <c r="J58" s="3">
        <v>0.13</v>
      </c>
      <c r="K58" s="3">
        <f t="shared" si="3"/>
        <v>0.41334569045412428</v>
      </c>
      <c r="L58" s="3">
        <f t="shared" si="4"/>
        <v>0.13861130270273345</v>
      </c>
      <c r="M58" s="3">
        <f t="shared" si="5"/>
        <v>6.3362167078756026E-2</v>
      </c>
      <c r="N58" s="3">
        <f t="shared" si="6"/>
        <v>0.43684170451225218</v>
      </c>
      <c r="O58" s="3">
        <f t="shared" si="7"/>
        <v>0.15057716816834119</v>
      </c>
      <c r="V58" s="45"/>
    </row>
    <row r="59" spans="1:22" x14ac:dyDescent="0.35">
      <c r="A59" s="7">
        <v>43922</v>
      </c>
      <c r="B59">
        <v>15.25</v>
      </c>
      <c r="C59">
        <v>47.513545999999998</v>
      </c>
      <c r="D59" s="3">
        <v>39.255451000000001</v>
      </c>
      <c r="E59" s="3">
        <v>16.813514999999999</v>
      </c>
      <c r="F59" s="3">
        <v>87.720000999999996</v>
      </c>
      <c r="G59" s="3">
        <v>13.65</v>
      </c>
      <c r="H59" s="3">
        <v>2.4900000000000002</v>
      </c>
      <c r="I59" s="3">
        <v>-1.23</v>
      </c>
      <c r="J59" s="3">
        <v>0</v>
      </c>
      <c r="K59" s="3">
        <f t="shared" si="3"/>
        <v>-1.3770491803278745E-2</v>
      </c>
      <c r="L59" s="3">
        <f t="shared" si="4"/>
        <v>4.1764931626023211E-4</v>
      </c>
      <c r="M59" s="3">
        <f t="shared" si="5"/>
        <v>-7.4371989765192062E-2</v>
      </c>
      <c r="N59" s="3">
        <f t="shared" si="6"/>
        <v>2.0795948973192101E-2</v>
      </c>
      <c r="O59" s="3">
        <f t="shared" si="7"/>
        <v>6.2471453916194096E-2</v>
      </c>
      <c r="V59" s="45"/>
    </row>
    <row r="60" spans="1:22" x14ac:dyDescent="0.35">
      <c r="A60" s="7">
        <v>43952</v>
      </c>
      <c r="B60">
        <v>15.04</v>
      </c>
      <c r="C60">
        <v>47.533389999999997</v>
      </c>
      <c r="D60" s="3">
        <v>36.335945000000002</v>
      </c>
      <c r="E60" s="3">
        <v>17.163167999999999</v>
      </c>
      <c r="F60" s="3">
        <v>93.199996999999996</v>
      </c>
      <c r="G60" s="3">
        <v>5.58</v>
      </c>
      <c r="H60" s="3">
        <v>2.48</v>
      </c>
      <c r="I60" s="3">
        <v>-4.8899999999999997</v>
      </c>
      <c r="J60" s="3">
        <v>0.01</v>
      </c>
      <c r="K60" s="3">
        <f t="shared" si="3"/>
        <v>3.9228723404255428E-2</v>
      </c>
      <c r="L60" s="3">
        <f t="shared" si="4"/>
        <v>7.5349622654727569E-2</v>
      </c>
      <c r="M60" s="3">
        <f t="shared" si="5"/>
        <v>-9.4836669309137422E-2</v>
      </c>
      <c r="N60" s="3">
        <f t="shared" si="6"/>
        <v>-2.2118702095091029E-2</v>
      </c>
      <c r="O60" s="3">
        <f t="shared" si="7"/>
        <v>9.1845550166702303E-2</v>
      </c>
      <c r="V60" s="45"/>
    </row>
    <row r="61" spans="1:22" x14ac:dyDescent="0.35">
      <c r="A61" s="7">
        <v>43983</v>
      </c>
      <c r="B61">
        <v>15.63</v>
      </c>
      <c r="C61">
        <v>51.115012999999998</v>
      </c>
      <c r="D61" s="3">
        <v>32.889964999999997</v>
      </c>
      <c r="E61" s="3">
        <v>16.783541</v>
      </c>
      <c r="F61" s="3">
        <v>101.760002</v>
      </c>
      <c r="G61" s="3">
        <v>2.46</v>
      </c>
      <c r="H61" s="3">
        <v>2.7</v>
      </c>
      <c r="I61" s="3">
        <v>-2.17</v>
      </c>
      <c r="J61" s="3">
        <v>0.01</v>
      </c>
      <c r="K61" s="3">
        <f t="shared" si="3"/>
        <v>-4.158669225847731E-2</v>
      </c>
      <c r="L61" s="3">
        <f t="shared" si="4"/>
        <v>-2.833846486549851E-2</v>
      </c>
      <c r="M61" s="3">
        <f t="shared" si="5"/>
        <v>9.1967473969644026E-2</v>
      </c>
      <c r="N61" s="3">
        <f t="shared" si="6"/>
        <v>-4.2140928425056325E-2</v>
      </c>
      <c r="O61" s="3">
        <f t="shared" si="7"/>
        <v>-0.21531056966763817</v>
      </c>
      <c r="V61" s="45"/>
    </row>
    <row r="62" spans="1:22" x14ac:dyDescent="0.35">
      <c r="A62" s="7">
        <v>44013</v>
      </c>
      <c r="B62">
        <v>14.98</v>
      </c>
      <c r="C62">
        <v>49.666491999999998</v>
      </c>
      <c r="D62" s="3">
        <v>35.914771999999999</v>
      </c>
      <c r="E62" s="3">
        <v>16.076267000000001</v>
      </c>
      <c r="F62" s="3">
        <v>79.849997999999999</v>
      </c>
      <c r="G62" s="3">
        <v>5.77</v>
      </c>
      <c r="H62" s="3">
        <v>-2.3199999999999998</v>
      </c>
      <c r="I62" s="3">
        <v>-1.38</v>
      </c>
      <c r="J62" s="3">
        <v>0.01</v>
      </c>
      <c r="K62" s="3">
        <f t="shared" si="3"/>
        <v>5.7409879839786342E-2</v>
      </c>
      <c r="L62" s="3">
        <f t="shared" si="4"/>
        <v>-9.0890977361557906E-2</v>
      </c>
      <c r="M62" s="3">
        <f t="shared" si="5"/>
        <v>3.1981547871165008E-3</v>
      </c>
      <c r="N62" s="3">
        <f t="shared" si="6"/>
        <v>0.39838390342733149</v>
      </c>
      <c r="O62" s="3">
        <f t="shared" si="7"/>
        <v>0.15629310347634565</v>
      </c>
      <c r="V62" s="45"/>
    </row>
    <row r="63" spans="1:22" x14ac:dyDescent="0.35">
      <c r="A63" s="7">
        <v>44044</v>
      </c>
      <c r="B63">
        <v>15.84</v>
      </c>
      <c r="C63">
        <v>45.152256000000001</v>
      </c>
      <c r="D63" s="3">
        <v>36.029632999999997</v>
      </c>
      <c r="E63" s="3">
        <v>22.480792999999998</v>
      </c>
      <c r="F63" s="3">
        <v>92.330001999999993</v>
      </c>
      <c r="G63" s="3">
        <v>7.63</v>
      </c>
      <c r="H63" s="3">
        <v>-0.22</v>
      </c>
      <c r="I63" s="3">
        <v>-2.95</v>
      </c>
      <c r="J63" s="3">
        <v>0.01</v>
      </c>
      <c r="K63" s="3">
        <f t="shared" si="3"/>
        <v>0.13636363636363638</v>
      </c>
      <c r="L63" s="3">
        <f t="shared" si="4"/>
        <v>3.186106581252543E-2</v>
      </c>
      <c r="M63" s="3">
        <f t="shared" si="5"/>
        <v>-0.1083951646135279</v>
      </c>
      <c r="N63" s="3">
        <f t="shared" si="6"/>
        <v>-3.333329923014719E-2</v>
      </c>
      <c r="O63" s="3">
        <f t="shared" si="7"/>
        <v>5.6969499469955678E-2</v>
      </c>
      <c r="V63" s="45"/>
    </row>
    <row r="64" spans="1:22" x14ac:dyDescent="0.35">
      <c r="A64" s="7">
        <v>44075</v>
      </c>
      <c r="B64">
        <v>18</v>
      </c>
      <c r="C64">
        <v>46.590854999999998</v>
      </c>
      <c r="D64" s="3">
        <v>32.124195</v>
      </c>
      <c r="E64" s="3">
        <v>21.731434</v>
      </c>
      <c r="F64" s="3">
        <v>97.589995999999999</v>
      </c>
      <c r="G64" s="3">
        <v>-3.63</v>
      </c>
      <c r="H64" s="3">
        <v>0.04</v>
      </c>
      <c r="I64" s="3">
        <v>-2.68</v>
      </c>
      <c r="J64" s="3">
        <v>0.01</v>
      </c>
      <c r="K64" s="3">
        <f t="shared" si="3"/>
        <v>0.17888883333333341</v>
      </c>
      <c r="L64" s="3">
        <f t="shared" si="4"/>
        <v>7.19762494163287E-2</v>
      </c>
      <c r="M64" s="3">
        <f t="shared" si="5"/>
        <v>5.0655339378932351E-2</v>
      </c>
      <c r="N64" s="3">
        <f t="shared" si="6"/>
        <v>-5.4130574171957622E-2</v>
      </c>
      <c r="O64" s="3">
        <f t="shared" si="7"/>
        <v>5.738299241246006E-2</v>
      </c>
      <c r="V64" s="45"/>
    </row>
    <row r="65" spans="1:22" x14ac:dyDescent="0.35">
      <c r="A65" s="7">
        <v>44105</v>
      </c>
      <c r="B65">
        <v>21.219999000000001</v>
      </c>
      <c r="C65">
        <v>49.944290000000002</v>
      </c>
      <c r="D65" s="3">
        <v>33.751457000000002</v>
      </c>
      <c r="E65" s="3">
        <v>20.555098999999998</v>
      </c>
      <c r="F65" s="3">
        <v>103.19000200000001</v>
      </c>
      <c r="G65" s="3">
        <v>-2.1</v>
      </c>
      <c r="H65" s="3">
        <v>4.3600000000000003</v>
      </c>
      <c r="I65" s="3">
        <v>4.21</v>
      </c>
      <c r="J65" s="3">
        <v>0.01</v>
      </c>
      <c r="K65" s="3">
        <f t="shared" si="3"/>
        <v>0.66729513040976096</v>
      </c>
      <c r="L65" s="3">
        <f t="shared" si="4"/>
        <v>0.27314255543526594</v>
      </c>
      <c r="M65" s="3">
        <f t="shared" si="5"/>
        <v>0.30459455424398418</v>
      </c>
      <c r="N65" s="3">
        <f t="shared" si="6"/>
        <v>0.37335947640047862</v>
      </c>
      <c r="O65" s="3">
        <f t="shared" si="7"/>
        <v>0.2194011005058415</v>
      </c>
      <c r="V65" s="45"/>
    </row>
    <row r="66" spans="1:22" x14ac:dyDescent="0.35">
      <c r="A66" s="7">
        <v>44136</v>
      </c>
      <c r="B66">
        <v>35.380001</v>
      </c>
      <c r="C66">
        <v>63.586201000000003</v>
      </c>
      <c r="D66" s="3">
        <v>44.031967000000002</v>
      </c>
      <c r="E66" s="3">
        <v>28.22954</v>
      </c>
      <c r="F66" s="3">
        <v>125.83000199999999</v>
      </c>
      <c r="G66" s="3">
        <v>12.47</v>
      </c>
      <c r="H66" s="3">
        <v>5.82</v>
      </c>
      <c r="I66" s="3">
        <v>2.14</v>
      </c>
      <c r="J66" s="3">
        <v>0.01</v>
      </c>
      <c r="K66" s="3">
        <f t="shared" si="3"/>
        <v>0.18711132879843614</v>
      </c>
      <c r="L66" s="3">
        <f t="shared" si="4"/>
        <v>0.17303795205503783</v>
      </c>
      <c r="M66" s="3">
        <f t="shared" si="5"/>
        <v>-1.7608684163485166E-2</v>
      </c>
      <c r="N66" s="3">
        <f t="shared" si="6"/>
        <v>0.11539823178131847</v>
      </c>
      <c r="O66" s="3">
        <f t="shared" si="7"/>
        <v>0.12016208185389685</v>
      </c>
      <c r="V66" s="45"/>
    </row>
    <row r="67" spans="1:22" x14ac:dyDescent="0.35">
      <c r="A67" s="7">
        <v>44166</v>
      </c>
      <c r="B67">
        <v>42</v>
      </c>
      <c r="C67">
        <v>74.589027000000002</v>
      </c>
      <c r="D67" s="3">
        <v>43.256622</v>
      </c>
      <c r="E67" s="3">
        <v>31.487179000000001</v>
      </c>
      <c r="F67" s="3">
        <v>140.949997</v>
      </c>
      <c r="G67" s="3">
        <v>4.63</v>
      </c>
      <c r="H67" s="3">
        <v>4.8899999999999997</v>
      </c>
      <c r="I67" s="3">
        <v>-1.51</v>
      </c>
      <c r="J67" s="3">
        <v>0.01</v>
      </c>
      <c r="K67" s="3">
        <f t="shared" si="3"/>
        <v>-8.0952380952381761E-3</v>
      </c>
      <c r="L67" s="3">
        <f t="shared" si="4"/>
        <v>4.1101488024505251E-2</v>
      </c>
      <c r="M67" s="3">
        <f t="shared" si="5"/>
        <v>0.10998006270577479</v>
      </c>
      <c r="N67" s="3">
        <f t="shared" si="6"/>
        <v>-9.3530131740287056E-2</v>
      </c>
      <c r="O67" s="3">
        <f t="shared" si="7"/>
        <v>1.8801057512615706E-2</v>
      </c>
      <c r="V67" s="45"/>
    </row>
    <row r="68" spans="1:22" x14ac:dyDescent="0.35">
      <c r="A68" s="7">
        <v>44197</v>
      </c>
      <c r="B68">
        <v>41.66</v>
      </c>
      <c r="C68">
        <v>77.654747</v>
      </c>
      <c r="D68" s="3">
        <v>48.013987999999998</v>
      </c>
      <c r="E68" s="3">
        <v>28.542179000000001</v>
      </c>
      <c r="F68" s="3">
        <v>143.60000600000001</v>
      </c>
      <c r="G68" s="3">
        <v>-0.03</v>
      </c>
      <c r="H68" s="3">
        <v>7.34</v>
      </c>
      <c r="I68" s="3">
        <v>2.96</v>
      </c>
      <c r="J68" s="3">
        <v>0.01</v>
      </c>
      <c r="K68" s="3">
        <f t="shared" si="3"/>
        <v>0.12025919347095544</v>
      </c>
      <c r="L68" s="3">
        <f t="shared" si="4"/>
        <v>0.16941339078730114</v>
      </c>
      <c r="M68" s="3">
        <f t="shared" si="5"/>
        <v>-0.11383568055209245</v>
      </c>
      <c r="N68" s="3">
        <f t="shared" si="6"/>
        <v>0.32317949516047817</v>
      </c>
      <c r="O68" s="3">
        <f t="shared" si="7"/>
        <v>0.21859329866601807</v>
      </c>
      <c r="V68" s="45"/>
    </row>
    <row r="69" spans="1:22" x14ac:dyDescent="0.35">
      <c r="A69" s="7">
        <v>44228</v>
      </c>
      <c r="B69">
        <v>46.669998</v>
      </c>
      <c r="C69">
        <v>90.810501000000002</v>
      </c>
      <c r="D69" s="3">
        <v>42.548282999999998</v>
      </c>
      <c r="E69" s="3">
        <v>37.766426000000003</v>
      </c>
      <c r="F69" s="3">
        <v>174.990005</v>
      </c>
      <c r="G69" s="3">
        <v>2.78</v>
      </c>
      <c r="H69" s="3">
        <v>2.06</v>
      </c>
      <c r="I69" s="3">
        <v>7.18</v>
      </c>
      <c r="J69" s="3">
        <v>0</v>
      </c>
      <c r="K69" s="3">
        <f t="shared" si="3"/>
        <v>9.2779134038103034E-2</v>
      </c>
      <c r="L69" s="3">
        <f t="shared" si="4"/>
        <v>-3.6272225829918021E-2</v>
      </c>
      <c r="M69" s="3">
        <f t="shared" si="5"/>
        <v>0.15073108825566484</v>
      </c>
      <c r="N69" s="3">
        <f t="shared" si="6"/>
        <v>5.292187298845741E-3</v>
      </c>
      <c r="O69" s="3">
        <f t="shared" si="7"/>
        <v>9.8977041574460273E-2</v>
      </c>
      <c r="V69" s="45"/>
    </row>
    <row r="70" spans="1:22" x14ac:dyDescent="0.35">
      <c r="A70" s="7">
        <v>44256</v>
      </c>
      <c r="B70">
        <v>51</v>
      </c>
      <c r="C70">
        <v>87.516602000000006</v>
      </c>
      <c r="D70" s="3">
        <v>48.961632000000002</v>
      </c>
      <c r="E70" s="3">
        <v>37.966293</v>
      </c>
      <c r="F70" s="3">
        <v>192.30999800000001</v>
      </c>
      <c r="G70" s="3">
        <v>3.08</v>
      </c>
      <c r="H70" s="3">
        <v>-2.37</v>
      </c>
      <c r="I70" s="3">
        <v>7.4</v>
      </c>
      <c r="J70" s="3">
        <v>0</v>
      </c>
      <c r="K70" s="3">
        <f t="shared" si="3"/>
        <v>8.0000039215686283E-2</v>
      </c>
      <c r="L70" s="3">
        <f t="shared" si="4"/>
        <v>-2.4260368335598845E-2</v>
      </c>
      <c r="M70" s="3">
        <f t="shared" si="5"/>
        <v>7.4291232775900912E-2</v>
      </c>
      <c r="N70" s="3">
        <f t="shared" si="6"/>
        <v>7.1946186581871435E-2</v>
      </c>
      <c r="O70" s="3">
        <f t="shared" si="7"/>
        <v>6.8587188067049915E-2</v>
      </c>
      <c r="V70" s="45"/>
    </row>
    <row r="71" spans="1:22" x14ac:dyDescent="0.35">
      <c r="A71" s="7">
        <v>44287</v>
      </c>
      <c r="B71">
        <v>55.080002</v>
      </c>
      <c r="C71">
        <v>85.393416999999999</v>
      </c>
      <c r="D71" s="3">
        <v>52.599052</v>
      </c>
      <c r="E71" s="3">
        <v>40.697823</v>
      </c>
      <c r="F71" s="3">
        <v>205.5</v>
      </c>
      <c r="G71" s="3">
        <v>4.93</v>
      </c>
      <c r="H71" s="3">
        <v>-3.19</v>
      </c>
      <c r="I71" s="3">
        <v>-0.94</v>
      </c>
      <c r="J71" s="3">
        <v>0</v>
      </c>
      <c r="K71" s="3">
        <f t="shared" si="3"/>
        <v>2.9593263268218529E-2</v>
      </c>
      <c r="L71" s="3">
        <f t="shared" si="4"/>
        <v>-2.2423566912657837E-2</v>
      </c>
      <c r="M71" s="3">
        <f t="shared" si="5"/>
        <v>6.132853877290409E-2</v>
      </c>
      <c r="N71" s="3">
        <f t="shared" si="6"/>
        <v>5.2799531807880724E-2</v>
      </c>
      <c r="O71" s="3">
        <f t="shared" si="7"/>
        <v>2.5206778588807766E-2</v>
      </c>
      <c r="V71" s="45"/>
    </row>
    <row r="72" spans="1:22" x14ac:dyDescent="0.35">
      <c r="A72" s="7">
        <v>44317</v>
      </c>
      <c r="B72">
        <v>56.709999000000003</v>
      </c>
      <c r="C72">
        <v>83.478592000000006</v>
      </c>
      <c r="D72" s="3">
        <v>55.824874999999999</v>
      </c>
      <c r="E72" s="3">
        <v>42.846648999999999</v>
      </c>
      <c r="F72" s="3">
        <v>210.679993</v>
      </c>
      <c r="G72" s="3">
        <v>0.28999999999999998</v>
      </c>
      <c r="H72" s="3">
        <v>-0.25</v>
      </c>
      <c r="I72" s="3">
        <v>7.08</v>
      </c>
      <c r="J72" s="3">
        <v>0</v>
      </c>
      <c r="K72" s="3">
        <f t="shared" si="3"/>
        <v>8.4641158255001347E-3</v>
      </c>
      <c r="L72" s="3">
        <f t="shared" si="4"/>
        <v>9.9834458156647793E-3</v>
      </c>
      <c r="M72" s="3">
        <f t="shared" si="5"/>
        <v>-7.9389609022859367E-2</v>
      </c>
      <c r="N72" s="3">
        <f t="shared" si="6"/>
        <v>-5.1316731910586947E-3</v>
      </c>
      <c r="O72" s="3">
        <f t="shared" si="7"/>
        <v>-8.7763392891322164E-2</v>
      </c>
      <c r="V72" s="45"/>
    </row>
    <row r="73" spans="1:22" x14ac:dyDescent="0.35">
      <c r="A73" s="7">
        <v>44348</v>
      </c>
      <c r="B73">
        <v>57.189999</v>
      </c>
      <c r="C73">
        <v>84.311995999999994</v>
      </c>
      <c r="D73" s="3">
        <v>51.392960000000002</v>
      </c>
      <c r="E73" s="3">
        <v>42.626773999999997</v>
      </c>
      <c r="F73" s="3">
        <v>192.19000199999999</v>
      </c>
      <c r="G73" s="3">
        <v>2.75</v>
      </c>
      <c r="H73" s="3">
        <v>1.7</v>
      </c>
      <c r="I73" s="3">
        <v>-7.82</v>
      </c>
      <c r="J73" s="3">
        <v>0</v>
      </c>
      <c r="K73" s="3">
        <f t="shared" si="3"/>
        <v>-1.5387270770891262E-2</v>
      </c>
      <c r="L73" s="3">
        <f t="shared" si="4"/>
        <v>-8.7079364127496034E-2</v>
      </c>
      <c r="M73" s="3">
        <f t="shared" si="5"/>
        <v>-8.9402030939646285E-2</v>
      </c>
      <c r="N73" s="3">
        <f t="shared" si="6"/>
        <v>-0.11998717050462228</v>
      </c>
      <c r="O73" s="3">
        <f t="shared" si="7"/>
        <v>1.41005878130955E-2</v>
      </c>
      <c r="V73" s="45"/>
    </row>
    <row r="74" spans="1:22" x14ac:dyDescent="0.35">
      <c r="A74" s="7">
        <v>44378</v>
      </c>
      <c r="B74">
        <v>56.310001</v>
      </c>
      <c r="C74">
        <v>76.970161000000004</v>
      </c>
      <c r="D74" s="3">
        <v>46.798324999999998</v>
      </c>
      <c r="E74" s="3">
        <v>37.512107999999998</v>
      </c>
      <c r="F74" s="3">
        <v>194.89999399999999</v>
      </c>
      <c r="G74" s="3">
        <v>1.27</v>
      </c>
      <c r="H74" s="3">
        <v>-3.99</v>
      </c>
      <c r="I74" s="3">
        <v>-1.76</v>
      </c>
      <c r="J74" s="3">
        <v>0</v>
      </c>
      <c r="K74" s="3">
        <f t="shared" si="3"/>
        <v>3.5517136645052327E-3</v>
      </c>
      <c r="L74" s="3">
        <f t="shared" si="4"/>
        <v>-5.0012913445770246E-2</v>
      </c>
      <c r="M74" s="3">
        <f t="shared" si="5"/>
        <v>-2.7817726382301053E-2</v>
      </c>
      <c r="N74" s="3">
        <f t="shared" si="6"/>
        <v>0.13562452955189844</v>
      </c>
      <c r="O74" s="3">
        <f t="shared" si="7"/>
        <v>1.467419747586042E-2</v>
      </c>
      <c r="V74" s="45"/>
    </row>
    <row r="75" spans="1:22" x14ac:dyDescent="0.35">
      <c r="A75" s="7">
        <v>44409</v>
      </c>
      <c r="B75">
        <v>56.509998000000003</v>
      </c>
      <c r="C75">
        <v>73.120659000000003</v>
      </c>
      <c r="D75" s="3">
        <v>45.496502</v>
      </c>
      <c r="E75" s="3">
        <v>42.599670000000003</v>
      </c>
      <c r="F75" s="3">
        <v>197.759995</v>
      </c>
      <c r="G75" s="3">
        <v>2.91</v>
      </c>
      <c r="H75" s="3">
        <v>-0.43</v>
      </c>
      <c r="I75" s="3">
        <v>-0.16</v>
      </c>
      <c r="J75" s="3">
        <v>0</v>
      </c>
      <c r="K75" s="3">
        <f t="shared" si="3"/>
        <v>-0.1433374320770637</v>
      </c>
      <c r="L75" s="3">
        <f t="shared" si="4"/>
        <v>-3.6906341339182969E-2</v>
      </c>
      <c r="M75" s="3">
        <f t="shared" si="5"/>
        <v>-1.7110524233269652E-2</v>
      </c>
      <c r="N75" s="3">
        <f t="shared" si="6"/>
        <v>1.2435847507738804E-2</v>
      </c>
      <c r="O75" s="3">
        <f t="shared" si="7"/>
        <v>-0.10295308209327175</v>
      </c>
      <c r="V75" s="45"/>
    </row>
    <row r="76" spans="1:22" x14ac:dyDescent="0.35">
      <c r="A76" s="7">
        <v>44440</v>
      </c>
      <c r="B76">
        <v>48.41</v>
      </c>
      <c r="C76">
        <v>70.422043000000002</v>
      </c>
      <c r="D76" s="3">
        <v>44.718032999999998</v>
      </c>
      <c r="E76" s="3">
        <v>43.129432999999999</v>
      </c>
      <c r="F76" s="3">
        <v>177.39999399999999</v>
      </c>
      <c r="G76" s="3">
        <v>-4.37</v>
      </c>
      <c r="H76" s="3">
        <v>0.72</v>
      </c>
      <c r="I76" s="3">
        <v>5.08</v>
      </c>
      <c r="J76" s="3">
        <v>0</v>
      </c>
      <c r="K76" s="3">
        <f t="shared" si="3"/>
        <v>9.9772815533980597E-2</v>
      </c>
      <c r="L76" s="3">
        <f t="shared" si="4"/>
        <v>-2.5125570412661918E-2</v>
      </c>
      <c r="M76" s="3">
        <f t="shared" si="5"/>
        <v>-4.9374779074025918E-2</v>
      </c>
      <c r="N76" s="3">
        <f t="shared" si="6"/>
        <v>9.3008711707385644E-2</v>
      </c>
      <c r="O76" s="3">
        <f t="shared" si="7"/>
        <v>-1.0709526856015684E-3</v>
      </c>
      <c r="V76" s="45"/>
    </row>
    <row r="77" spans="1:22" x14ac:dyDescent="0.35">
      <c r="A77" s="7">
        <v>44470</v>
      </c>
      <c r="B77">
        <v>53.240001999999997</v>
      </c>
      <c r="C77">
        <v>68.652648999999997</v>
      </c>
      <c r="D77" s="3">
        <v>42.510089999999998</v>
      </c>
      <c r="E77" s="3">
        <v>47.140846000000003</v>
      </c>
      <c r="F77" s="3">
        <v>177.21000699999999</v>
      </c>
      <c r="G77" s="3">
        <v>6.65</v>
      </c>
      <c r="H77" s="3">
        <v>-2.35</v>
      </c>
      <c r="I77" s="3">
        <v>-0.48</v>
      </c>
      <c r="J77" s="3">
        <v>0</v>
      </c>
      <c r="K77" s="3">
        <f t="shared" si="3"/>
        <v>0.11232153973247422</v>
      </c>
      <c r="L77" s="3">
        <f t="shared" si="4"/>
        <v>0.21562947993456155</v>
      </c>
      <c r="M77" s="3">
        <f t="shared" si="5"/>
        <v>7.9384212077650181E-3</v>
      </c>
      <c r="N77" s="3">
        <f t="shared" si="6"/>
        <v>-0.16072929620312726</v>
      </c>
      <c r="O77" s="3">
        <f t="shared" si="7"/>
        <v>-5.2705894876467117E-2</v>
      </c>
      <c r="V77" s="45"/>
    </row>
    <row r="78" spans="1:22" x14ac:dyDescent="0.35">
      <c r="A78" s="7">
        <v>44501</v>
      </c>
      <c r="B78">
        <v>59.220001000000003</v>
      </c>
      <c r="C78">
        <v>83.456183999999993</v>
      </c>
      <c r="D78" s="3">
        <v>42.847552999999998</v>
      </c>
      <c r="E78" s="3">
        <v>39.563930999999997</v>
      </c>
      <c r="F78" s="3">
        <v>167.86999499999999</v>
      </c>
      <c r="G78" s="3">
        <v>-1.55</v>
      </c>
      <c r="H78" s="3">
        <v>-1.32</v>
      </c>
      <c r="I78" s="3">
        <v>-0.44</v>
      </c>
      <c r="J78" s="3">
        <v>0</v>
      </c>
      <c r="K78" s="3">
        <f t="shared" si="3"/>
        <v>9.6082453629137851E-2</v>
      </c>
      <c r="L78" s="3">
        <f t="shared" si="4"/>
        <v>0.10892881227351592</v>
      </c>
      <c r="M78" s="3">
        <f t="shared" si="5"/>
        <v>4.2979280520406886E-2</v>
      </c>
      <c r="N78" s="3">
        <f t="shared" si="6"/>
        <v>0.13390588008052084</v>
      </c>
      <c r="O78" s="3">
        <f t="shared" si="7"/>
        <v>8.5244525086213344E-2</v>
      </c>
      <c r="V78" s="45"/>
    </row>
    <row r="79" spans="1:22" x14ac:dyDescent="0.35">
      <c r="A79" s="7">
        <v>44531</v>
      </c>
      <c r="B79">
        <v>64.910004000000001</v>
      </c>
      <c r="C79">
        <v>92.546966999999995</v>
      </c>
      <c r="D79" s="3">
        <v>44.689109999999999</v>
      </c>
      <c r="E79" s="3">
        <v>44.861773999999997</v>
      </c>
      <c r="F79" s="3">
        <v>182.179993</v>
      </c>
      <c r="G79" s="3">
        <v>3.1</v>
      </c>
      <c r="H79" s="3">
        <v>-1.66</v>
      </c>
      <c r="I79" s="3">
        <v>3.28</v>
      </c>
      <c r="J79" s="3">
        <v>0.01</v>
      </c>
      <c r="K79" s="3">
        <f t="shared" si="3"/>
        <v>-7.45648390346733E-2</v>
      </c>
      <c r="L79" s="3">
        <f t="shared" si="4"/>
        <v>-0.11585931281789055</v>
      </c>
      <c r="M79" s="3">
        <f t="shared" si="5"/>
        <v>3.6274407791965439E-2</v>
      </c>
      <c r="N79" s="3">
        <f t="shared" si="6"/>
        <v>-4.8061741829469318E-2</v>
      </c>
      <c r="O79" s="3">
        <f t="shared" si="7"/>
        <v>-0.13343944963264989</v>
      </c>
      <c r="V79" s="45"/>
    </row>
    <row r="80" spans="1:22" x14ac:dyDescent="0.35">
      <c r="A80" s="7">
        <v>44562</v>
      </c>
      <c r="B80">
        <v>60.07</v>
      </c>
      <c r="C80">
        <v>81.824539000000001</v>
      </c>
      <c r="D80" s="3">
        <v>46.310181</v>
      </c>
      <c r="E80" s="3">
        <v>42.705638999999998</v>
      </c>
      <c r="F80" s="3">
        <v>157.86999499999999</v>
      </c>
      <c r="G80" s="3">
        <v>-6.25</v>
      </c>
      <c r="H80" s="3">
        <v>-5.94</v>
      </c>
      <c r="I80" s="3">
        <v>12.75</v>
      </c>
      <c r="J80" s="3">
        <v>0</v>
      </c>
      <c r="K80" s="3">
        <f t="shared" si="3"/>
        <v>0.12768433494256701</v>
      </c>
      <c r="L80" s="3">
        <f t="shared" si="4"/>
        <v>8.0102143930196795E-2</v>
      </c>
      <c r="M80" s="3">
        <f t="shared" si="5"/>
        <v>9.4838476230529101E-2</v>
      </c>
      <c r="N80" s="3">
        <f t="shared" si="6"/>
        <v>3.6750860934313741E-2</v>
      </c>
      <c r="O80" s="3">
        <f t="shared" si="7"/>
        <v>-0.10825360449273458</v>
      </c>
      <c r="V80" s="45"/>
    </row>
    <row r="81" spans="1:22" x14ac:dyDescent="0.35">
      <c r="A81" s="7">
        <v>44593</v>
      </c>
      <c r="B81">
        <v>67.739998</v>
      </c>
      <c r="C81">
        <v>88.378860000000003</v>
      </c>
      <c r="D81" s="3">
        <v>50.702168</v>
      </c>
      <c r="E81" s="3">
        <v>44.275108000000003</v>
      </c>
      <c r="F81" s="3">
        <v>140.779999</v>
      </c>
      <c r="G81" s="3">
        <v>-2.29</v>
      </c>
      <c r="H81" s="3">
        <v>2.23</v>
      </c>
      <c r="I81" s="3">
        <v>3.04</v>
      </c>
      <c r="J81" s="3">
        <v>0</v>
      </c>
      <c r="K81" s="3">
        <f t="shared" si="3"/>
        <v>-0.24136403133640477</v>
      </c>
      <c r="L81" s="3">
        <f t="shared" si="4"/>
        <v>-0.12345266730075496</v>
      </c>
      <c r="M81" s="3">
        <f t="shared" si="5"/>
        <v>2.2997340074294291E-2</v>
      </c>
      <c r="N81" s="3">
        <f t="shared" si="6"/>
        <v>-5.3059430143004988E-2</v>
      </c>
      <c r="O81" s="3">
        <f t="shared" si="7"/>
        <v>-0.11777242589694867</v>
      </c>
      <c r="V81" s="45"/>
    </row>
    <row r="82" spans="1:22" x14ac:dyDescent="0.35">
      <c r="A82" s="7">
        <v>44621</v>
      </c>
      <c r="B82">
        <v>51.389999000000003</v>
      </c>
      <c r="C82">
        <v>77.468254000000002</v>
      </c>
      <c r="D82" s="3">
        <v>51.868183000000002</v>
      </c>
      <c r="E82" s="3">
        <v>41.925896000000002</v>
      </c>
      <c r="F82" s="3">
        <v>124.199997</v>
      </c>
      <c r="G82" s="3">
        <v>3.05</v>
      </c>
      <c r="H82" s="3">
        <v>-1.6</v>
      </c>
      <c r="I82" s="3">
        <v>-1.8</v>
      </c>
      <c r="J82" s="3">
        <v>0.01</v>
      </c>
      <c r="K82" s="3">
        <f t="shared" si="3"/>
        <v>-7.1803815368823076E-2</v>
      </c>
      <c r="L82" s="3">
        <f t="shared" si="4"/>
        <v>-0.12453457386557334</v>
      </c>
      <c r="M82" s="3">
        <f t="shared" si="5"/>
        <v>2.1833230595334305E-2</v>
      </c>
      <c r="N82" s="3">
        <f t="shared" si="6"/>
        <v>-2.1381153070646437E-2</v>
      </c>
      <c r="O82" s="3">
        <f t="shared" si="7"/>
        <v>0.1357488036010179</v>
      </c>
      <c r="V82" s="45"/>
    </row>
    <row r="83" spans="1:22" x14ac:dyDescent="0.35">
      <c r="A83" s="7">
        <v>44652</v>
      </c>
      <c r="B83">
        <v>47.700001</v>
      </c>
      <c r="C83">
        <v>67.820778000000004</v>
      </c>
      <c r="D83" s="3">
        <v>53.000633000000001</v>
      </c>
      <c r="E83" s="3">
        <v>41.029471999999998</v>
      </c>
      <c r="F83" s="3">
        <v>141.05999800000001</v>
      </c>
      <c r="G83" s="3">
        <v>-9.4600000000000009</v>
      </c>
      <c r="H83" s="3">
        <v>-1.41</v>
      </c>
      <c r="I83" s="3">
        <v>6.19</v>
      </c>
      <c r="J83" s="3">
        <v>0.01</v>
      </c>
      <c r="K83" s="3">
        <f t="shared" si="3"/>
        <v>2.1802955517757676E-2</v>
      </c>
      <c r="L83" s="3">
        <f t="shared" si="4"/>
        <v>8.4336351906785872E-2</v>
      </c>
      <c r="M83" s="3">
        <f t="shared" si="5"/>
        <v>3.1400134409715383E-2</v>
      </c>
      <c r="N83" s="3">
        <f t="shared" si="6"/>
        <v>-0.14790448680402213</v>
      </c>
      <c r="O83" s="3">
        <f t="shared" si="7"/>
        <v>2.8357366062062681E-3</v>
      </c>
      <c r="V83" s="45"/>
    </row>
    <row r="84" spans="1:22" x14ac:dyDescent="0.35">
      <c r="A84" s="7">
        <v>44682</v>
      </c>
      <c r="B84">
        <v>48.740001999999997</v>
      </c>
      <c r="C84">
        <v>73.540535000000006</v>
      </c>
      <c r="D84" s="3">
        <v>54.664859999999997</v>
      </c>
      <c r="E84" s="3">
        <v>34.961029000000003</v>
      </c>
      <c r="F84" s="3">
        <v>141.46000699999999</v>
      </c>
      <c r="G84" s="3">
        <v>-0.34</v>
      </c>
      <c r="H84" s="3">
        <v>-1.85</v>
      </c>
      <c r="I84" s="3">
        <v>8.41</v>
      </c>
      <c r="J84" s="3">
        <v>0.03</v>
      </c>
      <c r="K84" s="3">
        <f t="shared" si="3"/>
        <v>-0.15859671076747175</v>
      </c>
      <c r="L84" s="3">
        <f t="shared" si="4"/>
        <v>-0.25135419534274539</v>
      </c>
      <c r="M84" s="3">
        <f t="shared" si="5"/>
        <v>-2.3818043254844077E-2</v>
      </c>
      <c r="N84" s="3">
        <f t="shared" si="6"/>
        <v>-0.17214745023666217</v>
      </c>
      <c r="O84" s="3">
        <f t="shared" si="7"/>
        <v>-0.12279096663695196</v>
      </c>
      <c r="V84" s="45"/>
    </row>
    <row r="85" spans="1:22" x14ac:dyDescent="0.35">
      <c r="A85" s="7">
        <v>44713</v>
      </c>
      <c r="B85">
        <v>41.009998000000003</v>
      </c>
      <c r="C85">
        <v>55.055813000000001</v>
      </c>
      <c r="D85" s="3">
        <v>53.362850000000002</v>
      </c>
      <c r="E85" s="3">
        <v>28.942577</v>
      </c>
      <c r="F85" s="3">
        <v>124.089996</v>
      </c>
      <c r="G85" s="3">
        <v>-8.43</v>
      </c>
      <c r="H85" s="3">
        <v>2.09</v>
      </c>
      <c r="I85" s="3">
        <v>-5.97</v>
      </c>
      <c r="J85" s="3">
        <v>0.06</v>
      </c>
      <c r="K85" s="3">
        <f t="shared" si="3"/>
        <v>0.18702761214472619</v>
      </c>
      <c r="L85" s="3">
        <f t="shared" si="4"/>
        <v>0.11903037377724311</v>
      </c>
      <c r="M85" s="3">
        <f t="shared" si="5"/>
        <v>0.10379432507821454</v>
      </c>
      <c r="N85" s="3">
        <f t="shared" si="6"/>
        <v>0.13066573166584292</v>
      </c>
      <c r="O85" s="3">
        <f t="shared" si="7"/>
        <v>3.5377549693852844E-2</v>
      </c>
      <c r="V85" s="45"/>
    </row>
    <row r="86" spans="1:22" x14ac:dyDescent="0.35">
      <c r="A86" s="7">
        <v>44743</v>
      </c>
      <c r="B86">
        <v>48.68</v>
      </c>
      <c r="C86">
        <v>61.609127000000001</v>
      </c>
      <c r="D86" s="3">
        <v>58.901611000000003</v>
      </c>
      <c r="E86" s="3">
        <v>32.724379999999996</v>
      </c>
      <c r="F86" s="3">
        <v>128.479996</v>
      </c>
      <c r="G86" s="3">
        <v>9.57</v>
      </c>
      <c r="H86" s="3">
        <v>2.81</v>
      </c>
      <c r="I86" s="3">
        <v>-4.0999999999999996</v>
      </c>
      <c r="J86" s="3">
        <v>0.08</v>
      </c>
      <c r="K86" s="3">
        <f t="shared" si="3"/>
        <v>-3.0813475760065736E-2</v>
      </c>
      <c r="L86" s="3">
        <f t="shared" si="4"/>
        <v>-8.4373066997037671E-2</v>
      </c>
      <c r="M86" s="3">
        <f t="shared" si="5"/>
        <v>-0.1352301552499133</v>
      </c>
      <c r="N86" s="3">
        <f t="shared" si="6"/>
        <v>-2.7497541588257465E-3</v>
      </c>
      <c r="O86" s="3">
        <f t="shared" si="7"/>
        <v>-0.14103358938460742</v>
      </c>
      <c r="V86" s="45"/>
    </row>
    <row r="87" spans="1:22" x14ac:dyDescent="0.35">
      <c r="A87" s="7">
        <v>44774</v>
      </c>
      <c r="B87">
        <v>47.18</v>
      </c>
      <c r="C87">
        <v>56.410975999999998</v>
      </c>
      <c r="D87" s="3">
        <v>50.936337000000002</v>
      </c>
      <c r="E87" s="3">
        <v>32.634396000000002</v>
      </c>
      <c r="F87" s="3">
        <v>110.360001</v>
      </c>
      <c r="G87" s="3">
        <v>-3.77</v>
      </c>
      <c r="H87" s="3">
        <v>1.39</v>
      </c>
      <c r="I87" s="3">
        <v>0.31</v>
      </c>
      <c r="J87" s="3">
        <v>0.19</v>
      </c>
      <c r="K87" s="3">
        <f t="shared" si="3"/>
        <v>-0.18524800763035185</v>
      </c>
      <c r="L87" s="3">
        <f t="shared" si="4"/>
        <v>-0.11374492084660964</v>
      </c>
      <c r="M87" s="3">
        <f t="shared" si="5"/>
        <v>-7.1221120592161985E-2</v>
      </c>
      <c r="N87" s="3">
        <f t="shared" si="6"/>
        <v>-8.9460794678105929E-2</v>
      </c>
      <c r="O87" s="3">
        <f t="shared" si="7"/>
        <v>-0.17370423003167598</v>
      </c>
      <c r="V87" s="45"/>
    </row>
    <row r="88" spans="1:22" x14ac:dyDescent="0.35">
      <c r="A88" s="7">
        <v>44805</v>
      </c>
      <c r="B88">
        <v>38.439999</v>
      </c>
      <c r="C88">
        <v>49.994514000000002</v>
      </c>
      <c r="D88" s="3">
        <v>47.308593999999999</v>
      </c>
      <c r="E88" s="3">
        <v>29.714897000000001</v>
      </c>
      <c r="F88" s="3">
        <v>91.190002000000007</v>
      </c>
      <c r="G88" s="3">
        <v>-9.35</v>
      </c>
      <c r="H88" s="3">
        <v>-0.82</v>
      </c>
      <c r="I88" s="3">
        <v>0.03</v>
      </c>
      <c r="J88" s="3">
        <v>0.19</v>
      </c>
      <c r="K88" s="3">
        <f t="shared" si="3"/>
        <v>0.18834550437943559</v>
      </c>
      <c r="L88" s="3">
        <f t="shared" si="4"/>
        <v>7.9840320079919105E-2</v>
      </c>
      <c r="M88" s="3">
        <f t="shared" si="5"/>
        <v>5.8629474382603804E-2</v>
      </c>
      <c r="N88" s="3">
        <f t="shared" si="6"/>
        <v>0.19694394363877474</v>
      </c>
      <c r="O88" s="3">
        <f t="shared" si="7"/>
        <v>3.903934556334359E-2</v>
      </c>
      <c r="V88" s="45"/>
    </row>
    <row r="89" spans="1:22" x14ac:dyDescent="0.35">
      <c r="A89" s="7">
        <v>44835</v>
      </c>
      <c r="B89">
        <v>45.68</v>
      </c>
      <c r="C89">
        <v>53.986091999999999</v>
      </c>
      <c r="D89" s="3">
        <v>50.082272000000003</v>
      </c>
      <c r="E89" s="3">
        <v>35.567065999999997</v>
      </c>
      <c r="F89" s="3">
        <v>94.75</v>
      </c>
      <c r="G89" s="3">
        <v>7.83</v>
      </c>
      <c r="H89" s="3">
        <v>0.1</v>
      </c>
      <c r="I89" s="3">
        <v>8.06</v>
      </c>
      <c r="J89" s="3">
        <v>0.23</v>
      </c>
      <c r="K89" s="3">
        <f t="shared" si="3"/>
        <v>0.25547281085814361</v>
      </c>
      <c r="L89" s="3">
        <f t="shared" si="4"/>
        <v>6.786766487931746E-2</v>
      </c>
      <c r="M89" s="3">
        <f t="shared" si="5"/>
        <v>9.2801860107304901E-2</v>
      </c>
      <c r="N89" s="3">
        <f t="shared" si="6"/>
        <v>3.6266528141511697E-2</v>
      </c>
      <c r="O89" s="3">
        <f t="shared" si="7"/>
        <v>6.9445931398416816E-2</v>
      </c>
      <c r="V89" s="45"/>
    </row>
    <row r="90" spans="1:22" x14ac:dyDescent="0.35">
      <c r="A90" s="7">
        <v>44866</v>
      </c>
      <c r="B90">
        <v>57.349997999999999</v>
      </c>
      <c r="C90">
        <v>57.650002000000001</v>
      </c>
      <c r="D90" s="3">
        <v>54.73</v>
      </c>
      <c r="E90" s="3">
        <v>36.856960000000001</v>
      </c>
      <c r="F90" s="3">
        <v>101.33000199999999</v>
      </c>
      <c r="G90" s="3"/>
      <c r="H90" s="3"/>
      <c r="I90" s="3"/>
      <c r="J90" s="3"/>
      <c r="K90" s="3">
        <f t="shared" si="3"/>
        <v>-2.877065488302195E-2</v>
      </c>
      <c r="L90" s="3">
        <f t="shared" si="4"/>
        <v>-0.12922811346997004</v>
      </c>
      <c r="M90" s="3">
        <f t="shared" si="5"/>
        <v>-5.7702795541750396E-2</v>
      </c>
      <c r="N90" s="3">
        <f t="shared" si="6"/>
        <v>-8.2474219251940484E-2</v>
      </c>
      <c r="O90" s="3">
        <f t="shared" si="7"/>
        <v>-3.32577018995815E-2</v>
      </c>
      <c r="V90" s="45"/>
    </row>
    <row r="91" spans="1:22" x14ac:dyDescent="0.35">
      <c r="A91" s="7">
        <v>44896</v>
      </c>
      <c r="B91">
        <v>55.700001</v>
      </c>
      <c r="C91">
        <v>50.200001</v>
      </c>
      <c r="D91" s="3">
        <v>51.571925999999998</v>
      </c>
      <c r="E91" s="3">
        <v>33.817211</v>
      </c>
      <c r="F91" s="3">
        <v>97.959998999999996</v>
      </c>
      <c r="G91" s="3"/>
      <c r="H91" s="3"/>
      <c r="I91" s="3"/>
      <c r="J91" s="3"/>
      <c r="K91" s="3">
        <f t="shared" si="3"/>
        <v>0</v>
      </c>
      <c r="L91" s="3">
        <f t="shared" si="4"/>
        <v>0</v>
      </c>
      <c r="M91" s="3">
        <f t="shared" si="5"/>
        <v>6.9431961877863936E-3</v>
      </c>
      <c r="N91" s="3">
        <f t="shared" si="6"/>
        <v>8.2472797653240245E-5</v>
      </c>
      <c r="O91" s="3">
        <f t="shared" si="7"/>
        <v>0</v>
      </c>
      <c r="V91" s="45"/>
    </row>
    <row r="92" spans="1:22" x14ac:dyDescent="0.35">
      <c r="A92" s="7">
        <v>44918</v>
      </c>
      <c r="B92">
        <v>55.700001</v>
      </c>
      <c r="C92">
        <v>50.200001</v>
      </c>
      <c r="D92" s="3">
        <v>51.93</v>
      </c>
      <c r="E92" s="3">
        <v>33.82</v>
      </c>
      <c r="F92" s="3">
        <v>97.959998999999996</v>
      </c>
      <c r="G92" s="3"/>
      <c r="H92" s="3"/>
      <c r="I92" s="3"/>
      <c r="J92" s="3"/>
      <c r="P92" s="44"/>
      <c r="Q92" s="44"/>
      <c r="R92" s="44"/>
      <c r="S92" s="44"/>
      <c r="T92" s="44"/>
    </row>
  </sheetData>
  <mergeCells count="1">
    <mergeCell ref="C11:E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3"/>
  <sheetViews>
    <sheetView workbookViewId="0">
      <selection activeCell="P8" sqref="P8"/>
    </sheetView>
  </sheetViews>
  <sheetFormatPr defaultRowHeight="14.5" x14ac:dyDescent="0.35"/>
  <cols>
    <col min="1" max="1" width="10.6328125" bestFit="1" customWidth="1"/>
  </cols>
  <sheetData>
    <row r="1" spans="1:16" x14ac:dyDescent="0.35">
      <c r="A1" t="s">
        <v>6</v>
      </c>
      <c r="B1" t="s">
        <v>7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35">
      <c r="A2" s="1">
        <v>43101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</row>
    <row r="3" spans="1:16" x14ac:dyDescent="0.35">
      <c r="A3" s="1">
        <v>43132</v>
      </c>
      <c r="B3">
        <v>50.453063999999998</v>
      </c>
      <c r="C3">
        <v>152.047729</v>
      </c>
      <c r="D3">
        <v>160.92924500000001</v>
      </c>
      <c r="E3">
        <v>76.703911000000005</v>
      </c>
      <c r="F3">
        <v>48.387737000000001</v>
      </c>
      <c r="G3">
        <v>40.061217999999997</v>
      </c>
      <c r="H3">
        <v>675.26000999999997</v>
      </c>
      <c r="I3">
        <v>34.920490000000001</v>
      </c>
      <c r="J3">
        <v>44.146163999999999</v>
      </c>
      <c r="K3">
        <v>43.376331</v>
      </c>
      <c r="L3">
        <v>89.472335999999999</v>
      </c>
      <c r="M3">
        <v>81.386664999999994</v>
      </c>
      <c r="N3">
        <v>281.05999800000001</v>
      </c>
      <c r="O3">
        <v>74.801392000000007</v>
      </c>
      <c r="P3">
        <v>66</v>
      </c>
    </row>
    <row r="4" spans="1:16" x14ac:dyDescent="0.35">
      <c r="A4" s="1">
        <v>43160</v>
      </c>
      <c r="B4">
        <v>49.530006</v>
      </c>
      <c r="C4">
        <v>140.14262400000001</v>
      </c>
      <c r="D4">
        <v>142.20431500000001</v>
      </c>
      <c r="E4">
        <v>71.345589000000004</v>
      </c>
      <c r="F4">
        <v>44.279888</v>
      </c>
      <c r="G4">
        <v>38.494441999999999</v>
      </c>
      <c r="H4">
        <v>616.21997099999999</v>
      </c>
      <c r="I4">
        <v>32.793647999999997</v>
      </c>
      <c r="J4">
        <v>41.229979999999998</v>
      </c>
      <c r="K4">
        <v>48.426315000000002</v>
      </c>
      <c r="L4">
        <v>88.304603999999998</v>
      </c>
      <c r="M4">
        <v>73.963875000000002</v>
      </c>
      <c r="N4">
        <v>239.88000500000001</v>
      </c>
      <c r="O4">
        <v>67.883919000000006</v>
      </c>
      <c r="P4">
        <v>62.93</v>
      </c>
    </row>
    <row r="5" spans="1:16" x14ac:dyDescent="0.35">
      <c r="A5" s="1">
        <v>43191</v>
      </c>
      <c r="B5">
        <v>49.349102000000002</v>
      </c>
      <c r="C5">
        <v>139.813309</v>
      </c>
      <c r="D5">
        <v>134.53556800000001</v>
      </c>
      <c r="E5">
        <v>71.640311999999994</v>
      </c>
      <c r="F5">
        <v>44.484051000000001</v>
      </c>
      <c r="G5">
        <v>38.563189999999999</v>
      </c>
      <c r="H5">
        <v>575.03002900000001</v>
      </c>
      <c r="I5">
        <v>33.550491000000001</v>
      </c>
      <c r="J5">
        <v>42.541725</v>
      </c>
      <c r="K5">
        <v>51.730136999999999</v>
      </c>
      <c r="L5">
        <v>86.354056999999997</v>
      </c>
      <c r="M5">
        <v>78.635101000000006</v>
      </c>
      <c r="N5">
        <v>232.220001</v>
      </c>
      <c r="O5">
        <v>67.064864999999998</v>
      </c>
      <c r="P5">
        <v>62.080002</v>
      </c>
    </row>
    <row r="6" spans="1:16" x14ac:dyDescent="0.35">
      <c r="A6" s="1">
        <v>43221</v>
      </c>
      <c r="B6">
        <v>48.894534999999998</v>
      </c>
      <c r="C6">
        <v>149.70162999999999</v>
      </c>
      <c r="D6">
        <v>149.18579099999999</v>
      </c>
      <c r="E6">
        <v>71.973563999999996</v>
      </c>
      <c r="F6">
        <v>48.497829000000003</v>
      </c>
      <c r="G6">
        <v>40.059002</v>
      </c>
      <c r="H6">
        <v>559.92999299999997</v>
      </c>
      <c r="I6">
        <v>30.205525999999999</v>
      </c>
      <c r="J6">
        <v>38.956226000000001</v>
      </c>
      <c r="K6">
        <v>45.618561</v>
      </c>
      <c r="L6">
        <v>88.482864000000006</v>
      </c>
      <c r="M6">
        <v>78.824691999999999</v>
      </c>
      <c r="N6">
        <v>209.88000500000001</v>
      </c>
      <c r="O6">
        <v>63.763827999999997</v>
      </c>
      <c r="P6">
        <v>68.419998000000007</v>
      </c>
    </row>
    <row r="7" spans="1:16" x14ac:dyDescent="0.35">
      <c r="A7" s="1">
        <v>43252</v>
      </c>
      <c r="B7">
        <v>47.081451000000001</v>
      </c>
      <c r="C7">
        <v>143.058762</v>
      </c>
      <c r="D7">
        <v>135.557434</v>
      </c>
      <c r="E7">
        <v>77.533516000000006</v>
      </c>
      <c r="F7">
        <v>49.041550000000001</v>
      </c>
      <c r="G7">
        <v>38.647232000000002</v>
      </c>
      <c r="H7">
        <v>550.73999000000003</v>
      </c>
      <c r="I7">
        <v>30.234363999999999</v>
      </c>
      <c r="J7">
        <v>45.344932999999997</v>
      </c>
      <c r="K7">
        <v>57.137301999999998</v>
      </c>
      <c r="L7">
        <v>93.516318999999996</v>
      </c>
      <c r="M7">
        <v>81.449348000000001</v>
      </c>
      <c r="N7">
        <v>204.03999300000001</v>
      </c>
      <c r="O7">
        <v>55.180241000000002</v>
      </c>
      <c r="P7">
        <v>57.389999000000003</v>
      </c>
    </row>
    <row r="8" spans="1:16" x14ac:dyDescent="0.35">
      <c r="A8" s="1">
        <v>43282</v>
      </c>
      <c r="B8">
        <v>54.115696</v>
      </c>
      <c r="C8">
        <v>140.09045399999999</v>
      </c>
      <c r="D8">
        <v>127.702065</v>
      </c>
      <c r="E8">
        <v>76.895775</v>
      </c>
      <c r="F8">
        <v>50.005398</v>
      </c>
      <c r="G8">
        <v>36.986640999999999</v>
      </c>
      <c r="H8">
        <v>578.63000499999998</v>
      </c>
      <c r="I8">
        <v>27.907906000000001</v>
      </c>
      <c r="J8">
        <v>42.516559999999998</v>
      </c>
      <c r="K8">
        <v>52.027782000000002</v>
      </c>
      <c r="L8">
        <v>93.703125</v>
      </c>
      <c r="M8">
        <v>87.638999999999996</v>
      </c>
      <c r="N8">
        <v>214.270004</v>
      </c>
      <c r="O8">
        <v>60.899650999999999</v>
      </c>
      <c r="P8">
        <v>66.599997999999999</v>
      </c>
    </row>
    <row r="9" spans="1:16" x14ac:dyDescent="0.35">
      <c r="A9" s="1">
        <v>43313</v>
      </c>
      <c r="B9">
        <v>54.791618</v>
      </c>
      <c r="C9">
        <v>141.74513200000001</v>
      </c>
      <c r="D9">
        <v>120.235268</v>
      </c>
      <c r="E9">
        <v>81.045508999999996</v>
      </c>
      <c r="F9">
        <v>54.683891000000003</v>
      </c>
      <c r="G9">
        <v>38.802052000000003</v>
      </c>
      <c r="H9">
        <v>592.51000999999997</v>
      </c>
      <c r="I9">
        <v>30.272601999999999</v>
      </c>
      <c r="J9">
        <v>43.675884000000003</v>
      </c>
      <c r="K9">
        <v>52.375031</v>
      </c>
      <c r="L9">
        <v>100.801399</v>
      </c>
      <c r="M9">
        <v>87.734772000000007</v>
      </c>
      <c r="N9">
        <v>188.36000100000001</v>
      </c>
      <c r="O9">
        <v>60.370280999999999</v>
      </c>
      <c r="P9">
        <v>66.730002999999996</v>
      </c>
    </row>
    <row r="10" spans="1:16" x14ac:dyDescent="0.35">
      <c r="A10" s="1">
        <v>43344</v>
      </c>
      <c r="B10">
        <v>58.470588999999997</v>
      </c>
      <c r="C10">
        <v>145.96485899999999</v>
      </c>
      <c r="D10">
        <v>123.250702</v>
      </c>
      <c r="E10">
        <v>87.102958999999998</v>
      </c>
      <c r="F10">
        <v>56.941963000000001</v>
      </c>
      <c r="G10">
        <v>38.929298000000003</v>
      </c>
      <c r="H10">
        <v>584.46002199999998</v>
      </c>
      <c r="I10">
        <v>27.975854999999999</v>
      </c>
      <c r="J10">
        <v>40.216599000000002</v>
      </c>
      <c r="K10">
        <v>52.107154999999999</v>
      </c>
      <c r="L10">
        <v>106.74041</v>
      </c>
      <c r="M10">
        <v>90.993195</v>
      </c>
      <c r="N10">
        <v>191.58999600000001</v>
      </c>
      <c r="O10">
        <v>60.136001999999998</v>
      </c>
      <c r="P10">
        <v>72.620002999999997</v>
      </c>
    </row>
    <row r="11" spans="1:16" x14ac:dyDescent="0.35">
      <c r="A11" s="1">
        <v>43374</v>
      </c>
      <c r="B11">
        <v>61.687213999999997</v>
      </c>
      <c r="C11">
        <v>151.457245</v>
      </c>
      <c r="D11">
        <v>127.366264</v>
      </c>
      <c r="E11">
        <v>88.873763999999994</v>
      </c>
      <c r="F11">
        <v>58.892895000000003</v>
      </c>
      <c r="G11">
        <v>39.997089000000003</v>
      </c>
      <c r="H11">
        <v>608.97997999999995</v>
      </c>
      <c r="I11">
        <v>26.933636</v>
      </c>
      <c r="J11">
        <v>37.050666999999997</v>
      </c>
      <c r="K11">
        <v>44.874454</v>
      </c>
      <c r="L11">
        <v>109.097122</v>
      </c>
      <c r="M11">
        <v>88.023353999999998</v>
      </c>
      <c r="N11">
        <v>175.35000600000001</v>
      </c>
      <c r="O11">
        <v>55.753470999999998</v>
      </c>
      <c r="P11">
        <v>68.559997999999993</v>
      </c>
    </row>
    <row r="12" spans="1:16" x14ac:dyDescent="0.35">
      <c r="A12" s="1">
        <v>43405</v>
      </c>
      <c r="B12">
        <v>67.422852000000006</v>
      </c>
      <c r="C12">
        <v>160.15768399999999</v>
      </c>
      <c r="D12">
        <v>119.790558</v>
      </c>
      <c r="E12">
        <v>81.149139000000005</v>
      </c>
      <c r="F12">
        <v>61.526428000000003</v>
      </c>
      <c r="G12">
        <v>35.262844000000001</v>
      </c>
      <c r="H12">
        <v>546.82000700000003</v>
      </c>
      <c r="I12">
        <v>25.861606999999999</v>
      </c>
      <c r="J12">
        <v>30.885719000000002</v>
      </c>
      <c r="K12">
        <v>37.423492000000003</v>
      </c>
      <c r="L12">
        <v>101.88565800000001</v>
      </c>
      <c r="M12">
        <v>85.853058000000004</v>
      </c>
      <c r="N12">
        <v>124.730003</v>
      </c>
      <c r="O12">
        <v>58.019871000000002</v>
      </c>
      <c r="P12">
        <v>55.41</v>
      </c>
    </row>
    <row r="13" spans="1:16" x14ac:dyDescent="0.35">
      <c r="A13" s="1">
        <v>43435</v>
      </c>
      <c r="B13">
        <v>70.502266000000006</v>
      </c>
      <c r="C13">
        <v>170.66890000000001</v>
      </c>
      <c r="D13">
        <v>119.540924</v>
      </c>
      <c r="E13">
        <v>88.114845000000003</v>
      </c>
      <c r="F13">
        <v>66.315804</v>
      </c>
      <c r="G13">
        <v>38.207839999999997</v>
      </c>
      <c r="H13">
        <v>636.65997300000004</v>
      </c>
      <c r="I13">
        <v>26.133016999999999</v>
      </c>
      <c r="J13">
        <v>35.214798000000002</v>
      </c>
      <c r="K13">
        <v>38.256889000000001</v>
      </c>
      <c r="L13">
        <v>105.777565</v>
      </c>
      <c r="M13">
        <v>91.878501999999997</v>
      </c>
      <c r="N13">
        <v>128.05999800000001</v>
      </c>
      <c r="O13">
        <v>59.624488999999997</v>
      </c>
      <c r="P13">
        <v>43.75</v>
      </c>
    </row>
    <row r="14" spans="1:16" x14ac:dyDescent="0.35">
      <c r="A14" s="1">
        <v>43466</v>
      </c>
      <c r="B14">
        <v>65.444907999999998</v>
      </c>
      <c r="C14">
        <v>161.755753</v>
      </c>
      <c r="D14">
        <v>106.396477</v>
      </c>
      <c r="E14">
        <v>82.179091999999997</v>
      </c>
      <c r="F14">
        <v>63.866790999999999</v>
      </c>
      <c r="G14">
        <v>35.493468999999997</v>
      </c>
      <c r="H14">
        <v>565.580017</v>
      </c>
      <c r="I14">
        <v>23.515839</v>
      </c>
      <c r="J14">
        <v>33.936298000000001</v>
      </c>
      <c r="K14">
        <v>31.480577</v>
      </c>
      <c r="L14">
        <v>97.305808999999996</v>
      </c>
      <c r="M14">
        <v>84.905097999999995</v>
      </c>
      <c r="N14">
        <v>116.959999</v>
      </c>
      <c r="O14">
        <v>51.231121000000002</v>
      </c>
      <c r="P14">
        <v>37.919998</v>
      </c>
    </row>
    <row r="15" spans="1:16" x14ac:dyDescent="0.35">
      <c r="A15" s="1">
        <v>43497</v>
      </c>
      <c r="B15">
        <v>58.350169999999999</v>
      </c>
      <c r="C15">
        <v>162.85798600000001</v>
      </c>
      <c r="D15">
        <v>123.520821</v>
      </c>
      <c r="E15">
        <v>80.310103999999995</v>
      </c>
      <c r="F15">
        <v>62.647906999999996</v>
      </c>
      <c r="G15">
        <v>39.478484999999999</v>
      </c>
      <c r="H15">
        <v>638.15997300000004</v>
      </c>
      <c r="I15">
        <v>28.662383999999999</v>
      </c>
      <c r="J15">
        <v>37.923533999999997</v>
      </c>
      <c r="K15">
        <v>37.919556</v>
      </c>
      <c r="L15">
        <v>100.045731</v>
      </c>
      <c r="M15">
        <v>89.855675000000005</v>
      </c>
      <c r="N15">
        <v>128.78999300000001</v>
      </c>
      <c r="O15">
        <v>60.763984999999998</v>
      </c>
      <c r="P15">
        <v>42.48</v>
      </c>
    </row>
    <row r="16" spans="1:16" x14ac:dyDescent="0.35">
      <c r="A16" s="1">
        <v>43525</v>
      </c>
      <c r="B16">
        <v>64.173843000000005</v>
      </c>
      <c r="C16">
        <v>167.467331</v>
      </c>
      <c r="D16">
        <v>122.471031</v>
      </c>
      <c r="E16">
        <v>82.227219000000005</v>
      </c>
      <c r="F16">
        <v>68.421988999999996</v>
      </c>
      <c r="G16">
        <v>39.063552999999999</v>
      </c>
      <c r="H16">
        <v>680.90997300000004</v>
      </c>
      <c r="I16">
        <v>26.043437999999998</v>
      </c>
      <c r="J16">
        <v>40.990645999999998</v>
      </c>
      <c r="K16">
        <v>40.558650999999998</v>
      </c>
      <c r="L16">
        <v>107.32667499999999</v>
      </c>
      <c r="M16">
        <v>92.813025999999994</v>
      </c>
      <c r="N16">
        <v>136.11999499999999</v>
      </c>
      <c r="O16">
        <v>56.248412999999999</v>
      </c>
      <c r="P16">
        <v>45.599997999999999</v>
      </c>
    </row>
    <row r="17" spans="1:16" x14ac:dyDescent="0.35">
      <c r="A17" s="1">
        <v>43556</v>
      </c>
      <c r="B17">
        <v>71.087729999999993</v>
      </c>
      <c r="C17">
        <v>174.088989</v>
      </c>
      <c r="D17">
        <v>113.089592</v>
      </c>
      <c r="E17">
        <v>82.754195999999993</v>
      </c>
      <c r="F17">
        <v>70.004386999999994</v>
      </c>
      <c r="G17">
        <v>37.141292999999997</v>
      </c>
      <c r="H17">
        <v>723</v>
      </c>
      <c r="I17">
        <v>24.982227000000002</v>
      </c>
      <c r="J17">
        <v>39.303840999999998</v>
      </c>
      <c r="K17">
        <v>41.005111999999997</v>
      </c>
      <c r="L17">
        <v>113.471085</v>
      </c>
      <c r="M17">
        <v>97.965301999999994</v>
      </c>
      <c r="N17">
        <v>126.150002</v>
      </c>
      <c r="O17">
        <v>54.414822000000001</v>
      </c>
      <c r="P17">
        <v>45.75</v>
      </c>
    </row>
    <row r="18" spans="1:16" x14ac:dyDescent="0.35">
      <c r="A18" s="1">
        <v>43586</v>
      </c>
      <c r="B18">
        <v>72.663994000000002</v>
      </c>
      <c r="C18">
        <v>181.120407</v>
      </c>
      <c r="D18">
        <v>115.205299</v>
      </c>
      <c r="E18">
        <v>81.134003000000007</v>
      </c>
      <c r="F18">
        <v>66.699966000000003</v>
      </c>
      <c r="G18">
        <v>40.247303000000002</v>
      </c>
      <c r="H18">
        <v>745.26000999999997</v>
      </c>
      <c r="I18">
        <v>26.052175999999999</v>
      </c>
      <c r="J18">
        <v>47.324741000000003</v>
      </c>
      <c r="K18">
        <v>41.729382000000001</v>
      </c>
      <c r="L18">
        <v>125.651398</v>
      </c>
      <c r="M18">
        <v>98.03698</v>
      </c>
      <c r="N18">
        <v>136.25</v>
      </c>
      <c r="O18">
        <v>58.948340999999999</v>
      </c>
      <c r="P18">
        <v>44.080002</v>
      </c>
    </row>
    <row r="19" spans="1:16" x14ac:dyDescent="0.35">
      <c r="A19" s="1">
        <v>43617</v>
      </c>
      <c r="B19">
        <v>73.918075999999999</v>
      </c>
      <c r="C19">
        <v>181.7621</v>
      </c>
      <c r="D19">
        <v>117.997292</v>
      </c>
      <c r="E19">
        <v>84.578156000000007</v>
      </c>
      <c r="F19">
        <v>67.123679999999993</v>
      </c>
      <c r="G19">
        <v>40.317104</v>
      </c>
      <c r="H19">
        <v>723.09002699999996</v>
      </c>
      <c r="I19">
        <v>24.281452000000002</v>
      </c>
      <c r="J19">
        <v>37.915703000000001</v>
      </c>
      <c r="K19">
        <v>32.353661000000002</v>
      </c>
      <c r="L19">
        <v>118.993584</v>
      </c>
      <c r="M19">
        <v>103.20665700000001</v>
      </c>
      <c r="N19">
        <v>135.550003</v>
      </c>
      <c r="O19">
        <v>50.490417000000001</v>
      </c>
      <c r="P19">
        <v>32.479999999999997</v>
      </c>
    </row>
    <row r="20" spans="1:16" x14ac:dyDescent="0.35">
      <c r="A20" s="1">
        <v>43647</v>
      </c>
      <c r="B20">
        <v>73.430176000000003</v>
      </c>
      <c r="C20">
        <v>191.485107</v>
      </c>
      <c r="D20">
        <v>130.24191300000001</v>
      </c>
      <c r="E20">
        <v>88.97242</v>
      </c>
      <c r="F20">
        <v>71.055678999999998</v>
      </c>
      <c r="G20">
        <v>43.736789999999999</v>
      </c>
      <c r="H20">
        <v>840</v>
      </c>
      <c r="I20">
        <v>27.950087</v>
      </c>
      <c r="J20">
        <v>41.257095</v>
      </c>
      <c r="K20">
        <v>38.286651999999997</v>
      </c>
      <c r="L20">
        <v>129.36116000000001</v>
      </c>
      <c r="M20">
        <v>106.44259599999999</v>
      </c>
      <c r="N20">
        <v>147.470001</v>
      </c>
      <c r="O20">
        <v>51.815143999999997</v>
      </c>
      <c r="P20">
        <v>34.68</v>
      </c>
    </row>
    <row r="21" spans="1:16" x14ac:dyDescent="0.35">
      <c r="A21" s="1">
        <v>43678</v>
      </c>
      <c r="B21">
        <v>75.102378999999999</v>
      </c>
      <c r="C21">
        <v>194.306793</v>
      </c>
      <c r="D21">
        <v>134.66119399999999</v>
      </c>
      <c r="E21">
        <v>93.129135000000005</v>
      </c>
      <c r="F21">
        <v>70.796593000000001</v>
      </c>
      <c r="G21">
        <v>43.516655</v>
      </c>
      <c r="H21">
        <v>756.75</v>
      </c>
      <c r="I21">
        <v>29.513463999999999</v>
      </c>
      <c r="J21">
        <v>44.930737000000001</v>
      </c>
      <c r="K21">
        <v>44.537132</v>
      </c>
      <c r="L21">
        <v>131.59184300000001</v>
      </c>
      <c r="M21">
        <v>106.5149</v>
      </c>
      <c r="N21">
        <v>124.69000200000001</v>
      </c>
      <c r="O21">
        <v>49.955356999999999</v>
      </c>
      <c r="P21">
        <v>35.590000000000003</v>
      </c>
    </row>
    <row r="22" spans="1:16" x14ac:dyDescent="0.35">
      <c r="A22" s="1">
        <v>43709</v>
      </c>
      <c r="B22">
        <v>77.425362000000007</v>
      </c>
      <c r="C22">
        <v>200.992065</v>
      </c>
      <c r="D22">
        <v>134.00221300000001</v>
      </c>
      <c r="E22">
        <v>99.106491000000005</v>
      </c>
      <c r="F22">
        <v>73.765320000000003</v>
      </c>
      <c r="G22">
        <v>39.008254999999998</v>
      </c>
      <c r="H22">
        <v>656.78997800000002</v>
      </c>
      <c r="I22">
        <v>27.586531000000001</v>
      </c>
      <c r="J22">
        <v>41.081028000000003</v>
      </c>
      <c r="K22">
        <v>44.914143000000003</v>
      </c>
      <c r="L22">
        <v>133.127228</v>
      </c>
      <c r="M22">
        <v>115.41381800000001</v>
      </c>
      <c r="N22">
        <v>118.889999</v>
      </c>
      <c r="O22">
        <v>47.521892999999999</v>
      </c>
      <c r="P22">
        <v>26.379999000000002</v>
      </c>
    </row>
    <row r="23" spans="1:16" x14ac:dyDescent="0.35">
      <c r="A23" s="1">
        <v>43739</v>
      </c>
      <c r="B23">
        <v>74.302124000000006</v>
      </c>
      <c r="C23">
        <v>199.032883</v>
      </c>
      <c r="D23">
        <v>132.83668499999999</v>
      </c>
      <c r="E23">
        <v>99.777068999999997</v>
      </c>
      <c r="F23">
        <v>71.811760000000007</v>
      </c>
      <c r="G23">
        <v>41.916626000000001</v>
      </c>
      <c r="H23">
        <v>704.40002400000003</v>
      </c>
      <c r="I23">
        <v>27.252268000000001</v>
      </c>
      <c r="J23">
        <v>44.392620000000001</v>
      </c>
      <c r="K23">
        <v>42.513165000000001</v>
      </c>
      <c r="L23">
        <v>134.70416299999999</v>
      </c>
      <c r="M23">
        <v>118.44766199999999</v>
      </c>
      <c r="N23">
        <v>124.07</v>
      </c>
      <c r="O23">
        <v>53.802607999999999</v>
      </c>
      <c r="P23">
        <v>33.159999999999997</v>
      </c>
    </row>
    <row r="24" spans="1:16" x14ac:dyDescent="0.35">
      <c r="A24" s="1">
        <v>43770</v>
      </c>
      <c r="B24">
        <v>76.389030000000005</v>
      </c>
      <c r="C24">
        <v>182.337906</v>
      </c>
      <c r="D24">
        <v>129.27903699999999</v>
      </c>
      <c r="E24">
        <v>100.53874999999999</v>
      </c>
      <c r="F24">
        <v>74.418685999999994</v>
      </c>
      <c r="G24">
        <v>41.587761</v>
      </c>
      <c r="H24">
        <v>704.94000200000005</v>
      </c>
      <c r="I24">
        <v>28.148410999999999</v>
      </c>
      <c r="J24">
        <v>45.051986999999997</v>
      </c>
      <c r="K24">
        <v>47.176215999999997</v>
      </c>
      <c r="L24">
        <v>138.90913399999999</v>
      </c>
      <c r="M24">
        <v>126.629051</v>
      </c>
      <c r="N24">
        <v>143.38000500000001</v>
      </c>
      <c r="O24">
        <v>49.329974999999997</v>
      </c>
      <c r="P24">
        <v>31.07</v>
      </c>
    </row>
    <row r="25" spans="1:16" x14ac:dyDescent="0.35">
      <c r="A25" s="1">
        <v>43800</v>
      </c>
      <c r="B25">
        <v>80.733276000000004</v>
      </c>
      <c r="C25">
        <v>180.27995300000001</v>
      </c>
      <c r="D25">
        <v>140.59338399999999</v>
      </c>
      <c r="E25">
        <v>102.837563</v>
      </c>
      <c r="F25">
        <v>74.865227000000004</v>
      </c>
      <c r="G25">
        <v>44.360869999999998</v>
      </c>
      <c r="H25">
        <v>719.40997300000004</v>
      </c>
      <c r="I25">
        <v>31.555851000000001</v>
      </c>
      <c r="J25">
        <v>45.171436</v>
      </c>
      <c r="K25">
        <v>47.136532000000003</v>
      </c>
      <c r="L25">
        <v>146.66990699999999</v>
      </c>
      <c r="M25">
        <v>124.90355700000001</v>
      </c>
      <c r="N25">
        <v>139.36999499999999</v>
      </c>
      <c r="O25">
        <v>47.234015999999997</v>
      </c>
      <c r="P25">
        <v>37.139999000000003</v>
      </c>
    </row>
    <row r="26" spans="1:16" x14ac:dyDescent="0.35">
      <c r="A26" s="1">
        <v>43831</v>
      </c>
      <c r="B26">
        <v>80.962233999999995</v>
      </c>
      <c r="C26">
        <v>184.355377</v>
      </c>
      <c r="D26">
        <v>134.82806400000001</v>
      </c>
      <c r="E26">
        <v>104.739395</v>
      </c>
      <c r="F26">
        <v>78.102699000000001</v>
      </c>
      <c r="G26">
        <v>45.728763999999998</v>
      </c>
      <c r="H26">
        <v>793.28002900000001</v>
      </c>
      <c r="I26">
        <v>32.859566000000001</v>
      </c>
      <c r="J26">
        <v>50.234473999999999</v>
      </c>
      <c r="K26">
        <v>53.357250000000001</v>
      </c>
      <c r="L26">
        <v>153.313187</v>
      </c>
      <c r="M26">
        <v>121.003471</v>
      </c>
      <c r="N26">
        <v>136.38000500000001</v>
      </c>
      <c r="O26">
        <v>51.007216999999997</v>
      </c>
      <c r="P26">
        <v>38.150002000000001</v>
      </c>
    </row>
    <row r="27" spans="1:16" x14ac:dyDescent="0.35">
      <c r="A27" s="1">
        <v>43862</v>
      </c>
      <c r="B27">
        <v>78.210662999999997</v>
      </c>
      <c r="C27">
        <v>199.618042</v>
      </c>
      <c r="D27">
        <v>139.00976600000001</v>
      </c>
      <c r="E27">
        <v>107.08487700000001</v>
      </c>
      <c r="F27">
        <v>73.874138000000002</v>
      </c>
      <c r="G27">
        <v>44.598331000000002</v>
      </c>
      <c r="H27">
        <v>757.17999299999997</v>
      </c>
      <c r="I27">
        <v>30.801297999999999</v>
      </c>
      <c r="J27">
        <v>46.761429</v>
      </c>
      <c r="K27">
        <v>52.672671999999999</v>
      </c>
      <c r="L27">
        <v>165.49461400000001</v>
      </c>
      <c r="M27">
        <v>125.912987</v>
      </c>
      <c r="N27">
        <v>131.679993</v>
      </c>
      <c r="O27">
        <v>52.597054</v>
      </c>
      <c r="P27">
        <v>29.959999</v>
      </c>
    </row>
    <row r="28" spans="1:16" x14ac:dyDescent="0.35">
      <c r="A28" s="1">
        <v>43891</v>
      </c>
      <c r="B28">
        <v>69.986000000000004</v>
      </c>
      <c r="C28">
        <v>181.14610300000001</v>
      </c>
      <c r="D28">
        <v>136.329193</v>
      </c>
      <c r="E28">
        <v>93.383881000000002</v>
      </c>
      <c r="F28">
        <v>66.196213</v>
      </c>
      <c r="G28">
        <v>38.327106000000001</v>
      </c>
      <c r="H28">
        <v>701.70001200000002</v>
      </c>
      <c r="I28">
        <v>24.355437999999999</v>
      </c>
      <c r="J28">
        <v>43.513840000000002</v>
      </c>
      <c r="K28">
        <v>52.146842999999997</v>
      </c>
      <c r="L28">
        <v>157.50325000000001</v>
      </c>
      <c r="M28">
        <v>119.51254299999999</v>
      </c>
      <c r="N28">
        <v>121.150002</v>
      </c>
      <c r="O28">
        <v>46.94746</v>
      </c>
      <c r="P28">
        <v>25.82</v>
      </c>
    </row>
    <row r="29" spans="1:16" x14ac:dyDescent="0.35">
      <c r="A29" s="1">
        <v>43922</v>
      </c>
      <c r="B29">
        <v>67.601928999999998</v>
      </c>
      <c r="C29">
        <v>155.22453300000001</v>
      </c>
      <c r="D29">
        <v>132.212311</v>
      </c>
      <c r="E29">
        <v>83.653107000000006</v>
      </c>
      <c r="F29">
        <v>66.524765000000002</v>
      </c>
      <c r="G29">
        <v>27.671419</v>
      </c>
      <c r="H29">
        <v>690.51000999999997</v>
      </c>
      <c r="I29">
        <v>11.701717</v>
      </c>
      <c r="J29">
        <v>32.632904000000003</v>
      </c>
      <c r="K29">
        <v>41.729382000000001</v>
      </c>
      <c r="L29">
        <v>153.741669</v>
      </c>
      <c r="M29">
        <v>95.260559000000001</v>
      </c>
      <c r="N29">
        <v>76.239998</v>
      </c>
      <c r="O29">
        <v>36.916350999999999</v>
      </c>
      <c r="P29">
        <v>10.79</v>
      </c>
    </row>
    <row r="30" spans="1:16" x14ac:dyDescent="0.35">
      <c r="A30" s="1">
        <v>43952</v>
      </c>
      <c r="B30">
        <v>75.084511000000006</v>
      </c>
      <c r="C30">
        <v>176.07446300000001</v>
      </c>
      <c r="D30">
        <v>138.067352</v>
      </c>
      <c r="E30">
        <v>91.130691999999996</v>
      </c>
      <c r="F30">
        <v>69.166595000000001</v>
      </c>
      <c r="G30">
        <v>32.658977999999998</v>
      </c>
      <c r="H30">
        <v>719.94000200000005</v>
      </c>
      <c r="I30">
        <v>16.813514999999999</v>
      </c>
      <c r="J30">
        <v>42.225433000000002</v>
      </c>
      <c r="K30">
        <v>47.513545999999998</v>
      </c>
      <c r="L30">
        <v>174.70066800000001</v>
      </c>
      <c r="M30">
        <v>103.480148</v>
      </c>
      <c r="N30">
        <v>87.720000999999996</v>
      </c>
      <c r="O30">
        <v>39.255451000000001</v>
      </c>
      <c r="P30">
        <v>15.25</v>
      </c>
    </row>
    <row r="31" spans="1:16" x14ac:dyDescent="0.35">
      <c r="A31" s="1">
        <v>43983</v>
      </c>
      <c r="B31">
        <v>84.205062999999996</v>
      </c>
      <c r="C31">
        <v>174.91040000000001</v>
      </c>
      <c r="D31">
        <v>155.09484900000001</v>
      </c>
      <c r="E31">
        <v>92.017464000000004</v>
      </c>
      <c r="F31">
        <v>70.369643999999994</v>
      </c>
      <c r="G31">
        <v>32.595612000000003</v>
      </c>
      <c r="H31">
        <v>795</v>
      </c>
      <c r="I31">
        <v>17.163167999999999</v>
      </c>
      <c r="J31">
        <v>46.215496000000002</v>
      </c>
      <c r="K31">
        <v>47.533389999999997</v>
      </c>
      <c r="L31">
        <v>178.638992</v>
      </c>
      <c r="M31">
        <v>108.560112</v>
      </c>
      <c r="N31">
        <v>93.199996999999996</v>
      </c>
      <c r="O31">
        <v>36.335945000000002</v>
      </c>
      <c r="P31">
        <v>15.04</v>
      </c>
    </row>
    <row r="32" spans="1:16" x14ac:dyDescent="0.35">
      <c r="A32" s="1">
        <v>44013</v>
      </c>
      <c r="B32">
        <v>86.248169000000004</v>
      </c>
      <c r="C32">
        <v>174.328293</v>
      </c>
      <c r="D32">
        <v>150.35612499999999</v>
      </c>
      <c r="E32">
        <v>85.595459000000005</v>
      </c>
      <c r="F32">
        <v>67.414337000000003</v>
      </c>
      <c r="G32">
        <v>33.524997999999997</v>
      </c>
      <c r="H32">
        <v>805.54998799999998</v>
      </c>
      <c r="I32">
        <v>16.783541</v>
      </c>
      <c r="J32">
        <v>50.899403</v>
      </c>
      <c r="K32">
        <v>51.115012999999998</v>
      </c>
      <c r="L32">
        <v>198.941788</v>
      </c>
      <c r="M32">
        <v>106.983406</v>
      </c>
      <c r="N32">
        <v>101.760002</v>
      </c>
      <c r="O32">
        <v>32.889964999999997</v>
      </c>
      <c r="P32">
        <v>15.63</v>
      </c>
    </row>
    <row r="33" spans="1:16" x14ac:dyDescent="0.35">
      <c r="A33" s="1">
        <v>44044</v>
      </c>
      <c r="B33">
        <v>93.694725000000005</v>
      </c>
      <c r="C33">
        <v>183.59896900000001</v>
      </c>
      <c r="D33">
        <v>147.16123999999999</v>
      </c>
      <c r="E33">
        <v>90.648467999999994</v>
      </c>
      <c r="F33">
        <v>70.507232999999999</v>
      </c>
      <c r="G33">
        <v>34.745918000000003</v>
      </c>
      <c r="H33">
        <v>935</v>
      </c>
      <c r="I33">
        <v>16.076267000000001</v>
      </c>
      <c r="J33">
        <v>49.169083000000001</v>
      </c>
      <c r="K33">
        <v>49.666491999999998</v>
      </c>
      <c r="L33">
        <v>200.408096</v>
      </c>
      <c r="M33">
        <v>111.20040899999999</v>
      </c>
      <c r="N33">
        <v>79.849997999999999</v>
      </c>
      <c r="O33">
        <v>35.914771999999999</v>
      </c>
      <c r="P33">
        <v>14.98</v>
      </c>
    </row>
    <row r="34" spans="1:16" x14ac:dyDescent="0.35">
      <c r="A34" s="1">
        <v>44075</v>
      </c>
      <c r="B34">
        <v>99.470566000000005</v>
      </c>
      <c r="C34">
        <v>201.781204</v>
      </c>
      <c r="D34">
        <v>150.375732</v>
      </c>
      <c r="E34">
        <v>100.974205</v>
      </c>
      <c r="F34">
        <v>74.927109000000002</v>
      </c>
      <c r="G34">
        <v>35.305892999999998</v>
      </c>
      <c r="H34">
        <v>970.78002900000001</v>
      </c>
      <c r="I34">
        <v>22.480792999999998</v>
      </c>
      <c r="J34">
        <v>53.021217</v>
      </c>
      <c r="K34">
        <v>45.152256000000001</v>
      </c>
      <c r="L34">
        <v>220.467468</v>
      </c>
      <c r="M34">
        <v>110.250557</v>
      </c>
      <c r="N34">
        <v>92.330001999999993</v>
      </c>
      <c r="O34">
        <v>36.029632999999997</v>
      </c>
      <c r="P34">
        <v>15.84</v>
      </c>
    </row>
    <row r="35" spans="1:16" x14ac:dyDescent="0.35">
      <c r="A35" s="1">
        <v>44105</v>
      </c>
      <c r="B35">
        <v>93.633544999999998</v>
      </c>
      <c r="C35">
        <v>208.636505</v>
      </c>
      <c r="D35">
        <v>146.35528600000001</v>
      </c>
      <c r="E35">
        <v>97.638779</v>
      </c>
      <c r="F35">
        <v>72.888512000000006</v>
      </c>
      <c r="G35">
        <v>34.541477</v>
      </c>
      <c r="H35">
        <v>965.75</v>
      </c>
      <c r="I35">
        <v>21.731434</v>
      </c>
      <c r="J35">
        <v>49.836533000000003</v>
      </c>
      <c r="K35">
        <v>46.590854999999998</v>
      </c>
      <c r="L35">
        <v>206.10571300000001</v>
      </c>
      <c r="M35">
        <v>109.149185</v>
      </c>
      <c r="N35">
        <v>97.589995999999999</v>
      </c>
      <c r="O35">
        <v>32.124195</v>
      </c>
      <c r="P35">
        <v>18</v>
      </c>
    </row>
    <row r="36" spans="1:16" x14ac:dyDescent="0.35">
      <c r="A36" s="1">
        <v>44136</v>
      </c>
      <c r="B36">
        <v>87.077743999999996</v>
      </c>
      <c r="C36">
        <v>202.467422</v>
      </c>
      <c r="D36">
        <v>144.94018600000001</v>
      </c>
      <c r="E36">
        <v>95.026473999999993</v>
      </c>
      <c r="F36">
        <v>66.568008000000006</v>
      </c>
      <c r="G36">
        <v>35.173392999999997</v>
      </c>
      <c r="H36">
        <v>997.90997300000004</v>
      </c>
      <c r="I36">
        <v>20.555098999999998</v>
      </c>
      <c r="J36">
        <v>50.961689</v>
      </c>
      <c r="K36">
        <v>49.944290000000002</v>
      </c>
      <c r="L36">
        <v>198.40356399999999</v>
      </c>
      <c r="M36">
        <v>109.789299</v>
      </c>
      <c r="N36">
        <v>103.19000200000001</v>
      </c>
      <c r="O36">
        <v>33.751457000000002</v>
      </c>
      <c r="P36">
        <v>21.219999000000001</v>
      </c>
    </row>
    <row r="37" spans="1:16" x14ac:dyDescent="0.35">
      <c r="A37" s="1">
        <v>44166</v>
      </c>
      <c r="B37">
        <v>90.489258000000007</v>
      </c>
      <c r="C37">
        <v>206.68789699999999</v>
      </c>
      <c r="D37">
        <v>176.79972799999999</v>
      </c>
      <c r="E37">
        <v>107.432716</v>
      </c>
      <c r="F37">
        <v>71.152801999999994</v>
      </c>
      <c r="G37">
        <v>42.905033000000003</v>
      </c>
      <c r="H37">
        <v>1150.040039</v>
      </c>
      <c r="I37">
        <v>28.22954</v>
      </c>
      <c r="J37">
        <v>65.176460000000006</v>
      </c>
      <c r="K37">
        <v>63.586201000000003</v>
      </c>
      <c r="L37">
        <v>209.77058400000001</v>
      </c>
      <c r="M37">
        <v>119.724312</v>
      </c>
      <c r="N37">
        <v>125.83000199999999</v>
      </c>
      <c r="O37">
        <v>44.031967000000002</v>
      </c>
      <c r="P37">
        <v>35.380001</v>
      </c>
    </row>
    <row r="38" spans="1:16" x14ac:dyDescent="0.35">
      <c r="A38" s="1">
        <v>44197</v>
      </c>
      <c r="B38">
        <v>92.531531999999999</v>
      </c>
      <c r="C38">
        <v>205.18159499999999</v>
      </c>
      <c r="D38">
        <v>171.313019</v>
      </c>
      <c r="E38">
        <v>110.683105</v>
      </c>
      <c r="F38">
        <v>72.400779999999997</v>
      </c>
      <c r="G38">
        <v>44.166640999999998</v>
      </c>
      <c r="H38">
        <v>1139.6800539999999</v>
      </c>
      <c r="I38">
        <v>31.487179000000001</v>
      </c>
      <c r="J38">
        <v>67.179114999999996</v>
      </c>
      <c r="K38">
        <v>74.589027000000002</v>
      </c>
      <c r="L38">
        <v>218.52351400000001</v>
      </c>
      <c r="M38">
        <v>120.227272</v>
      </c>
      <c r="N38">
        <v>140.949997</v>
      </c>
      <c r="O38">
        <v>43.256622</v>
      </c>
      <c r="P38">
        <v>42</v>
      </c>
    </row>
    <row r="39" spans="1:16" x14ac:dyDescent="0.35">
      <c r="A39" s="1">
        <v>44228</v>
      </c>
      <c r="B39">
        <v>86.977928000000006</v>
      </c>
      <c r="C39">
        <v>198.73680100000001</v>
      </c>
      <c r="D39">
        <v>171.85475199999999</v>
      </c>
      <c r="E39">
        <v>105.71875</v>
      </c>
      <c r="F39">
        <v>68.752960000000002</v>
      </c>
      <c r="G39">
        <v>45.295509000000003</v>
      </c>
      <c r="H39">
        <v>1168.099976</v>
      </c>
      <c r="I39">
        <v>28.542179000000001</v>
      </c>
      <c r="J39">
        <v>66.206290999999993</v>
      </c>
      <c r="K39">
        <v>77.654747</v>
      </c>
      <c r="L39">
        <v>227.89639299999999</v>
      </c>
      <c r="M39">
        <v>125.978134</v>
      </c>
      <c r="N39">
        <v>143.60000600000001</v>
      </c>
      <c r="O39">
        <v>48.013987999999998</v>
      </c>
      <c r="P39">
        <v>41.66</v>
      </c>
    </row>
    <row r="40" spans="1:16" x14ac:dyDescent="0.35">
      <c r="A40" s="1">
        <v>44256</v>
      </c>
      <c r="B40">
        <v>81.868431000000001</v>
      </c>
      <c r="C40">
        <v>197.11128199999999</v>
      </c>
      <c r="D40">
        <v>166.978973</v>
      </c>
      <c r="E40">
        <v>111.074478</v>
      </c>
      <c r="F40">
        <v>64.783180000000002</v>
      </c>
      <c r="G40">
        <v>54.185268000000001</v>
      </c>
      <c r="H40">
        <v>1116.0500489999999</v>
      </c>
      <c r="I40">
        <v>37.766426000000003</v>
      </c>
      <c r="J40">
        <v>74.241912999999997</v>
      </c>
      <c r="K40">
        <v>90.810501000000002</v>
      </c>
      <c r="L40">
        <v>228.30903599999999</v>
      </c>
      <c r="M40">
        <v>128.90223700000001</v>
      </c>
      <c r="N40">
        <v>174.990005</v>
      </c>
      <c r="O40">
        <v>42.548282999999998</v>
      </c>
      <c r="P40">
        <v>46.669998</v>
      </c>
    </row>
    <row r="41" spans="1:16" x14ac:dyDescent="0.35">
      <c r="A41" s="1">
        <v>44287</v>
      </c>
      <c r="B41">
        <v>86.608795000000001</v>
      </c>
      <c r="C41">
        <v>215.641571</v>
      </c>
      <c r="D41">
        <v>192.11639400000001</v>
      </c>
      <c r="E41">
        <v>112.17601000000001</v>
      </c>
      <c r="F41">
        <v>68.770804999999996</v>
      </c>
      <c r="G41">
        <v>57.723998999999999</v>
      </c>
      <c r="H41">
        <v>1155.6899410000001</v>
      </c>
      <c r="I41">
        <v>37.966293</v>
      </c>
      <c r="J41">
        <v>75.690299999999993</v>
      </c>
      <c r="K41">
        <v>87.516602000000006</v>
      </c>
      <c r="L41">
        <v>232.17314099999999</v>
      </c>
      <c r="M41">
        <v>138.11573799999999</v>
      </c>
      <c r="N41">
        <v>192.30999800000001</v>
      </c>
      <c r="O41">
        <v>48.961632000000002</v>
      </c>
      <c r="P41">
        <v>51</v>
      </c>
    </row>
    <row r="42" spans="1:16" x14ac:dyDescent="0.35">
      <c r="A42" s="1">
        <v>44317</v>
      </c>
      <c r="B42">
        <v>87.774460000000005</v>
      </c>
      <c r="C42">
        <v>227.12886</v>
      </c>
      <c r="D42">
        <v>185.20739699999999</v>
      </c>
      <c r="E42">
        <v>124.946304</v>
      </c>
      <c r="F42">
        <v>67.044228000000004</v>
      </c>
      <c r="G42">
        <v>60.420757000000002</v>
      </c>
      <c r="H42">
        <v>1313.3199460000001</v>
      </c>
      <c r="I42">
        <v>40.697823</v>
      </c>
      <c r="J42">
        <v>73.286270000000002</v>
      </c>
      <c r="K42">
        <v>85.393416999999999</v>
      </c>
      <c r="L42">
        <v>248.33279400000001</v>
      </c>
      <c r="M42">
        <v>150.524689</v>
      </c>
      <c r="N42">
        <v>205.5</v>
      </c>
      <c r="O42">
        <v>52.599052</v>
      </c>
      <c r="P42">
        <v>55.080002</v>
      </c>
    </row>
    <row r="43" spans="1:16" x14ac:dyDescent="0.35">
      <c r="A43" s="1">
        <v>44348</v>
      </c>
      <c r="B43">
        <v>86.841042000000002</v>
      </c>
      <c r="C43">
        <v>225.02191199999999</v>
      </c>
      <c r="D43">
        <v>189.97680700000001</v>
      </c>
      <c r="E43">
        <v>120.813889</v>
      </c>
      <c r="F43">
        <v>68.295142999999996</v>
      </c>
      <c r="G43">
        <v>62.063510999999998</v>
      </c>
      <c r="H43">
        <v>1300.9499510000001</v>
      </c>
      <c r="I43">
        <v>42.846648999999999</v>
      </c>
      <c r="J43">
        <v>76.533896999999996</v>
      </c>
      <c r="K43">
        <v>83.478592000000006</v>
      </c>
      <c r="L43">
        <v>245.870926</v>
      </c>
      <c r="M43">
        <v>154.816879</v>
      </c>
      <c r="N43">
        <v>210.679993</v>
      </c>
      <c r="O43">
        <v>55.824874999999999</v>
      </c>
      <c r="P43">
        <v>56.709999000000003</v>
      </c>
    </row>
    <row r="44" spans="1:16" x14ac:dyDescent="0.35">
      <c r="A44" s="1">
        <v>44378</v>
      </c>
      <c r="B44">
        <v>86.119491999999994</v>
      </c>
      <c r="C44">
        <v>223.45924400000001</v>
      </c>
      <c r="D44">
        <v>189.250305</v>
      </c>
      <c r="E44">
        <v>118.46612500000001</v>
      </c>
      <c r="F44">
        <v>73.346359000000007</v>
      </c>
      <c r="G44">
        <v>57.240513</v>
      </c>
      <c r="H44">
        <v>1385.339966</v>
      </c>
      <c r="I44">
        <v>42.626773999999997</v>
      </c>
      <c r="J44">
        <v>73.223823999999993</v>
      </c>
      <c r="K44">
        <v>84.311995999999994</v>
      </c>
      <c r="L44">
        <v>267.38324</v>
      </c>
      <c r="M44">
        <v>162.254242</v>
      </c>
      <c r="N44">
        <v>192.19000199999999</v>
      </c>
      <c r="O44">
        <v>51.392960000000002</v>
      </c>
      <c r="P44">
        <v>57.189999</v>
      </c>
    </row>
    <row r="45" spans="1:16" x14ac:dyDescent="0.35">
      <c r="A45" s="1">
        <v>44409</v>
      </c>
      <c r="B45">
        <v>82.072875999999994</v>
      </c>
      <c r="C45">
        <v>234.79716500000001</v>
      </c>
      <c r="D45">
        <v>201.709305</v>
      </c>
      <c r="E45">
        <v>125.950829</v>
      </c>
      <c r="F45">
        <v>73.120720000000006</v>
      </c>
      <c r="G45">
        <v>55.184254000000003</v>
      </c>
      <c r="H45">
        <v>1473.709961</v>
      </c>
      <c r="I45">
        <v>37.512107999999998</v>
      </c>
      <c r="J45">
        <v>69.986587999999998</v>
      </c>
      <c r="K45">
        <v>76.970161000000004</v>
      </c>
      <c r="L45">
        <v>281.211365</v>
      </c>
      <c r="M45">
        <v>186.03074599999999</v>
      </c>
      <c r="N45">
        <v>194.89999399999999</v>
      </c>
      <c r="O45">
        <v>46.798324999999998</v>
      </c>
      <c r="P45">
        <v>56.310001</v>
      </c>
    </row>
    <row r="46" spans="1:16" x14ac:dyDescent="0.35">
      <c r="A46" s="1">
        <v>44440</v>
      </c>
      <c r="B46">
        <v>84.469855999999993</v>
      </c>
      <c r="C46">
        <v>229.71830700000001</v>
      </c>
      <c r="D46">
        <v>202.016098</v>
      </c>
      <c r="E46">
        <v>128.03225699999999</v>
      </c>
      <c r="F46">
        <v>72.568993000000006</v>
      </c>
      <c r="G46">
        <v>59.296771999999997</v>
      </c>
      <c r="H46">
        <v>1552.829956</v>
      </c>
      <c r="I46">
        <v>42.599670000000003</v>
      </c>
      <c r="J46">
        <v>76.950035</v>
      </c>
      <c r="K46">
        <v>73.120659000000003</v>
      </c>
      <c r="L46">
        <v>297.96105999999997</v>
      </c>
      <c r="M46">
        <v>186.384995</v>
      </c>
      <c r="N46">
        <v>197.759995</v>
      </c>
      <c r="O46">
        <v>45.496502</v>
      </c>
      <c r="P46">
        <v>56.509998000000003</v>
      </c>
    </row>
    <row r="47" spans="1:16" x14ac:dyDescent="0.35">
      <c r="A47" s="1">
        <v>44470</v>
      </c>
      <c r="B47">
        <v>79.320801000000003</v>
      </c>
      <c r="C47">
        <v>234.52806100000001</v>
      </c>
      <c r="D47">
        <v>197.767685</v>
      </c>
      <c r="E47">
        <v>120.234077</v>
      </c>
      <c r="F47">
        <v>71.446556000000001</v>
      </c>
      <c r="G47">
        <v>59.509048</v>
      </c>
      <c r="H47">
        <v>1377.3599850000001</v>
      </c>
      <c r="I47">
        <v>43.129432999999999</v>
      </c>
      <c r="J47">
        <v>75.286574999999999</v>
      </c>
      <c r="K47">
        <v>70.422043000000002</v>
      </c>
      <c r="L47">
        <v>278.79284699999999</v>
      </c>
      <c r="M47">
        <v>180.93983499999999</v>
      </c>
      <c r="N47">
        <v>177.39999399999999</v>
      </c>
      <c r="O47">
        <v>44.718032999999998</v>
      </c>
      <c r="P47">
        <v>48.41</v>
      </c>
    </row>
    <row r="48" spans="1:16" x14ac:dyDescent="0.35">
      <c r="A48" s="1">
        <v>44501</v>
      </c>
      <c r="B48">
        <v>78.537696999999994</v>
      </c>
      <c r="C48">
        <v>238.84683200000001</v>
      </c>
      <c r="D48">
        <v>206.19892899999999</v>
      </c>
      <c r="E48">
        <v>115.532768</v>
      </c>
      <c r="F48">
        <v>84.506020000000007</v>
      </c>
      <c r="G48">
        <v>60.540545999999999</v>
      </c>
      <c r="H48">
        <v>1480.880005</v>
      </c>
      <c r="I48">
        <v>47.140846000000003</v>
      </c>
      <c r="J48">
        <v>72.682029999999997</v>
      </c>
      <c r="K48">
        <v>68.652648999999997</v>
      </c>
      <c r="L48">
        <v>327.94149800000002</v>
      </c>
      <c r="M48">
        <v>197.85664399999999</v>
      </c>
      <c r="N48">
        <v>177.21000699999999</v>
      </c>
      <c r="O48">
        <v>42.510089999999998</v>
      </c>
      <c r="P48">
        <v>53.240001999999997</v>
      </c>
    </row>
    <row r="49" spans="1:16" x14ac:dyDescent="0.35">
      <c r="A49" s="1">
        <v>44531</v>
      </c>
      <c r="B49">
        <v>84.366425000000007</v>
      </c>
      <c r="C49">
        <v>237.92280600000001</v>
      </c>
      <c r="D49">
        <v>215.00711100000001</v>
      </c>
      <c r="E49">
        <v>102.84787</v>
      </c>
      <c r="F49">
        <v>71.894913000000003</v>
      </c>
      <c r="G49">
        <v>56.549500000000002</v>
      </c>
      <c r="H49">
        <v>1514.130005</v>
      </c>
      <c r="I49">
        <v>39.563930999999997</v>
      </c>
      <c r="J49">
        <v>81.844543000000002</v>
      </c>
      <c r="K49">
        <v>83.456183999999993</v>
      </c>
      <c r="L49">
        <v>326.92297400000001</v>
      </c>
      <c r="M49">
        <v>200.88278199999999</v>
      </c>
      <c r="N49">
        <v>167.86999499999999</v>
      </c>
      <c r="O49">
        <v>42.847552999999998</v>
      </c>
      <c r="P49">
        <v>59.220001000000003</v>
      </c>
    </row>
    <row r="50" spans="1:16" x14ac:dyDescent="0.35">
      <c r="A50" s="1">
        <v>44562</v>
      </c>
      <c r="B50">
        <v>94.973663000000002</v>
      </c>
      <c r="C50">
        <v>262.19769300000002</v>
      </c>
      <c r="D50">
        <v>247.07998699999999</v>
      </c>
      <c r="E50">
        <v>99.715209999999999</v>
      </c>
      <c r="F50">
        <v>73.555267000000001</v>
      </c>
      <c r="G50">
        <v>60.697009999999999</v>
      </c>
      <c r="H50">
        <v>1697.209961</v>
      </c>
      <c r="I50">
        <v>44.861773999999997</v>
      </c>
      <c r="J50">
        <v>85.645363000000003</v>
      </c>
      <c r="K50">
        <v>92.546966999999995</v>
      </c>
      <c r="L50">
        <v>333.19790599999999</v>
      </c>
      <c r="M50">
        <v>223.46931499999999</v>
      </c>
      <c r="N50">
        <v>182.179993</v>
      </c>
      <c r="O50">
        <v>44.689109999999999</v>
      </c>
      <c r="P50">
        <v>64.910004000000001</v>
      </c>
    </row>
    <row r="51" spans="1:16" x14ac:dyDescent="0.35">
      <c r="A51" s="1">
        <v>44593</v>
      </c>
      <c r="B51">
        <v>98.994049000000004</v>
      </c>
      <c r="C51">
        <v>253.76651000000001</v>
      </c>
      <c r="D51">
        <v>255.18113700000001</v>
      </c>
      <c r="E51">
        <v>100.389206</v>
      </c>
      <c r="F51">
        <v>78.942359999999994</v>
      </c>
      <c r="G51">
        <v>65.13588</v>
      </c>
      <c r="H51">
        <v>1472.6800539999999</v>
      </c>
      <c r="I51">
        <v>42.705638999999998</v>
      </c>
      <c r="J51">
        <v>76.221030999999996</v>
      </c>
      <c r="K51">
        <v>81.824539000000001</v>
      </c>
      <c r="L51">
        <v>308.09314000000001</v>
      </c>
      <c r="M51">
        <v>201.30159</v>
      </c>
      <c r="N51">
        <v>157.86999499999999</v>
      </c>
      <c r="O51">
        <v>46.310181</v>
      </c>
      <c r="P51">
        <v>60.07</v>
      </c>
    </row>
    <row r="52" spans="1:16" x14ac:dyDescent="0.35">
      <c r="A52" s="1">
        <v>44621</v>
      </c>
      <c r="B52">
        <v>93.921477999999993</v>
      </c>
      <c r="C52">
        <v>239.408096</v>
      </c>
      <c r="D52">
        <v>273.31182899999999</v>
      </c>
      <c r="E52">
        <v>101.84425400000001</v>
      </c>
      <c r="F52">
        <v>74.194962000000004</v>
      </c>
      <c r="G52">
        <v>65.611823999999999</v>
      </c>
      <c r="H52">
        <v>1408.73999</v>
      </c>
      <c r="I52">
        <v>44.275108000000003</v>
      </c>
      <c r="J52">
        <v>69.187209999999993</v>
      </c>
      <c r="K52">
        <v>88.378860000000003</v>
      </c>
      <c r="L52">
        <v>296.01626599999997</v>
      </c>
      <c r="M52">
        <v>200.29093900000001</v>
      </c>
      <c r="N52">
        <v>140.779999</v>
      </c>
      <c r="O52">
        <v>50.702168</v>
      </c>
      <c r="P52">
        <v>67.739998</v>
      </c>
    </row>
    <row r="53" spans="1:16" x14ac:dyDescent="0.35">
      <c r="A53" s="1">
        <v>44652</v>
      </c>
      <c r="B53">
        <v>98.490746000000001</v>
      </c>
      <c r="C53">
        <v>243.208572</v>
      </c>
      <c r="D53">
        <v>304.81521600000002</v>
      </c>
      <c r="E53">
        <v>107.62567900000001</v>
      </c>
      <c r="F53">
        <v>79.494606000000005</v>
      </c>
      <c r="G53">
        <v>68.741759999999999</v>
      </c>
      <c r="H53">
        <v>1373.1899410000001</v>
      </c>
      <c r="I53">
        <v>41.925896000000002</v>
      </c>
      <c r="J53">
        <v>74.182761999999997</v>
      </c>
      <c r="K53">
        <v>77.468254000000002</v>
      </c>
      <c r="L53">
        <v>306.07946800000002</v>
      </c>
      <c r="M53">
        <v>205.02877799999999</v>
      </c>
      <c r="N53">
        <v>124.199997</v>
      </c>
      <c r="O53">
        <v>51.868183000000002</v>
      </c>
      <c r="P53">
        <v>51.389999000000003</v>
      </c>
    </row>
    <row r="54" spans="1:16" x14ac:dyDescent="0.35">
      <c r="A54" s="1">
        <v>44682</v>
      </c>
      <c r="B54">
        <v>99.250641000000002</v>
      </c>
      <c r="C54">
        <v>245.05761699999999</v>
      </c>
      <c r="D54">
        <v>308.28024299999998</v>
      </c>
      <c r="E54">
        <v>101.837479</v>
      </c>
      <c r="F54">
        <v>86.692154000000002</v>
      </c>
      <c r="G54">
        <v>64.242446999999999</v>
      </c>
      <c r="H54">
        <v>1277.530029</v>
      </c>
      <c r="I54">
        <v>41.029471999999998</v>
      </c>
      <c r="J54">
        <v>64.369392000000005</v>
      </c>
      <c r="K54">
        <v>67.820778000000004</v>
      </c>
      <c r="L54">
        <v>275.51223800000002</v>
      </c>
      <c r="M54">
        <v>192.528336</v>
      </c>
      <c r="N54">
        <v>141.05999800000001</v>
      </c>
      <c r="O54">
        <v>53.000633000000001</v>
      </c>
      <c r="P54">
        <v>47.700001</v>
      </c>
    </row>
    <row r="55" spans="1:16" x14ac:dyDescent="0.35">
      <c r="A55" s="1">
        <v>44713</v>
      </c>
      <c r="B55">
        <v>91.833549000000005</v>
      </c>
      <c r="C55">
        <v>248.05740399999999</v>
      </c>
      <c r="D55">
        <v>327.27832000000001</v>
      </c>
      <c r="E55">
        <v>97.729240000000004</v>
      </c>
      <c r="F55">
        <v>89.956908999999996</v>
      </c>
      <c r="G55">
        <v>65.915024000000003</v>
      </c>
      <c r="H55">
        <v>1286.119995</v>
      </c>
      <c r="I55">
        <v>34.961029000000003</v>
      </c>
      <c r="J55">
        <v>71.724486999999996</v>
      </c>
      <c r="K55">
        <v>73.540535000000006</v>
      </c>
      <c r="L55">
        <v>269.90310699999998</v>
      </c>
      <c r="M55">
        <v>178.11245700000001</v>
      </c>
      <c r="N55">
        <v>141.46000699999999</v>
      </c>
      <c r="O55">
        <v>54.664859999999997</v>
      </c>
      <c r="P55">
        <v>48.740001999999997</v>
      </c>
    </row>
    <row r="56" spans="1:16" x14ac:dyDescent="0.35">
      <c r="A56" s="1">
        <v>44743</v>
      </c>
      <c r="B56">
        <v>82.454078999999993</v>
      </c>
      <c r="C56">
        <v>242.81516999999999</v>
      </c>
      <c r="D56">
        <v>325.26531999999997</v>
      </c>
      <c r="E56">
        <v>87.580627000000007</v>
      </c>
      <c r="F56">
        <v>89.116280000000003</v>
      </c>
      <c r="G56">
        <v>61.873753000000001</v>
      </c>
      <c r="H56">
        <v>1148.7700199999999</v>
      </c>
      <c r="I56">
        <v>28.942577</v>
      </c>
      <c r="J56">
        <v>57.580379000000001</v>
      </c>
      <c r="K56">
        <v>55.055813000000001</v>
      </c>
      <c r="L56">
        <v>255.56578099999999</v>
      </c>
      <c r="M56">
        <v>171.883453</v>
      </c>
      <c r="N56">
        <v>124.089996</v>
      </c>
      <c r="O56">
        <v>53.362850000000002</v>
      </c>
      <c r="P56">
        <v>41.009998000000003</v>
      </c>
    </row>
    <row r="57" spans="1:16" x14ac:dyDescent="0.35">
      <c r="A57" s="1">
        <v>44774</v>
      </c>
      <c r="B57">
        <v>86.514876999999998</v>
      </c>
      <c r="C57">
        <v>260.469269</v>
      </c>
      <c r="D57">
        <v>340.59082000000001</v>
      </c>
      <c r="E57">
        <v>90.976821999999999</v>
      </c>
      <c r="F57">
        <v>88.042197999999999</v>
      </c>
      <c r="G57">
        <v>62.327038000000002</v>
      </c>
      <c r="H57">
        <v>1349.7299800000001</v>
      </c>
      <c r="I57">
        <v>32.724379999999996</v>
      </c>
      <c r="J57">
        <v>68.267646999999997</v>
      </c>
      <c r="K57">
        <v>61.609127000000001</v>
      </c>
      <c r="L57">
        <v>279.358093</v>
      </c>
      <c r="M57">
        <v>182.766998</v>
      </c>
      <c r="N57">
        <v>128.479996</v>
      </c>
      <c r="O57">
        <v>58.901611000000003</v>
      </c>
      <c r="P57">
        <v>48.68</v>
      </c>
    </row>
    <row r="58" spans="1:16" x14ac:dyDescent="0.35">
      <c r="A58" s="1">
        <v>44805</v>
      </c>
      <c r="B58">
        <v>83.640540999999999</v>
      </c>
      <c r="C58">
        <v>249.50140400000001</v>
      </c>
      <c r="D58">
        <v>365.93725599999999</v>
      </c>
      <c r="E58">
        <v>86.453545000000005</v>
      </c>
      <c r="F58">
        <v>84.120025999999996</v>
      </c>
      <c r="G58">
        <v>63.391277000000002</v>
      </c>
      <c r="H58">
        <v>1212.459961</v>
      </c>
      <c r="I58">
        <v>32.634396000000002</v>
      </c>
      <c r="J58">
        <v>64.688698000000002</v>
      </c>
      <c r="K58">
        <v>56.410975999999998</v>
      </c>
      <c r="L58">
        <v>260.18292200000002</v>
      </c>
      <c r="M58">
        <v>164.24298099999999</v>
      </c>
      <c r="N58">
        <v>110.360001</v>
      </c>
      <c r="O58">
        <v>50.936337000000002</v>
      </c>
      <c r="P58">
        <v>47.18</v>
      </c>
    </row>
    <row r="59" spans="1:16" x14ac:dyDescent="0.35">
      <c r="A59" s="1">
        <v>44835</v>
      </c>
      <c r="B59">
        <v>70.905922000000004</v>
      </c>
      <c r="C59">
        <v>229.44776899999999</v>
      </c>
      <c r="D59">
        <v>339.38928199999998</v>
      </c>
      <c r="E59">
        <v>79.403137000000001</v>
      </c>
      <c r="F59">
        <v>84.868979999999993</v>
      </c>
      <c r="G59">
        <v>60.369934000000001</v>
      </c>
      <c r="H59">
        <v>1084.119995</v>
      </c>
      <c r="I59">
        <v>29.714897000000001</v>
      </c>
      <c r="J59">
        <v>60.760109</v>
      </c>
      <c r="K59">
        <v>49.994514000000002</v>
      </c>
      <c r="L59">
        <v>232.24548300000001</v>
      </c>
      <c r="M59">
        <v>153.73429899999999</v>
      </c>
      <c r="N59">
        <v>91.190002000000007</v>
      </c>
      <c r="O59">
        <v>47.308593999999999</v>
      </c>
      <c r="P59">
        <v>38.439999</v>
      </c>
    </row>
    <row r="60" spans="1:16" x14ac:dyDescent="0.35">
      <c r="A60" s="1">
        <v>44866</v>
      </c>
      <c r="B60">
        <v>78.238281000000001</v>
      </c>
      <c r="C60">
        <v>271.13299599999999</v>
      </c>
      <c r="D60">
        <v>388.819275</v>
      </c>
      <c r="E60">
        <v>86.569884999999999</v>
      </c>
      <c r="F60">
        <v>100.533905</v>
      </c>
      <c r="G60">
        <v>72.716071999999997</v>
      </c>
      <c r="H60">
        <v>1264.9300539999999</v>
      </c>
      <c r="I60">
        <v>35.567065999999997</v>
      </c>
      <c r="J60">
        <v>61.466971999999998</v>
      </c>
      <c r="K60">
        <v>53.986091999999999</v>
      </c>
      <c r="L60">
        <v>231.47766100000001</v>
      </c>
      <c r="M60">
        <v>156.09378100000001</v>
      </c>
      <c r="N60">
        <v>94.75</v>
      </c>
      <c r="O60">
        <v>50.082272000000003</v>
      </c>
      <c r="P60">
        <v>45.68</v>
      </c>
    </row>
    <row r="61" spans="1:16" x14ac:dyDescent="0.35">
      <c r="A61" s="1">
        <v>44896</v>
      </c>
      <c r="B61">
        <v>85.18</v>
      </c>
      <c r="C61">
        <v>271.26226800000001</v>
      </c>
      <c r="D61">
        <v>381.14013699999998</v>
      </c>
      <c r="E61">
        <v>78.343070999999995</v>
      </c>
      <c r="F61">
        <v>109.395203</v>
      </c>
      <c r="G61">
        <v>76.182525999999996</v>
      </c>
      <c r="H61">
        <v>1469.5600589999999</v>
      </c>
      <c r="I61">
        <v>36.856960000000001</v>
      </c>
      <c r="J61">
        <v>78.839805999999996</v>
      </c>
      <c r="K61">
        <v>57.650002000000001</v>
      </c>
      <c r="L61">
        <v>254.422989</v>
      </c>
      <c r="M61">
        <v>164.88000500000001</v>
      </c>
      <c r="N61">
        <v>101.33000199999999</v>
      </c>
      <c r="O61">
        <v>54.73</v>
      </c>
      <c r="P61">
        <v>57.349997999999999</v>
      </c>
    </row>
    <row r="62" spans="1:16" x14ac:dyDescent="0.35">
      <c r="A62" s="1">
        <v>44918</v>
      </c>
      <c r="B62">
        <v>84.220000999999996</v>
      </c>
      <c r="C62">
        <v>267.57000699999998</v>
      </c>
      <c r="D62">
        <v>383.67001299999998</v>
      </c>
      <c r="E62">
        <v>76.816649999999996</v>
      </c>
      <c r="F62">
        <v>111.123749</v>
      </c>
      <c r="G62">
        <v>72.269997000000004</v>
      </c>
      <c r="H62">
        <v>1439.0500489999999</v>
      </c>
      <c r="I62">
        <v>33.817211</v>
      </c>
      <c r="J62">
        <v>69.930000000000007</v>
      </c>
      <c r="K62">
        <v>50.200001</v>
      </c>
      <c r="L62">
        <v>238.729996</v>
      </c>
      <c r="M62">
        <v>156.35000600000001</v>
      </c>
      <c r="N62">
        <v>97.959998999999996</v>
      </c>
      <c r="O62">
        <v>51.571925999999998</v>
      </c>
      <c r="P62">
        <v>55.700001</v>
      </c>
    </row>
    <row r="63" spans="1:16" x14ac:dyDescent="0.35">
      <c r="B63">
        <v>84.220000999999996</v>
      </c>
      <c r="C63">
        <v>267.57000699999998</v>
      </c>
      <c r="D63">
        <v>383.67001299999998</v>
      </c>
      <c r="E63">
        <v>77.5</v>
      </c>
      <c r="F63">
        <v>111.860001</v>
      </c>
      <c r="G63">
        <v>72.269997000000004</v>
      </c>
      <c r="H63">
        <v>1439.0500489999999</v>
      </c>
      <c r="I63">
        <v>33.82</v>
      </c>
      <c r="J63">
        <v>69.930000000000007</v>
      </c>
      <c r="K63">
        <v>50.200001</v>
      </c>
      <c r="L63">
        <v>238.729996</v>
      </c>
      <c r="M63">
        <v>156.35000600000001</v>
      </c>
      <c r="N63">
        <v>97.959998999999996</v>
      </c>
      <c r="O63">
        <v>51.93</v>
      </c>
      <c r="P63">
        <v>55.700001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E10" sqref="E10"/>
    </sheetView>
  </sheetViews>
  <sheetFormatPr defaultRowHeight="14.5" x14ac:dyDescent="0.35"/>
  <sheetData>
    <row r="1" spans="1:6" x14ac:dyDescent="0.35">
      <c r="A1" s="11"/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35">
      <c r="A2" t="s">
        <v>33</v>
      </c>
      <c r="B2">
        <v>1</v>
      </c>
    </row>
    <row r="3" spans="1:6" x14ac:dyDescent="0.35">
      <c r="A3" t="s">
        <v>34</v>
      </c>
      <c r="B3">
        <v>0.52785900944778685</v>
      </c>
      <c r="C3">
        <v>1</v>
      </c>
    </row>
    <row r="4" spans="1:6" x14ac:dyDescent="0.35">
      <c r="A4" t="s">
        <v>35</v>
      </c>
      <c r="B4">
        <v>0.55425739815090802</v>
      </c>
      <c r="C4">
        <v>0.33333874063216584</v>
      </c>
      <c r="D4">
        <v>1</v>
      </c>
    </row>
    <row r="5" spans="1:6" x14ac:dyDescent="0.35">
      <c r="A5" t="s">
        <v>36</v>
      </c>
      <c r="B5">
        <v>0.79992219470557435</v>
      </c>
      <c r="C5">
        <v>0.47715351890052343</v>
      </c>
      <c r="D5">
        <v>0.48605651559621282</v>
      </c>
      <c r="E5">
        <v>1</v>
      </c>
    </row>
    <row r="6" spans="1:6" ht="15" thickBot="1" x14ac:dyDescent="0.4">
      <c r="A6" s="10" t="s">
        <v>37</v>
      </c>
      <c r="B6" s="10">
        <v>0.69764040557089424</v>
      </c>
      <c r="C6" s="10">
        <v>0.48642320668621636</v>
      </c>
      <c r="D6" s="10">
        <v>0.37541994978793708</v>
      </c>
      <c r="E6" s="10">
        <v>0.68324420935834529</v>
      </c>
      <c r="F6" s="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"/>
  <sheetViews>
    <sheetView tabSelected="1" zoomScale="103" workbookViewId="0">
      <selection activeCell="D8" sqref="D8"/>
    </sheetView>
  </sheetViews>
  <sheetFormatPr defaultRowHeight="14.5" x14ac:dyDescent="0.35"/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5">
      <c r="A2" s="2" t="s">
        <v>22</v>
      </c>
      <c r="B2" s="9">
        <v>0.27607999999999999</v>
      </c>
      <c r="C2" s="4">
        <v>0.12</v>
      </c>
      <c r="D2" s="4">
        <v>0.15</v>
      </c>
    </row>
    <row r="3" spans="1:14" x14ac:dyDescent="0.35">
      <c r="A3" s="2" t="s">
        <v>17</v>
      </c>
      <c r="B3" s="9">
        <v>5.5960000000000003E-2</v>
      </c>
      <c r="C3" s="4">
        <v>0.14000000000000001</v>
      </c>
      <c r="D3" s="4">
        <v>0.25</v>
      </c>
    </row>
    <row r="4" spans="1:14" x14ac:dyDescent="0.35">
      <c r="A4" s="2" t="s">
        <v>21</v>
      </c>
      <c r="B4" s="9">
        <v>0.12311999999999999</v>
      </c>
      <c r="C4" s="4">
        <v>0.16</v>
      </c>
      <c r="D4" s="4">
        <v>0.1</v>
      </c>
    </row>
    <row r="5" spans="1:14" x14ac:dyDescent="0.35">
      <c r="A5" s="2" t="s">
        <v>15</v>
      </c>
      <c r="B5" s="9">
        <v>0.16109000000000001</v>
      </c>
      <c r="C5" s="4">
        <v>0.17</v>
      </c>
      <c r="D5" s="4">
        <v>0.3</v>
      </c>
    </row>
    <row r="6" spans="1:14" x14ac:dyDescent="0.35">
      <c r="A6" s="2" t="s">
        <v>20</v>
      </c>
      <c r="B6" s="9">
        <v>0.30675999999999998</v>
      </c>
      <c r="C6" s="4">
        <v>0.18</v>
      </c>
      <c r="D6" s="4">
        <v>0.2</v>
      </c>
    </row>
    <row r="7" spans="1:14" x14ac:dyDescent="0.35">
      <c r="A7" s="2" t="s">
        <v>4</v>
      </c>
      <c r="B7" s="15">
        <f>SUMPRODUCT(B2:B6,weights)</f>
        <v>0.1817303769588966</v>
      </c>
      <c r="C7" s="16">
        <f>SUMPRODUCT(var)^0.5</f>
        <v>0.10973905085714618</v>
      </c>
      <c r="D7" s="5"/>
    </row>
    <row r="8" spans="1:14" x14ac:dyDescent="0.35">
      <c r="A8" s="2" t="s">
        <v>5</v>
      </c>
      <c r="B8" s="15" cm="1">
        <f t="array" ref="B8">MMULT(TRANSPOSE(B2:B6),weights)</f>
        <v>0.1817303769588966</v>
      </c>
      <c r="C8" s="16" cm="1">
        <f t="array" ref="C8">MMULT(MMULT(TRANSPOSE(weights),covar),weights)^0.5</f>
        <v>0.10973905085714616</v>
      </c>
      <c r="D8" s="6">
        <f>SUM(D2:D6)</f>
        <v>1</v>
      </c>
    </row>
    <row r="12" spans="1:14" x14ac:dyDescent="0.35">
      <c r="A12" s="13" t="s">
        <v>4</v>
      </c>
      <c r="B12" s="17" t="s">
        <v>40</v>
      </c>
      <c r="C12" s="17" t="s">
        <v>41</v>
      </c>
      <c r="D12" s="18" t="s">
        <v>42</v>
      </c>
      <c r="E12" s="2" t="s">
        <v>43</v>
      </c>
      <c r="F12" s="2" t="s">
        <v>44</v>
      </c>
      <c r="G12" s="19" t="s">
        <v>45</v>
      </c>
      <c r="H12" s="19" t="s">
        <v>46</v>
      </c>
    </row>
    <row r="13" spans="1:14" x14ac:dyDescent="0.35">
      <c r="A13" s="13"/>
      <c r="B13" s="16">
        <f>C8</f>
        <v>0.10973905085714616</v>
      </c>
      <c r="C13" s="16">
        <f>B8</f>
        <v>0.1817303769588966</v>
      </c>
      <c r="D13" s="6">
        <f>D2</f>
        <v>0.15</v>
      </c>
      <c r="E13" s="6">
        <f>D3</f>
        <v>0.25</v>
      </c>
      <c r="F13" s="6">
        <f>D4</f>
        <v>0.1</v>
      </c>
      <c r="G13" s="16">
        <f>D5</f>
        <v>0.3</v>
      </c>
      <c r="H13" s="16">
        <f>D6</f>
        <v>0.2</v>
      </c>
    </row>
    <row r="15" spans="1:14" s="43" customFormat="1" x14ac:dyDescent="0.35">
      <c r="A15" s="38"/>
      <c r="B15" s="39"/>
      <c r="C15" s="39"/>
      <c r="D15" s="40"/>
      <c r="E15" s="40"/>
      <c r="F15" s="40"/>
      <c r="G15" s="41"/>
      <c r="H15" s="41"/>
      <c r="I15" s="42"/>
      <c r="J15" s="42"/>
      <c r="K15" s="42"/>
      <c r="L15" s="42"/>
      <c r="M15" s="42"/>
      <c r="N15" s="42"/>
    </row>
    <row r="16" spans="1:14" x14ac:dyDescent="0.35">
      <c r="A16" s="20" t="s">
        <v>4</v>
      </c>
      <c r="B16" s="21" t="s">
        <v>40</v>
      </c>
      <c r="C16" s="21" t="s">
        <v>41</v>
      </c>
      <c r="D16" s="22" t="s">
        <v>42</v>
      </c>
      <c r="E16" s="23" t="s">
        <v>43</v>
      </c>
      <c r="F16" s="23" t="s">
        <v>44</v>
      </c>
      <c r="G16" s="24" t="s">
        <v>45</v>
      </c>
      <c r="H16" s="25" t="s">
        <v>46</v>
      </c>
    </row>
    <row r="17" spans="1:8" x14ac:dyDescent="0.35">
      <c r="A17" s="26">
        <v>1</v>
      </c>
      <c r="B17" s="27"/>
      <c r="C17" s="28">
        <v>2.9999999993503543E-2</v>
      </c>
      <c r="D17" s="29"/>
      <c r="E17" s="29"/>
      <c r="F17" s="29"/>
      <c r="G17" s="30"/>
      <c r="H17" s="30"/>
    </row>
    <row r="18" spans="1:8" x14ac:dyDescent="0.35">
      <c r="A18" s="26">
        <v>2</v>
      </c>
      <c r="B18" s="27"/>
      <c r="C18" s="28">
        <v>6.0000001276981942E-2</v>
      </c>
      <c r="D18" s="29"/>
      <c r="E18" s="29"/>
      <c r="F18" s="29"/>
      <c r="G18" s="30"/>
      <c r="H18" s="30"/>
    </row>
    <row r="19" spans="1:8" x14ac:dyDescent="0.35">
      <c r="A19" s="26">
        <v>3</v>
      </c>
      <c r="B19" s="27"/>
      <c r="C19" s="28">
        <v>0.100000000985854</v>
      </c>
      <c r="D19" s="29"/>
      <c r="E19" s="29"/>
      <c r="F19" s="29"/>
      <c r="G19" s="30"/>
      <c r="H19" s="30"/>
    </row>
    <row r="20" spans="1:8" x14ac:dyDescent="0.35">
      <c r="A20" s="26">
        <v>4</v>
      </c>
      <c r="B20" s="30">
        <v>0.12687000000000001</v>
      </c>
      <c r="C20" s="31">
        <v>0.17738999999999999</v>
      </c>
      <c r="D20" s="29">
        <v>0.15</v>
      </c>
      <c r="E20" s="29">
        <v>0.25</v>
      </c>
      <c r="F20" s="29">
        <v>0.1</v>
      </c>
      <c r="G20" s="30">
        <v>0.3</v>
      </c>
      <c r="H20" s="30">
        <v>0.2</v>
      </c>
    </row>
    <row r="21" spans="1:8" x14ac:dyDescent="0.35">
      <c r="A21" s="26">
        <v>5</v>
      </c>
      <c r="B21" s="27"/>
      <c r="C21" s="28">
        <v>0.16999999999662729</v>
      </c>
      <c r="D21" s="29"/>
      <c r="E21" s="29"/>
      <c r="F21" s="29"/>
      <c r="G21" s="30"/>
      <c r="H21" s="30"/>
    </row>
    <row r="22" spans="1:8" x14ac:dyDescent="0.35">
      <c r="A22" s="26">
        <v>6</v>
      </c>
      <c r="B22" s="27"/>
      <c r="C22" s="28">
        <v>0.17999999999662727</v>
      </c>
      <c r="D22" s="29"/>
      <c r="E22" s="29"/>
      <c r="F22" s="29"/>
      <c r="G22" s="30"/>
      <c r="H22" s="30"/>
    </row>
    <row r="23" spans="1:8" x14ac:dyDescent="0.35">
      <c r="A23" s="26">
        <v>7</v>
      </c>
      <c r="B23" s="27"/>
      <c r="C23" s="28">
        <v>0.18999999999662701</v>
      </c>
      <c r="D23" s="29"/>
      <c r="E23" s="29"/>
      <c r="F23" s="29"/>
      <c r="G23" s="30"/>
      <c r="H23" s="30"/>
    </row>
    <row r="24" spans="1:8" x14ac:dyDescent="0.35">
      <c r="A24" s="26">
        <v>8</v>
      </c>
      <c r="B24" s="27"/>
      <c r="C24" s="28">
        <v>0.19999999999662726</v>
      </c>
      <c r="D24" s="29"/>
      <c r="E24" s="29"/>
      <c r="F24" s="29"/>
      <c r="G24" s="30"/>
      <c r="H24" s="30"/>
    </row>
    <row r="25" spans="1:8" x14ac:dyDescent="0.35">
      <c r="A25" s="26">
        <v>9</v>
      </c>
      <c r="B25" s="27"/>
      <c r="C25" s="28">
        <v>0.23000099999999998</v>
      </c>
      <c r="D25" s="29"/>
      <c r="E25" s="29"/>
      <c r="F25" s="29"/>
      <c r="G25" s="30"/>
      <c r="H25" s="30"/>
    </row>
    <row r="26" spans="1:8" x14ac:dyDescent="0.35">
      <c r="A26" s="26">
        <v>10</v>
      </c>
      <c r="B26" s="27"/>
      <c r="C26" s="28">
        <v>0.25019999999999992</v>
      </c>
      <c r="D26" s="29"/>
      <c r="E26" s="29"/>
      <c r="F26" s="29"/>
      <c r="G26" s="30"/>
      <c r="H26" s="30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Sheet5</vt:lpstr>
      <vt:lpstr>Sheet1</vt:lpstr>
      <vt:lpstr>Sheet2</vt:lpstr>
      <vt:lpstr>Sheet3</vt:lpstr>
      <vt:lpstr>Sheet4</vt:lpstr>
      <vt:lpstr>corr</vt:lpstr>
      <vt:lpstr>covar</vt:lpstr>
      <vt:lpstr>std</vt:lpstr>
      <vt:lpstr>var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Kwasi Marfo Aninakwa</cp:lastModifiedBy>
  <cp:lastPrinted>2024-10-13T23:36:10Z</cp:lastPrinted>
  <dcterms:created xsi:type="dcterms:W3CDTF">2022-12-27T14:34:44Z</dcterms:created>
  <dcterms:modified xsi:type="dcterms:W3CDTF">2024-11-25T03:35:17Z</dcterms:modified>
</cp:coreProperties>
</file>