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7000EF3C-7087-4169-96B0-DBBBB1BBF4EE}" xr6:coauthVersionLast="47" xr6:coauthVersionMax="47" xr10:uidLastSave="{00000000-0000-0000-0000-000000000000}"/>
  <bookViews>
    <workbookView xWindow="840" yWindow="-90" windowWidth="16530" windowHeight="10980" activeTab="3" xr2:uid="{00000000-000D-0000-FFFF-FFFF00000000}"/>
  </bookViews>
  <sheets>
    <sheet name="SNX" sheetId="1" r:id="rId1"/>
    <sheet name="SNX - Detail" sheetId="4" r:id="rId2"/>
    <sheet name="KWENTA" sheetId="5" r:id="rId3"/>
    <sheet name="KWENTA - 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6" l="1"/>
  <c r="N7" i="6"/>
  <c r="H13" i="6"/>
  <c r="J13" i="6" s="1"/>
  <c r="H22" i="6"/>
  <c r="J22" i="6" s="1"/>
  <c r="H21" i="6"/>
  <c r="J21" i="6" s="1"/>
  <c r="H19" i="6"/>
  <c r="J19" i="6" s="1"/>
  <c r="H18" i="6"/>
  <c r="J18" i="6" s="1"/>
  <c r="H16" i="6"/>
  <c r="J16" i="6" s="1"/>
  <c r="H15" i="6"/>
  <c r="J15" i="6" s="1"/>
  <c r="H14" i="6"/>
  <c r="J14" i="6" s="1"/>
  <c r="H11" i="6"/>
  <c r="J11" i="6" s="1"/>
  <c r="H10" i="6"/>
  <c r="J10" i="6" s="1"/>
  <c r="H8" i="6"/>
  <c r="J8" i="6" s="1"/>
  <c r="H7" i="6"/>
  <c r="J7" i="6" s="1"/>
  <c r="G22" i="6"/>
  <c r="I22" i="6" s="1"/>
  <c r="G21" i="6"/>
  <c r="I21" i="6" s="1"/>
  <c r="G19" i="6"/>
  <c r="I19" i="6" s="1"/>
  <c r="G18" i="6"/>
  <c r="I18" i="6" s="1"/>
  <c r="G16" i="6"/>
  <c r="I16" i="6" s="1"/>
  <c r="G15" i="6"/>
  <c r="I15" i="6" s="1"/>
  <c r="G14" i="6"/>
  <c r="I14" i="6" s="1"/>
  <c r="G13" i="6"/>
  <c r="I13" i="6" s="1"/>
  <c r="G11" i="6"/>
  <c r="I11" i="6" s="1"/>
  <c r="G10" i="6"/>
  <c r="I10" i="6" s="1"/>
  <c r="G8" i="6"/>
  <c r="I8" i="6" s="1"/>
  <c r="G7" i="6"/>
  <c r="I7" i="6" s="1"/>
  <c r="G2" i="6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K11" i="6" l="1"/>
  <c r="K21" i="6"/>
  <c r="K22" i="6"/>
  <c r="K19" i="6"/>
  <c r="K15" i="6"/>
  <c r="K13" i="6"/>
  <c r="K14" i="6"/>
  <c r="L14" i="6" s="1"/>
  <c r="K10" i="6"/>
  <c r="K7" i="6"/>
  <c r="K8" i="6"/>
  <c r="K16" i="6"/>
  <c r="K18" i="6"/>
  <c r="L18" i="6" s="1"/>
  <c r="M18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L16" i="6" l="1"/>
  <c r="M16" i="6" s="1"/>
  <c r="E26" i="6" s="1"/>
  <c r="L8" i="6"/>
  <c r="M8" i="6" s="1"/>
  <c r="L21" i="6"/>
  <c r="M21" i="6" s="1"/>
  <c r="L15" i="6"/>
  <c r="M15" i="6" s="1"/>
  <c r="L10" i="6"/>
  <c r="M10" i="6" s="1"/>
  <c r="M14" i="6"/>
  <c r="L13" i="6"/>
  <c r="M13" i="6" s="1"/>
  <c r="L22" i="6"/>
  <c r="M22" i="6" s="1"/>
  <c r="L19" i="6"/>
  <c r="M19" i="6" s="1"/>
  <c r="L11" i="6"/>
  <c r="M11" i="6" s="1"/>
  <c r="N11" i="6" s="1"/>
  <c r="L7" i="6"/>
  <c r="M7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N14" i="6" l="1"/>
  <c r="N16" i="6" s="1"/>
  <c r="N19" i="6" s="1"/>
  <c r="N22" i="6" s="1"/>
  <c r="N10" i="6"/>
  <c r="N13" i="6" s="1"/>
  <c r="N15" i="6" s="1"/>
  <c r="N18" i="6" s="1"/>
  <c r="N21" i="6" s="1"/>
  <c r="E25" i="6"/>
  <c r="E27" i="6" s="1"/>
  <c r="L10" i="5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<sst xmlns="http://schemas.openxmlformats.org/spreadsheetml/2006/main" count="111" uniqueCount="50">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</sst>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#,##0.0000"/>
    <numFmt numFmtId="166" formatCode="0.0000E+00"/>
    <numFmt numFmtId="168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8" fontId="0" fillId="0" borderId="7" xfId="0" applyNumberFormat="1" applyBorder="1"/>
    <xf numFmtId="168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C10" sqref="A1:XFD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N27"/>
  <sheetViews>
    <sheetView tabSelected="1" zoomScale="70" zoomScaleNormal="70" workbookViewId="0">
      <selection activeCell="N10" sqref="N1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86328125" bestFit="1" customWidth="1"/>
    <col min="7" max="8" width="12.1328125" bestFit="1" customWidth="1"/>
    <col min="9" max="9" width="12.7265625" bestFit="1" customWidth="1"/>
    <col min="10" max="10" width="22.26953125" style="9" customWidth="1"/>
    <col min="11" max="11" width="8.6328125" bestFit="1" customWidth="1"/>
    <col min="12" max="12" width="9" bestFit="1" customWidth="1"/>
    <col min="13" max="13" width="7.54296875" style="26" bestFit="1" customWidth="1"/>
    <col min="14" max="14" width="19.1796875" bestFit="1" customWidth="1"/>
  </cols>
  <sheetData>
    <row r="1" spans="1:14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44</v>
      </c>
      <c r="I1" s="5" t="s">
        <v>45</v>
      </c>
    </row>
    <row r="2" spans="1:14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v>1</v>
      </c>
      <c r="I2">
        <v>1</v>
      </c>
      <c r="M2" s="30"/>
    </row>
    <row r="3" spans="1:14" x14ac:dyDescent="0.75">
      <c r="A3" s="3" t="s">
        <v>16</v>
      </c>
      <c r="B3">
        <v>50</v>
      </c>
      <c r="N3" s="9"/>
    </row>
    <row r="4" spans="1:14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6"/>
      <c r="M4" s="27"/>
      <c r="N4" s="27"/>
    </row>
    <row r="6" spans="1:14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 t="s">
        <v>13</v>
      </c>
      <c r="G6" s="17" t="s">
        <v>42</v>
      </c>
      <c r="H6" s="17" t="s">
        <v>43</v>
      </c>
      <c r="I6" s="17" t="s">
        <v>46</v>
      </c>
      <c r="J6" s="18" t="s">
        <v>47</v>
      </c>
      <c r="K6" s="17" t="s">
        <v>48</v>
      </c>
      <c r="L6" s="17" t="s">
        <v>49</v>
      </c>
      <c r="M6" s="39" t="s">
        <v>6</v>
      </c>
      <c r="N6" s="40" t="s">
        <v>40</v>
      </c>
    </row>
    <row r="7" spans="1:14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1">
        <v>2.5E+19</v>
      </c>
      <c r="G7" s="22">
        <f>+E7/SUM(E7:E8)</f>
        <v>0.5</v>
      </c>
      <c r="H7" s="22">
        <f>+F7/SUM(F7:F8)</f>
        <v>0.33333333333333331</v>
      </c>
      <c r="I7" s="22">
        <f>+G7^$H$2</f>
        <v>0.5</v>
      </c>
      <c r="J7" s="22">
        <f>+H7^$I$2</f>
        <v>0.33333333333333331</v>
      </c>
      <c r="K7" s="22">
        <f>+J7*I7</f>
        <v>0.16666666666666666</v>
      </c>
      <c r="L7" s="36">
        <f>+K7/SUM(K7:K8)</f>
        <v>0.33333333333333331</v>
      </c>
      <c r="M7" s="22">
        <f>+$G$2*60*L7</f>
        <v>20</v>
      </c>
      <c r="N7" s="35">
        <f>+M7</f>
        <v>20</v>
      </c>
    </row>
    <row r="8" spans="1:14" x14ac:dyDescent="0.75">
      <c r="A8" s="12"/>
      <c r="B8" s="23"/>
      <c r="D8" s="12" t="s">
        <v>25</v>
      </c>
      <c r="E8" s="20">
        <v>10</v>
      </c>
      <c r="F8" s="21">
        <v>5E+19</v>
      </c>
      <c r="G8" s="22">
        <f>+E8/SUM(E7:E8)</f>
        <v>0.5</v>
      </c>
      <c r="H8" s="22">
        <f>+F8/SUM(F7:F8)</f>
        <v>0.66666666666666663</v>
      </c>
      <c r="I8" s="22">
        <f>+G8^$H$2</f>
        <v>0.5</v>
      </c>
      <c r="J8" s="22">
        <f>+H8^$I$2</f>
        <v>0.66666666666666663</v>
      </c>
      <c r="K8" s="22">
        <f>+J8*I8</f>
        <v>0.33333333333333331</v>
      </c>
      <c r="L8" s="36">
        <f>+K8/SUM(K7:K8)</f>
        <v>0.66666666666666663</v>
      </c>
      <c r="M8" s="22">
        <f>+$G$2*60*L8</f>
        <v>40</v>
      </c>
      <c r="N8" s="35">
        <f>+M8</f>
        <v>40</v>
      </c>
    </row>
    <row r="9" spans="1:14" x14ac:dyDescent="0.75">
      <c r="A9" s="12">
        <v>60</v>
      </c>
      <c r="B9" s="23" t="s">
        <v>20</v>
      </c>
      <c r="D9" s="12"/>
      <c r="E9" s="20"/>
      <c r="F9" s="20"/>
      <c r="G9" s="22"/>
      <c r="H9" s="22"/>
      <c r="I9" s="22"/>
      <c r="J9" s="22"/>
      <c r="K9" s="22"/>
      <c r="L9" s="22"/>
      <c r="M9" s="22"/>
      <c r="N9" s="23"/>
    </row>
    <row r="10" spans="1:14" x14ac:dyDescent="0.75">
      <c r="A10" s="12"/>
      <c r="B10" s="23"/>
      <c r="D10" s="12" t="s">
        <v>24</v>
      </c>
      <c r="E10" s="20">
        <v>50</v>
      </c>
      <c r="F10" s="21">
        <v>2.5E+19</v>
      </c>
      <c r="G10" s="22">
        <f>+E10/SUM(E10:E11)</f>
        <v>0.83333333333333337</v>
      </c>
      <c r="H10" s="22">
        <f>+F10/SUM(F10:F11)</f>
        <v>0.33333333333333331</v>
      </c>
      <c r="I10" s="22">
        <f>+G10^$H$2</f>
        <v>0.83333333333333337</v>
      </c>
      <c r="J10" s="22">
        <f>+H10^$I$2</f>
        <v>0.33333333333333331</v>
      </c>
      <c r="K10" s="22">
        <f>+J10*I10</f>
        <v>0.27777777777777779</v>
      </c>
      <c r="L10" s="22">
        <f>+K10/SUM(K10:K11)</f>
        <v>0.7142857142857143</v>
      </c>
      <c r="M10" s="22">
        <f>+$G$2*60*L10</f>
        <v>42.857142857142861</v>
      </c>
      <c r="N10" s="37">
        <f>+M10+M7</f>
        <v>62.857142857142861</v>
      </c>
    </row>
    <row r="11" spans="1:14" x14ac:dyDescent="0.75">
      <c r="A11" s="12"/>
      <c r="B11" s="23"/>
      <c r="D11" s="12" t="s">
        <v>25</v>
      </c>
      <c r="E11" s="20">
        <v>10</v>
      </c>
      <c r="F11" s="21">
        <v>5E+19</v>
      </c>
      <c r="G11" s="22">
        <f>+E11/SUM(E10:E11)</f>
        <v>0.16666666666666666</v>
      </c>
      <c r="H11" s="22">
        <f>+F11/SUM(F10:F11)</f>
        <v>0.66666666666666663</v>
      </c>
      <c r="I11" s="22">
        <f>+G11^$H$2</f>
        <v>0.16666666666666666</v>
      </c>
      <c r="J11" s="22">
        <f>+H11^$I$2</f>
        <v>0.66666666666666663</v>
      </c>
      <c r="K11" s="22">
        <f>+J11*I11</f>
        <v>0.1111111111111111</v>
      </c>
      <c r="L11" s="22">
        <f>+K11/SUM(K10:K11)</f>
        <v>0.2857142857142857</v>
      </c>
      <c r="M11" s="22">
        <f>+$G$2*60*L11</f>
        <v>17.142857142857142</v>
      </c>
      <c r="N11" s="37">
        <f>+M11+M8</f>
        <v>57.142857142857139</v>
      </c>
    </row>
    <row r="12" spans="1:14" x14ac:dyDescent="0.75">
      <c r="A12" s="12">
        <v>120</v>
      </c>
      <c r="B12" s="23" t="s">
        <v>18</v>
      </c>
      <c r="D12" s="12"/>
      <c r="E12" s="20"/>
      <c r="F12" s="20"/>
      <c r="G12" s="22"/>
      <c r="H12" s="22"/>
      <c r="I12" s="22"/>
      <c r="J12" s="22"/>
      <c r="K12" s="22"/>
      <c r="L12" s="22"/>
      <c r="M12" s="22"/>
      <c r="N12" s="23"/>
    </row>
    <row r="13" spans="1:14" x14ac:dyDescent="0.75">
      <c r="A13" s="12"/>
      <c r="B13" s="23"/>
      <c r="D13" s="12" t="s">
        <v>24</v>
      </c>
      <c r="E13" s="20">
        <v>50</v>
      </c>
      <c r="F13" s="21">
        <v>2.5E+19</v>
      </c>
      <c r="G13" s="22">
        <f>+E13/SUM(E13:E14)</f>
        <v>0.83333333333333337</v>
      </c>
      <c r="H13" s="22">
        <f>+F13/SUM(F13:F14)</f>
        <v>0.26315789473684209</v>
      </c>
      <c r="I13" s="22">
        <f>+G13^$H$2</f>
        <v>0.83333333333333337</v>
      </c>
      <c r="J13" s="22">
        <f>+H13^$I$2</f>
        <v>0.26315789473684209</v>
      </c>
      <c r="K13" s="22">
        <f>+J13*I13</f>
        <v>0.21929824561403508</v>
      </c>
      <c r="L13" s="22">
        <f>+K13/SUM(K13:K14)</f>
        <v>0.64102564102564108</v>
      </c>
      <c r="M13" s="22">
        <f>+$G$2*30*L13</f>
        <v>19.230769230769234</v>
      </c>
      <c r="N13" s="37">
        <f>+N10+M13</f>
        <v>82.087912087912088</v>
      </c>
    </row>
    <row r="14" spans="1:14" x14ac:dyDescent="0.75">
      <c r="A14" s="12"/>
      <c r="B14" s="23"/>
      <c r="D14" s="12" t="s">
        <v>25</v>
      </c>
      <c r="E14" s="20">
        <v>10</v>
      </c>
      <c r="F14" s="21">
        <v>7E+19</v>
      </c>
      <c r="G14" s="22">
        <f>+E14/SUM(E13:E14)</f>
        <v>0.16666666666666666</v>
      </c>
      <c r="H14" s="22">
        <f>+F14/SUM(F13:F14)</f>
        <v>0.73684210526315785</v>
      </c>
      <c r="I14" s="22">
        <f>+G14^$H$2</f>
        <v>0.16666666666666666</v>
      </c>
      <c r="J14" s="22">
        <f>+H14^$I$2</f>
        <v>0.73684210526315785</v>
      </c>
      <c r="K14" s="22">
        <f>+J14*I14</f>
        <v>0.12280701754385964</v>
      </c>
      <c r="L14" s="22">
        <f>+K14/SUM(K13:K14)</f>
        <v>0.35897435897435898</v>
      </c>
      <c r="M14" s="22">
        <f>+$G$2*30*L14</f>
        <v>10.76923076923077</v>
      </c>
      <c r="N14" s="37">
        <f>+N11+M14</f>
        <v>67.912087912087912</v>
      </c>
    </row>
    <row r="15" spans="1:14" x14ac:dyDescent="0.75">
      <c r="A15" s="12">
        <v>150</v>
      </c>
      <c r="B15" s="23" t="s">
        <v>19</v>
      </c>
      <c r="D15" s="12" t="s">
        <v>24</v>
      </c>
      <c r="E15" s="20">
        <v>50</v>
      </c>
      <c r="F15" s="20">
        <v>2.5E+19</v>
      </c>
      <c r="G15" s="22">
        <f>+E15/SUM(E15:E16)</f>
        <v>0.625</v>
      </c>
      <c r="H15" s="22">
        <f>+F15/SUM(F15:F16)</f>
        <v>0.26315789473684209</v>
      </c>
      <c r="I15" s="22">
        <f>+G15^$H$2</f>
        <v>0.625</v>
      </c>
      <c r="J15" s="22">
        <f>+H15^$I$2</f>
        <v>0.26315789473684209</v>
      </c>
      <c r="K15" s="22">
        <f>+J15*I15</f>
        <v>0.1644736842105263</v>
      </c>
      <c r="L15" s="22">
        <f>+K15/SUM(K15:K16)</f>
        <v>0.37313432835820892</v>
      </c>
      <c r="M15" s="22">
        <f>+$G$2*70*L15</f>
        <v>26.119402985074625</v>
      </c>
      <c r="N15" s="37">
        <f>+N13+M15</f>
        <v>108.20731507298672</v>
      </c>
    </row>
    <row r="16" spans="1:14" x14ac:dyDescent="0.75">
      <c r="A16" s="12"/>
      <c r="B16" s="23"/>
      <c r="D16" s="12" t="s">
        <v>25</v>
      </c>
      <c r="E16" s="20">
        <v>30</v>
      </c>
      <c r="F16" s="20">
        <v>7E+19</v>
      </c>
      <c r="G16" s="22">
        <f>+E16/SUM(E15:E16)</f>
        <v>0.375</v>
      </c>
      <c r="H16" s="22">
        <f>+F16/SUM(F15:F16)</f>
        <v>0.73684210526315785</v>
      </c>
      <c r="I16" s="22">
        <f>+G16^$H$2</f>
        <v>0.375</v>
      </c>
      <c r="J16" s="22">
        <f>+H16^$I$2</f>
        <v>0.73684210526315785</v>
      </c>
      <c r="K16" s="22">
        <f>+J16*I16</f>
        <v>0.27631578947368418</v>
      </c>
      <c r="L16" s="22">
        <f>+K16/SUM(K15:K16)</f>
        <v>0.62686567164179097</v>
      </c>
      <c r="M16" s="22">
        <f>+$G$2*70*L16</f>
        <v>43.880597014925371</v>
      </c>
      <c r="N16" s="37">
        <f>+N14+M16</f>
        <v>111.79268492701328</v>
      </c>
    </row>
    <row r="17" spans="1:14" x14ac:dyDescent="0.75">
      <c r="A17" s="12">
        <v>220</v>
      </c>
      <c r="B17" s="23" t="s">
        <v>21</v>
      </c>
      <c r="D17" s="12"/>
      <c r="E17" s="20"/>
      <c r="F17" s="20"/>
      <c r="G17" s="22"/>
      <c r="H17" s="22"/>
      <c r="I17" s="22"/>
      <c r="J17" s="22"/>
      <c r="K17" s="22"/>
      <c r="L17" s="22"/>
      <c r="M17" s="22"/>
      <c r="N17" s="37"/>
    </row>
    <row r="18" spans="1:14" x14ac:dyDescent="0.75">
      <c r="A18" s="12"/>
      <c r="B18" s="23"/>
      <c r="D18" s="12" t="s">
        <v>24</v>
      </c>
      <c r="E18" s="20">
        <v>40</v>
      </c>
      <c r="F18" s="20">
        <v>2.5E+19</v>
      </c>
      <c r="G18" s="22">
        <f>+E18/SUM(E18:E19)</f>
        <v>0.5714285714285714</v>
      </c>
      <c r="H18" s="22">
        <f>+F18/SUM(F18:F19)</f>
        <v>0.26315789473684209</v>
      </c>
      <c r="I18" s="22">
        <f>+G18^$H$2</f>
        <v>0.5714285714285714</v>
      </c>
      <c r="J18" s="22">
        <f>+H18^$I$2</f>
        <v>0.26315789473684209</v>
      </c>
      <c r="K18" s="22">
        <f>+J18*I18</f>
        <v>0.15037593984962405</v>
      </c>
      <c r="L18" s="22">
        <f>+K18/SUM(K18:K19)</f>
        <v>0.32258064516129031</v>
      </c>
      <c r="M18" s="22">
        <f>+$G$2*30*L18</f>
        <v>9.67741935483871</v>
      </c>
      <c r="N18" s="37">
        <f>+N15+M18</f>
        <v>117.88473442782542</v>
      </c>
    </row>
    <row r="19" spans="1:14" x14ac:dyDescent="0.75">
      <c r="A19" s="12"/>
      <c r="B19" s="23"/>
      <c r="D19" s="12" t="s">
        <v>25</v>
      </c>
      <c r="E19" s="20">
        <v>30</v>
      </c>
      <c r="F19" s="20">
        <v>7E+19</v>
      </c>
      <c r="G19" s="22">
        <f>+E19/SUM(E18:E19)</f>
        <v>0.42857142857142855</v>
      </c>
      <c r="H19" s="22">
        <f>+F19/SUM(F18:F19)</f>
        <v>0.73684210526315785</v>
      </c>
      <c r="I19" s="22">
        <f>+G19^$H$2</f>
        <v>0.42857142857142855</v>
      </c>
      <c r="J19" s="22">
        <f>+H19^$I$2</f>
        <v>0.73684210526315785</v>
      </c>
      <c r="K19" s="22">
        <f>+J19*I19</f>
        <v>0.31578947368421051</v>
      </c>
      <c r="L19" s="22">
        <f>+K19/SUM(K18:K19)</f>
        <v>0.67741935483870963</v>
      </c>
      <c r="M19" s="22">
        <f>+$G$2*30*L19</f>
        <v>20.322580645161288</v>
      </c>
      <c r="N19" s="37">
        <f>+N16+M19</f>
        <v>132.11526557217456</v>
      </c>
    </row>
    <row r="20" spans="1:14" x14ac:dyDescent="0.75">
      <c r="A20" s="12">
        <v>250</v>
      </c>
      <c r="B20" s="23" t="s">
        <v>22</v>
      </c>
      <c r="D20" s="12"/>
      <c r="E20" s="20"/>
      <c r="F20" s="20"/>
      <c r="G20" s="22"/>
      <c r="H20" s="22"/>
      <c r="I20" s="22"/>
      <c r="J20" s="22"/>
      <c r="K20" s="22"/>
      <c r="L20" s="22"/>
      <c r="M20" s="22"/>
      <c r="N20" s="37"/>
    </row>
    <row r="21" spans="1:14" x14ac:dyDescent="0.75">
      <c r="A21" s="12"/>
      <c r="B21" s="23"/>
      <c r="D21" s="12" t="s">
        <v>24</v>
      </c>
      <c r="E21" s="20">
        <v>40</v>
      </c>
      <c r="F21" s="20">
        <v>1.25E+20</v>
      </c>
      <c r="G21" s="22">
        <f>+E21/SUM(E21:E22)</f>
        <v>0.5714285714285714</v>
      </c>
      <c r="H21" s="22">
        <f>+F21/SUM(F21:F22)</f>
        <v>0.64102564102564108</v>
      </c>
      <c r="I21" s="22">
        <f>+G21^$H$2</f>
        <v>0.5714285714285714</v>
      </c>
      <c r="J21" s="22">
        <f>+H21^$I$2</f>
        <v>0.64102564102564108</v>
      </c>
      <c r="K21" s="22">
        <f>+J21*I21</f>
        <v>0.36630036630036633</v>
      </c>
      <c r="L21" s="22">
        <f>+K21/SUM(K21:K22)</f>
        <v>0.70422535211267612</v>
      </c>
      <c r="M21" s="22">
        <f>+$G$2*50*L21</f>
        <v>35.211267605633807</v>
      </c>
      <c r="N21" s="37">
        <f>+N18+M21</f>
        <v>153.09600203345923</v>
      </c>
    </row>
    <row r="22" spans="1:14" x14ac:dyDescent="0.75">
      <c r="A22" s="13">
        <v>300</v>
      </c>
      <c r="B22" s="24" t="s">
        <v>17</v>
      </c>
      <c r="D22" s="13" t="s">
        <v>25</v>
      </c>
      <c r="E22" s="6">
        <v>30</v>
      </c>
      <c r="F22" s="6">
        <v>7E+19</v>
      </c>
      <c r="G22" s="7">
        <f>+E22/SUM(E21:E22)</f>
        <v>0.42857142857142855</v>
      </c>
      <c r="H22" s="7">
        <f>+F22/SUM(F21:F22)</f>
        <v>0.35897435897435898</v>
      </c>
      <c r="I22" s="7">
        <f>+G22^$H$2</f>
        <v>0.42857142857142855</v>
      </c>
      <c r="J22" s="7">
        <f>+H22^$I$2</f>
        <v>0.35897435897435898</v>
      </c>
      <c r="K22" s="7">
        <f>+J22*I22</f>
        <v>0.15384615384615383</v>
      </c>
      <c r="L22" s="7">
        <f>+K22/SUM(K21:K22)</f>
        <v>0.29577464788732388</v>
      </c>
      <c r="M22" s="7">
        <f>+$G$2*50*L22</f>
        <v>14.788732394366194</v>
      </c>
      <c r="N22" s="38">
        <f>+N19+M22</f>
        <v>146.90399796654077</v>
      </c>
    </row>
    <row r="24" spans="1:14" ht="15.5" thickBot="1" x14ac:dyDescent="0.9">
      <c r="D24" s="10" t="s">
        <v>31</v>
      </c>
      <c r="E24" s="11"/>
    </row>
    <row r="25" spans="1:14" ht="15.5" thickTop="1" x14ac:dyDescent="0.75">
      <c r="D25" s="12" t="s">
        <v>24</v>
      </c>
      <c r="E25" s="33">
        <f>+SUM(M7,M10,M13,M15,M18,M21)</f>
        <v>153.09600203345923</v>
      </c>
    </row>
    <row r="26" spans="1:14" x14ac:dyDescent="0.75">
      <c r="D26" s="13" t="s">
        <v>25</v>
      </c>
      <c r="E26" s="34">
        <f>+SUM(M8,M11,M14,M16,M19,M22)</f>
        <v>146.90399796654077</v>
      </c>
    </row>
    <row r="27" spans="1:14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SNX - Detail</vt:lpstr>
      <vt:lpstr>KWENTA</vt:lpstr>
      <vt:lpstr>KWENTA -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2021-09-28T22:58:50Z</dcterms:modified>
</cp:coreProperties>
</file>