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" yWindow="-105" windowWidth="18960" windowHeight="11895" tabRatio="853" firstSheet="1" activeTab="1"/>
  </bookViews>
  <sheets>
    <sheet name="빈도별수위추정" sheetId="9" state="hidden" r:id="rId1"/>
    <sheet name="30년빈도 시간별 지점수위" sheetId="15" r:id="rId2"/>
  </sheets>
  <definedNames>
    <definedName name="_xlnm.Print_Area" localSheetId="1">'30년빈도 시간별 지점수위'!$A$1:$G$152</definedName>
    <definedName name="_xlnm.Print_Area" localSheetId="0">빈도별수위추정!$B$2:$AA$54</definedName>
    <definedName name="범위1">#REF!</definedName>
    <definedName name="범위10">#REF!</definedName>
    <definedName name="범위2">#REF!</definedName>
    <definedName name="범위3">#REF!</definedName>
    <definedName name="범위4">#REF!</definedName>
    <definedName name="범위5">#REF!</definedName>
    <definedName name="범위6">#REF!</definedName>
    <definedName name="범위7">#REF!</definedName>
    <definedName name="범위8">#REF!</definedName>
    <definedName name="범위9">#REF!</definedName>
  </definedNames>
  <calcPr calcId="145621"/>
</workbook>
</file>

<file path=xl/calcChain.xml><?xml version="1.0" encoding="utf-8"?>
<calcChain xmlns="http://schemas.openxmlformats.org/spreadsheetml/2006/main">
  <c r="F63" i="15" l="1"/>
  <c r="E63" i="15" l="1"/>
  <c r="D63" i="15"/>
  <c r="F152" i="15" l="1"/>
  <c r="E152" i="15"/>
  <c r="F151" i="15"/>
  <c r="E151" i="15"/>
  <c r="F150" i="15"/>
  <c r="E150" i="15"/>
  <c r="F149" i="15"/>
  <c r="E149" i="15"/>
  <c r="F148" i="15"/>
  <c r="E148" i="15"/>
  <c r="F147" i="15"/>
  <c r="E147" i="15"/>
  <c r="F146" i="15"/>
  <c r="E146" i="15"/>
  <c r="F145" i="15"/>
  <c r="E145" i="15"/>
  <c r="F144" i="15"/>
  <c r="E144" i="15"/>
  <c r="F143" i="15"/>
  <c r="E143" i="15"/>
  <c r="F142" i="15"/>
  <c r="E142" i="15"/>
  <c r="F141" i="15"/>
  <c r="E141" i="15"/>
  <c r="F140" i="15"/>
  <c r="E140" i="15"/>
  <c r="F139" i="15"/>
  <c r="E139" i="15"/>
  <c r="F138" i="15"/>
  <c r="E138" i="15"/>
  <c r="F137" i="15"/>
  <c r="E137" i="15"/>
  <c r="F136" i="15"/>
  <c r="E136" i="15"/>
  <c r="F135" i="15"/>
  <c r="E135" i="15"/>
  <c r="F134" i="15"/>
  <c r="E134" i="15"/>
  <c r="F133" i="15"/>
  <c r="E133" i="15"/>
  <c r="F132" i="15"/>
  <c r="E132" i="15"/>
  <c r="F131" i="15"/>
  <c r="E131" i="15"/>
  <c r="F130" i="15"/>
  <c r="E130" i="15"/>
  <c r="F129" i="15"/>
  <c r="E129" i="15"/>
  <c r="F128" i="15"/>
  <c r="E128" i="15"/>
  <c r="F127" i="15"/>
  <c r="E127" i="15"/>
  <c r="F126" i="15"/>
  <c r="E126" i="15"/>
  <c r="F125" i="15"/>
  <c r="E125" i="15"/>
  <c r="F124" i="15"/>
  <c r="E124" i="15"/>
  <c r="F123" i="15"/>
  <c r="E123" i="15"/>
  <c r="F122" i="15"/>
  <c r="E122" i="15"/>
  <c r="F121" i="15"/>
  <c r="E121" i="15"/>
  <c r="F120" i="15"/>
  <c r="E120" i="15"/>
  <c r="F119" i="15"/>
  <c r="E119" i="15"/>
  <c r="F118" i="15"/>
  <c r="E118" i="15"/>
  <c r="F117" i="15"/>
  <c r="E117" i="15"/>
  <c r="F116" i="15"/>
  <c r="E116" i="15"/>
  <c r="F115" i="15"/>
  <c r="E115" i="15"/>
  <c r="F114" i="15"/>
  <c r="E114" i="15"/>
  <c r="F113" i="15"/>
  <c r="E113" i="15"/>
  <c r="F112" i="15"/>
  <c r="E112" i="15"/>
  <c r="F111" i="15"/>
  <c r="E111" i="15"/>
  <c r="F110" i="15"/>
  <c r="E110" i="15"/>
  <c r="F109" i="15"/>
  <c r="E109" i="15"/>
  <c r="F108" i="15"/>
  <c r="E108" i="15"/>
  <c r="F107" i="15"/>
  <c r="E107" i="15"/>
  <c r="F106" i="15"/>
  <c r="E106" i="15"/>
  <c r="F105" i="15"/>
  <c r="E105" i="15"/>
  <c r="F104" i="15"/>
  <c r="E104" i="15"/>
  <c r="F103" i="15"/>
  <c r="E103" i="15"/>
  <c r="F102" i="15"/>
  <c r="E102" i="15"/>
  <c r="F101" i="15"/>
  <c r="E101" i="15"/>
  <c r="F100" i="15"/>
  <c r="E100" i="15"/>
  <c r="F99" i="15"/>
  <c r="E99" i="15"/>
  <c r="F98" i="15"/>
  <c r="E98" i="15"/>
  <c r="F97" i="15"/>
  <c r="E97" i="15"/>
  <c r="F96" i="15"/>
  <c r="E96" i="15"/>
  <c r="F95" i="15"/>
  <c r="E95" i="15"/>
  <c r="F94" i="15"/>
  <c r="E94" i="15"/>
  <c r="F93" i="15"/>
  <c r="E93" i="15"/>
  <c r="F92" i="15"/>
  <c r="E92" i="15"/>
  <c r="F91" i="15"/>
  <c r="E91" i="15"/>
  <c r="F90" i="15"/>
  <c r="E90" i="15"/>
  <c r="F89" i="15"/>
  <c r="E89" i="15"/>
  <c r="F88" i="15"/>
  <c r="E88" i="15"/>
  <c r="F87" i="15"/>
  <c r="E87" i="15"/>
  <c r="F86" i="15"/>
  <c r="E86" i="15"/>
  <c r="F85" i="15"/>
  <c r="E85" i="15"/>
  <c r="F84" i="15"/>
  <c r="E84" i="15"/>
  <c r="F83" i="15"/>
  <c r="E83" i="15"/>
  <c r="F82" i="15"/>
  <c r="E82" i="15"/>
  <c r="F81" i="15"/>
  <c r="E81" i="15"/>
  <c r="F80" i="15"/>
  <c r="E80" i="15"/>
  <c r="F79" i="15"/>
  <c r="E79" i="15"/>
  <c r="F78" i="15"/>
  <c r="E78" i="15"/>
  <c r="F77" i="15"/>
  <c r="E77" i="15"/>
  <c r="F76" i="15"/>
  <c r="E76" i="15"/>
  <c r="F75" i="15"/>
  <c r="E75" i="15"/>
  <c r="F74" i="15"/>
  <c r="E74" i="15"/>
  <c r="F73" i="15"/>
  <c r="E73" i="15"/>
  <c r="F72" i="15"/>
  <c r="E72" i="15"/>
  <c r="F71" i="15"/>
  <c r="E71" i="15"/>
  <c r="F70" i="15"/>
  <c r="E70" i="15"/>
  <c r="F69" i="15"/>
  <c r="E69" i="15"/>
  <c r="F68" i="15"/>
  <c r="E68" i="15"/>
  <c r="F67" i="15"/>
  <c r="E67" i="15"/>
  <c r="F66" i="15"/>
  <c r="E66" i="15"/>
  <c r="F65" i="15"/>
  <c r="E65" i="15"/>
  <c r="F64" i="15"/>
  <c r="F62" i="15"/>
  <c r="F61" i="15"/>
  <c r="F60" i="15"/>
  <c r="F59" i="15"/>
  <c r="F58" i="15"/>
  <c r="F57" i="15"/>
  <c r="F56" i="15"/>
  <c r="F55" i="15"/>
  <c r="F54" i="15"/>
  <c r="F53" i="15"/>
  <c r="F52" i="15"/>
  <c r="F51" i="15"/>
  <c r="F50" i="15"/>
  <c r="F49" i="15"/>
  <c r="F48" i="15"/>
  <c r="F47" i="15"/>
  <c r="F46" i="15"/>
  <c r="F45" i="15"/>
  <c r="F44" i="15"/>
  <c r="F43" i="15"/>
  <c r="F42" i="15"/>
  <c r="F41" i="15"/>
  <c r="F40" i="15"/>
  <c r="F39" i="15"/>
  <c r="F38" i="15"/>
  <c r="F37" i="15"/>
  <c r="F36" i="15"/>
  <c r="F35" i="15"/>
  <c r="F34" i="15"/>
  <c r="F33" i="15"/>
  <c r="F32" i="15"/>
  <c r="F31" i="15"/>
  <c r="F30" i="15"/>
  <c r="F29" i="15"/>
  <c r="F28" i="15"/>
  <c r="F27" i="15"/>
  <c r="F26" i="15"/>
  <c r="F25" i="15"/>
  <c r="F24" i="15"/>
  <c r="F23" i="15"/>
  <c r="F22" i="15"/>
  <c r="F21" i="15"/>
  <c r="F20" i="15"/>
  <c r="F19" i="15"/>
  <c r="F18" i="15"/>
  <c r="F17" i="15"/>
  <c r="F16" i="15"/>
  <c r="F15" i="15"/>
  <c r="F14" i="15"/>
  <c r="F13" i="15"/>
  <c r="F12" i="15"/>
  <c r="F11" i="15"/>
  <c r="F10" i="15"/>
  <c r="F9" i="15"/>
  <c r="F8" i="15"/>
  <c r="F7" i="15"/>
  <c r="F6" i="15"/>
  <c r="F5" i="15"/>
  <c r="F4" i="15"/>
  <c r="D152" i="15" l="1"/>
  <c r="D151" i="15"/>
  <c r="D149" i="15"/>
  <c r="D147" i="15"/>
  <c r="D145" i="15"/>
  <c r="D143" i="15"/>
  <c r="D141" i="15"/>
  <c r="D139" i="15"/>
  <c r="D137" i="15"/>
  <c r="D135" i="15"/>
  <c r="D133" i="15"/>
  <c r="D131" i="15"/>
  <c r="D129" i="15"/>
  <c r="D127" i="15"/>
  <c r="D125" i="15"/>
  <c r="D123" i="15"/>
  <c r="D121" i="15"/>
  <c r="D119" i="15"/>
  <c r="D117" i="15"/>
  <c r="D115" i="15"/>
  <c r="D113" i="15"/>
  <c r="D111" i="15"/>
  <c r="D109" i="15"/>
  <c r="D108" i="15"/>
  <c r="D107" i="15"/>
  <c r="D106" i="15"/>
  <c r="D105" i="15"/>
  <c r="D104" i="15"/>
  <c r="D103" i="15"/>
  <c r="D102" i="15"/>
  <c r="D101" i="15"/>
  <c r="D100" i="15"/>
  <c r="D99" i="15"/>
  <c r="D98" i="15"/>
  <c r="D97" i="15"/>
  <c r="D96" i="15"/>
  <c r="D95" i="15"/>
  <c r="D94" i="15"/>
  <c r="D93" i="15"/>
  <c r="D92" i="15"/>
  <c r="D91" i="15"/>
  <c r="D90" i="15"/>
  <c r="D89" i="15"/>
  <c r="D88" i="15"/>
  <c r="D87" i="15"/>
  <c r="D86" i="15"/>
  <c r="D85" i="15"/>
  <c r="D84" i="15"/>
  <c r="D83" i="15"/>
  <c r="D82" i="15"/>
  <c r="D81" i="15"/>
  <c r="D80" i="15"/>
  <c r="D79" i="15"/>
  <c r="D78" i="15"/>
  <c r="D77" i="15"/>
  <c r="D76" i="15"/>
  <c r="D75" i="15"/>
  <c r="D74" i="15"/>
  <c r="D73" i="15"/>
  <c r="D72" i="15"/>
  <c r="D71" i="15"/>
  <c r="D70" i="15"/>
  <c r="D69" i="15"/>
  <c r="D68" i="15"/>
  <c r="D67" i="15"/>
  <c r="D66" i="15"/>
  <c r="D65" i="15"/>
  <c r="E64" i="15"/>
  <c r="E62" i="15"/>
  <c r="E61" i="15"/>
  <c r="D61" i="15"/>
  <c r="E60" i="15"/>
  <c r="D60" i="15"/>
  <c r="E59" i="15"/>
  <c r="D59" i="15"/>
  <c r="E58" i="15"/>
  <c r="D58" i="15"/>
  <c r="E57" i="15"/>
  <c r="D57" i="15"/>
  <c r="E56" i="15"/>
  <c r="D56" i="15"/>
  <c r="E55" i="15"/>
  <c r="D55" i="15"/>
  <c r="E54" i="15"/>
  <c r="D54" i="15"/>
  <c r="E53" i="15"/>
  <c r="D53" i="15"/>
  <c r="E52" i="15"/>
  <c r="D52" i="15"/>
  <c r="E51" i="15"/>
  <c r="D51" i="15"/>
  <c r="E50" i="15"/>
  <c r="D50" i="15"/>
  <c r="E49" i="15"/>
  <c r="D49" i="15"/>
  <c r="E48" i="15"/>
  <c r="D48" i="15"/>
  <c r="E47" i="15"/>
  <c r="D47" i="15"/>
  <c r="E46" i="15"/>
  <c r="D46" i="15"/>
  <c r="E45" i="15"/>
  <c r="D45" i="15"/>
  <c r="E44" i="15"/>
  <c r="D44" i="15"/>
  <c r="E43" i="15"/>
  <c r="D43" i="15"/>
  <c r="E42" i="15"/>
  <c r="D42" i="15"/>
  <c r="E41" i="15"/>
  <c r="D41" i="15"/>
  <c r="E40" i="15"/>
  <c r="D40" i="15"/>
  <c r="E39" i="15"/>
  <c r="D39" i="15"/>
  <c r="E38" i="15"/>
  <c r="D38" i="15"/>
  <c r="E37" i="15"/>
  <c r="D37" i="15"/>
  <c r="E36" i="15"/>
  <c r="D36" i="15"/>
  <c r="E35" i="15"/>
  <c r="D35" i="15"/>
  <c r="E34" i="15"/>
  <c r="D34" i="15"/>
  <c r="E33" i="15"/>
  <c r="D33" i="15"/>
  <c r="E32" i="15"/>
  <c r="D32" i="15"/>
  <c r="E31" i="15"/>
  <c r="D31" i="15"/>
  <c r="E30" i="15"/>
  <c r="D30" i="15"/>
  <c r="E29" i="15"/>
  <c r="D29" i="15"/>
  <c r="E28" i="15"/>
  <c r="D28" i="15"/>
  <c r="E27" i="15"/>
  <c r="D27" i="15"/>
  <c r="E26" i="15"/>
  <c r="D26" i="15"/>
  <c r="E25" i="15"/>
  <c r="D25" i="15"/>
  <c r="E24" i="15"/>
  <c r="D24" i="15"/>
  <c r="E23" i="15"/>
  <c r="D23" i="15"/>
  <c r="E22" i="15"/>
  <c r="D22" i="15"/>
  <c r="E21" i="15"/>
  <c r="D21" i="15"/>
  <c r="E20" i="15"/>
  <c r="D20" i="15"/>
  <c r="E19" i="15"/>
  <c r="D19" i="15"/>
  <c r="E18" i="15"/>
  <c r="D18" i="15"/>
  <c r="E17" i="15"/>
  <c r="D17" i="15"/>
  <c r="E16" i="15"/>
  <c r="D16" i="15"/>
  <c r="E15" i="15"/>
  <c r="D15" i="15"/>
  <c r="E14" i="15"/>
  <c r="D14" i="15"/>
  <c r="E13" i="15"/>
  <c r="D13" i="15"/>
  <c r="E12" i="15"/>
  <c r="D12" i="15"/>
  <c r="E11" i="15"/>
  <c r="D11" i="15"/>
  <c r="E10" i="15"/>
  <c r="D10" i="15"/>
  <c r="E9" i="15"/>
  <c r="D9" i="15"/>
  <c r="E8" i="15"/>
  <c r="D8" i="15"/>
  <c r="E7" i="15"/>
  <c r="D7" i="15"/>
  <c r="E6" i="15"/>
  <c r="D6" i="15"/>
  <c r="E5" i="15"/>
  <c r="D5" i="15"/>
  <c r="E4" i="15"/>
  <c r="D4" i="15"/>
  <c r="D62" i="15"/>
  <c r="D64" i="15"/>
  <c r="D110" i="15" l="1"/>
  <c r="D112" i="15"/>
  <c r="D114" i="15"/>
  <c r="D116" i="15"/>
  <c r="D118" i="15"/>
  <c r="D120" i="15"/>
  <c r="D122" i="15"/>
  <c r="D124" i="15"/>
  <c r="D126" i="15"/>
  <c r="D128" i="15"/>
  <c r="D130" i="15"/>
  <c r="D132" i="15"/>
  <c r="D134" i="15"/>
  <c r="D136" i="15"/>
  <c r="D138" i="15"/>
  <c r="D140" i="15"/>
  <c r="D142" i="15"/>
  <c r="D144" i="15"/>
  <c r="D146" i="15"/>
  <c r="D148" i="15"/>
  <c r="D150" i="15"/>
  <c r="P20" i="9"/>
  <c r="N20" i="9"/>
  <c r="J34" i="9" l="1"/>
  <c r="J33" i="9"/>
  <c r="J32" i="9"/>
  <c r="J31" i="9"/>
  <c r="J30" i="9"/>
  <c r="J29" i="9"/>
  <c r="J28" i="9"/>
  <c r="J27" i="9"/>
  <c r="J26" i="9"/>
  <c r="J25" i="9"/>
  <c r="J24" i="9"/>
  <c r="J23" i="9"/>
  <c r="J22" i="9"/>
  <c r="J21" i="9"/>
  <c r="J41" i="9" l="1"/>
  <c r="J42" i="9"/>
  <c r="J43" i="9"/>
  <c r="J44" i="9"/>
  <c r="J45" i="9"/>
  <c r="J46" i="9"/>
  <c r="J47" i="9"/>
  <c r="J48" i="9"/>
  <c r="J49" i="9"/>
  <c r="J50" i="9"/>
  <c r="J51" i="9"/>
  <c r="J52" i="9"/>
  <c r="J53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E41" i="9"/>
  <c r="E3" i="15" s="1"/>
  <c r="E42" i="9"/>
  <c r="F3" i="15" s="1"/>
  <c r="E43" i="9"/>
  <c r="E44" i="9"/>
  <c r="E45" i="9"/>
  <c r="E46" i="9"/>
  <c r="E47" i="9"/>
  <c r="E48" i="9"/>
  <c r="E49" i="9"/>
  <c r="E50" i="9"/>
  <c r="E51" i="9"/>
  <c r="E52" i="9"/>
  <c r="E53" i="9"/>
  <c r="J40" i="9"/>
  <c r="H40" i="9"/>
  <c r="E40" i="9"/>
  <c r="D3" i="15" s="1"/>
  <c r="AK21" i="9"/>
  <c r="AK22" i="9"/>
  <c r="AK23" i="9"/>
  <c r="AK24" i="9"/>
  <c r="AK25" i="9"/>
  <c r="AK26" i="9"/>
  <c r="AK27" i="9"/>
  <c r="N46" i="9" s="1"/>
  <c r="AK28" i="9"/>
  <c r="N47" i="9" s="1"/>
  <c r="AK29" i="9"/>
  <c r="AK30" i="9"/>
  <c r="AK31" i="9"/>
  <c r="AK32" i="9"/>
  <c r="AK33" i="9"/>
  <c r="AK34" i="9"/>
  <c r="AT20" i="9"/>
  <c r="AS20" i="9"/>
  <c r="AP20" i="9"/>
  <c r="AO20" i="9"/>
  <c r="P39" i="9"/>
  <c r="N39" i="9"/>
  <c r="L39" i="9"/>
  <c r="AL30" i="9"/>
  <c r="T30" i="9"/>
  <c r="R30" i="9"/>
  <c r="AL29" i="9"/>
  <c r="T29" i="9"/>
  <c r="R29" i="9"/>
  <c r="P30" i="9" l="1"/>
  <c r="P49" i="9"/>
  <c r="N30" i="9"/>
  <c r="N49" i="9"/>
  <c r="N29" i="9"/>
  <c r="N48" i="9"/>
  <c r="P29" i="9"/>
  <c r="P48" i="9"/>
  <c r="AL22" i="9" l="1"/>
  <c r="AL23" i="9"/>
  <c r="AL24" i="9"/>
  <c r="AL25" i="9"/>
  <c r="AL26" i="9"/>
  <c r="AL27" i="9"/>
  <c r="P46" i="9" s="1"/>
  <c r="AL28" i="9"/>
  <c r="P47" i="9" s="1"/>
  <c r="AL31" i="9"/>
  <c r="AL32" i="9"/>
  <c r="AL33" i="9"/>
  <c r="AL34" i="9"/>
  <c r="AL21" i="9"/>
  <c r="Y41" i="9" l="1"/>
  <c r="Y40" i="9"/>
  <c r="Y39" i="9"/>
  <c r="N22" i="9"/>
  <c r="P22" i="9"/>
  <c r="R22" i="9"/>
  <c r="T22" i="9"/>
  <c r="N23" i="9"/>
  <c r="P23" i="9"/>
  <c r="R23" i="9"/>
  <c r="T23" i="9"/>
  <c r="N24" i="9"/>
  <c r="P24" i="9"/>
  <c r="R24" i="9"/>
  <c r="T24" i="9"/>
  <c r="N25" i="9"/>
  <c r="P25" i="9"/>
  <c r="R25" i="9"/>
  <c r="T25" i="9"/>
  <c r="N26" i="9"/>
  <c r="P26" i="9"/>
  <c r="R26" i="9"/>
  <c r="T26" i="9"/>
  <c r="N27" i="9"/>
  <c r="P27" i="9"/>
  <c r="R27" i="9"/>
  <c r="T27" i="9"/>
  <c r="N28" i="9"/>
  <c r="P28" i="9"/>
  <c r="R28" i="9"/>
  <c r="T28" i="9"/>
  <c r="N31" i="9"/>
  <c r="P31" i="9"/>
  <c r="R31" i="9"/>
  <c r="T31" i="9"/>
  <c r="N32" i="9"/>
  <c r="P32" i="9"/>
  <c r="R32" i="9"/>
  <c r="T32" i="9"/>
  <c r="N33" i="9"/>
  <c r="P33" i="9"/>
  <c r="R33" i="9"/>
  <c r="T33" i="9"/>
  <c r="N34" i="9"/>
  <c r="P34" i="9"/>
  <c r="R34" i="9"/>
  <c r="T34" i="9"/>
  <c r="T21" i="9"/>
  <c r="R21" i="9"/>
  <c r="P21" i="9"/>
  <c r="N21" i="9"/>
  <c r="R47" i="9" l="1"/>
  <c r="T47" i="9" s="1"/>
  <c r="L47" i="9" s="1"/>
  <c r="R46" i="9"/>
  <c r="T46" i="9" s="1"/>
  <c r="L46" i="9" s="1"/>
  <c r="P44" i="9"/>
  <c r="P52" i="9"/>
  <c r="P42" i="9"/>
  <c r="P50" i="9"/>
  <c r="N43" i="9"/>
  <c r="N41" i="9"/>
  <c r="N40" i="9"/>
  <c r="P40" i="9"/>
  <c r="N52" i="9"/>
  <c r="N50" i="9"/>
  <c r="N44" i="9"/>
  <c r="N42" i="9"/>
  <c r="P53" i="9"/>
  <c r="P51" i="9"/>
  <c r="P45" i="9"/>
  <c r="P43" i="9"/>
  <c r="P41" i="9"/>
  <c r="N51" i="9"/>
  <c r="N53" i="9"/>
  <c r="N45" i="9"/>
  <c r="N14" i="9"/>
  <c r="R40" i="9" l="1"/>
  <c r="T40" i="9" s="1"/>
  <c r="L40" i="9" s="1"/>
  <c r="R45" i="9"/>
  <c r="T45" i="9" s="1"/>
  <c r="L45" i="9" s="1"/>
  <c r="R50" i="9"/>
  <c r="T50" i="9" s="1"/>
  <c r="L50" i="9" s="1"/>
  <c r="R41" i="9"/>
  <c r="T41" i="9" s="1"/>
  <c r="L41" i="9" s="1"/>
  <c r="R48" i="9"/>
  <c r="T48" i="9" s="1"/>
  <c r="L48" i="9" s="1"/>
  <c r="R53" i="9"/>
  <c r="T53" i="9" s="1"/>
  <c r="L53" i="9" s="1"/>
  <c r="R42" i="9"/>
  <c r="T42" i="9" s="1"/>
  <c r="L42" i="9" s="1"/>
  <c r="R52" i="9"/>
  <c r="T52" i="9" s="1"/>
  <c r="L52" i="9" s="1"/>
  <c r="R43" i="9"/>
  <c r="T43" i="9" s="1"/>
  <c r="L43" i="9" s="1"/>
  <c r="R51" i="9"/>
  <c r="T51" i="9" s="1"/>
  <c r="L51" i="9" s="1"/>
  <c r="R44" i="9"/>
  <c r="T44" i="9" s="1"/>
  <c r="L44" i="9" s="1"/>
  <c r="R49" i="9"/>
  <c r="T49" i="9" s="1"/>
  <c r="L49" i="9" s="1"/>
  <c r="X14" i="9" l="1"/>
  <c r="V14" i="9"/>
  <c r="T14" i="9"/>
  <c r="R14" i="9"/>
  <c r="P14" i="9"/>
  <c r="L14" i="9"/>
  <c r="J14" i="9"/>
  <c r="H14" i="9"/>
  <c r="F14" i="9"/>
</calcChain>
</file>

<file path=xl/sharedStrings.xml><?xml version="1.0" encoding="utf-8"?>
<sst xmlns="http://schemas.openxmlformats.org/spreadsheetml/2006/main" count="52" uniqueCount="46">
  <si>
    <r>
      <rPr>
        <sz val="11"/>
        <color theme="1"/>
        <rFont val="돋움"/>
        <family val="2"/>
        <charset val="129"/>
      </rPr>
      <t>가</t>
    </r>
    <r>
      <rPr>
        <sz val="10"/>
        <color indexed="8"/>
        <rFont val="Arial"/>
        <family val="2"/>
      </rPr>
      <t xml:space="preserve">. </t>
    </r>
    <r>
      <rPr>
        <sz val="11"/>
        <color theme="1"/>
        <rFont val="돋움"/>
        <family val="2"/>
        <charset val="129"/>
      </rPr>
      <t>빈도별 외수위 추정</t>
    </r>
    <phoneticPr fontId="11" type="noConversion"/>
  </si>
  <si>
    <r>
      <t xml:space="preserve"> 1. </t>
    </r>
    <r>
      <rPr>
        <sz val="10"/>
        <color indexed="8"/>
        <rFont val="돋움"/>
        <family val="3"/>
        <charset val="129"/>
      </rPr>
      <t>분석되지</t>
    </r>
    <r>
      <rPr>
        <sz val="10"/>
        <color indexed="8"/>
        <rFont val="Arial"/>
        <family val="2"/>
      </rPr>
      <t xml:space="preserve"> </t>
    </r>
    <r>
      <rPr>
        <sz val="10"/>
        <color indexed="8"/>
        <rFont val="돋움"/>
        <family val="3"/>
        <charset val="129"/>
      </rPr>
      <t>않은</t>
    </r>
    <r>
      <rPr>
        <sz val="10"/>
        <color indexed="8"/>
        <rFont val="Arial"/>
        <family val="2"/>
      </rPr>
      <t xml:space="preserve"> </t>
    </r>
    <r>
      <rPr>
        <sz val="10"/>
        <color indexed="8"/>
        <rFont val="돋움"/>
        <family val="3"/>
        <charset val="129"/>
      </rPr>
      <t>홍수위는</t>
    </r>
    <r>
      <rPr>
        <sz val="10"/>
        <color indexed="8"/>
        <rFont val="Arial"/>
        <family val="2"/>
      </rPr>
      <t xml:space="preserve"> TYPE 1 </t>
    </r>
    <r>
      <rPr>
        <sz val="10"/>
        <color indexed="8"/>
        <rFont val="돋움"/>
        <family val="3"/>
        <charset val="129"/>
      </rPr>
      <t>극치분포에서</t>
    </r>
    <r>
      <rPr>
        <sz val="10"/>
        <color indexed="8"/>
        <rFont val="Arial"/>
        <family val="2"/>
      </rPr>
      <t xml:space="preserve"> Gumbel-chow</t>
    </r>
    <r>
      <rPr>
        <sz val="10"/>
        <color indexed="8"/>
        <rFont val="돋움"/>
        <family val="3"/>
        <charset val="129"/>
      </rPr>
      <t>의</t>
    </r>
    <r>
      <rPr>
        <sz val="10"/>
        <color indexed="8"/>
        <rFont val="Arial"/>
        <family val="2"/>
      </rPr>
      <t xml:space="preserve">  </t>
    </r>
    <r>
      <rPr>
        <sz val="10"/>
        <color indexed="8"/>
        <rFont val="돋움"/>
        <family val="3"/>
        <charset val="129"/>
      </rPr>
      <t>빈도계수</t>
    </r>
    <r>
      <rPr>
        <sz val="10"/>
        <color indexed="8"/>
        <rFont val="Arial"/>
        <family val="2"/>
      </rPr>
      <t>(K)</t>
    </r>
    <r>
      <rPr>
        <sz val="10"/>
        <color indexed="8"/>
        <rFont val="돋움"/>
        <family val="3"/>
        <charset val="129"/>
      </rPr>
      <t>를</t>
    </r>
    <r>
      <rPr>
        <sz val="10"/>
        <color indexed="8"/>
        <rFont val="Arial"/>
        <family val="2"/>
      </rPr>
      <t xml:space="preserve"> </t>
    </r>
    <phoneticPr fontId="11" type="noConversion"/>
  </si>
  <si>
    <r>
      <t xml:space="preserve">     </t>
    </r>
    <r>
      <rPr>
        <sz val="10"/>
        <color indexed="8"/>
        <rFont val="돋움"/>
        <family val="3"/>
        <charset val="129"/>
      </rPr>
      <t>이용한</t>
    </r>
    <r>
      <rPr>
        <sz val="10"/>
        <color indexed="8"/>
        <rFont val="Arial"/>
        <family val="2"/>
      </rPr>
      <t xml:space="preserve"> </t>
    </r>
    <r>
      <rPr>
        <sz val="10"/>
        <color indexed="8"/>
        <rFont val="돋움"/>
        <family val="3"/>
        <charset val="129"/>
      </rPr>
      <t>빈도계수법으로</t>
    </r>
    <r>
      <rPr>
        <sz val="10"/>
        <color indexed="8"/>
        <rFont val="Arial"/>
        <family val="2"/>
      </rPr>
      <t xml:space="preserve"> </t>
    </r>
    <r>
      <rPr>
        <sz val="10"/>
        <color indexed="8"/>
        <rFont val="돋움"/>
        <family val="3"/>
        <charset val="129"/>
      </rPr>
      <t>산정하였으며</t>
    </r>
    <r>
      <rPr>
        <sz val="10"/>
        <color indexed="8"/>
        <rFont val="Arial"/>
        <family val="2"/>
      </rPr>
      <t xml:space="preserve">, </t>
    </r>
    <r>
      <rPr>
        <sz val="10"/>
        <color indexed="8"/>
        <rFont val="돋움"/>
        <family val="3"/>
        <charset val="129"/>
      </rPr>
      <t>수문자료의</t>
    </r>
    <r>
      <rPr>
        <sz val="10"/>
        <color indexed="8"/>
        <rFont val="Arial"/>
        <family val="2"/>
      </rPr>
      <t xml:space="preserve">  </t>
    </r>
    <r>
      <rPr>
        <sz val="10"/>
        <color indexed="8"/>
        <rFont val="돋움"/>
        <family val="3"/>
        <charset val="129"/>
      </rPr>
      <t>빈도해석은</t>
    </r>
    <r>
      <rPr>
        <sz val="10"/>
        <color indexed="8"/>
        <rFont val="Arial"/>
        <family val="2"/>
      </rPr>
      <t xml:space="preserve"> </t>
    </r>
    <r>
      <rPr>
        <sz val="10"/>
        <color indexed="8"/>
        <rFont val="돋움"/>
        <family val="3"/>
        <charset val="129"/>
      </rPr>
      <t>다음과</t>
    </r>
    <r>
      <rPr>
        <sz val="10"/>
        <color indexed="8"/>
        <rFont val="Arial"/>
        <family val="2"/>
      </rPr>
      <t xml:space="preserve"> </t>
    </r>
    <r>
      <rPr>
        <sz val="10"/>
        <color indexed="8"/>
        <rFont val="돋움"/>
        <family val="3"/>
        <charset val="129"/>
      </rPr>
      <t>같은</t>
    </r>
    <phoneticPr fontId="11" type="noConversion"/>
  </si>
  <si>
    <r>
      <t xml:space="preserve">     </t>
    </r>
    <r>
      <rPr>
        <sz val="10"/>
        <color indexed="8"/>
        <rFont val="돋움"/>
        <family val="3"/>
        <charset val="129"/>
      </rPr>
      <t>일반식으로</t>
    </r>
    <r>
      <rPr>
        <sz val="10"/>
        <color indexed="8"/>
        <rFont val="Arial"/>
        <family val="2"/>
      </rPr>
      <t xml:space="preserve"> </t>
    </r>
    <r>
      <rPr>
        <sz val="10"/>
        <color indexed="8"/>
        <rFont val="돋움"/>
        <family val="3"/>
        <charset val="129"/>
      </rPr>
      <t>표시할</t>
    </r>
    <r>
      <rPr>
        <sz val="10"/>
        <color indexed="8"/>
        <rFont val="Arial"/>
        <family val="2"/>
      </rPr>
      <t xml:space="preserve"> </t>
    </r>
    <r>
      <rPr>
        <sz val="10"/>
        <color indexed="8"/>
        <rFont val="돋움"/>
        <family val="3"/>
        <charset val="129"/>
      </rPr>
      <t>수</t>
    </r>
    <r>
      <rPr>
        <sz val="10"/>
        <color indexed="8"/>
        <rFont val="Arial"/>
        <family val="2"/>
      </rPr>
      <t xml:space="preserve"> </t>
    </r>
    <r>
      <rPr>
        <sz val="10"/>
        <color indexed="8"/>
        <rFont val="돋움"/>
        <family val="3"/>
        <charset val="129"/>
      </rPr>
      <t>있다</t>
    </r>
    <r>
      <rPr>
        <sz val="10"/>
        <color indexed="8"/>
        <rFont val="Arial"/>
        <family val="2"/>
      </rPr>
      <t>.</t>
    </r>
    <phoneticPr fontId="11" type="noConversion"/>
  </si>
  <si>
    <r>
      <t xml:space="preserve">X  =  X' + K </t>
    </r>
    <r>
      <rPr>
        <sz val="11"/>
        <color indexed="8"/>
        <rFont val="돋움"/>
        <family val="3"/>
        <charset val="129"/>
      </rPr>
      <t>δ</t>
    </r>
    <phoneticPr fontId="11" type="noConversion"/>
  </si>
  <si>
    <t>여기서 X' : 모집단의 평균치</t>
    <phoneticPr fontId="11" type="noConversion"/>
  </si>
  <si>
    <r>
      <t xml:space="preserve">           K : </t>
    </r>
    <r>
      <rPr>
        <sz val="11"/>
        <color theme="1"/>
        <rFont val="돋움"/>
        <family val="2"/>
        <charset val="129"/>
      </rPr>
      <t>빈도계수</t>
    </r>
    <r>
      <rPr>
        <sz val="10"/>
        <color indexed="8"/>
        <rFont val="Arial"/>
        <family val="2"/>
      </rPr>
      <t xml:space="preserve"> </t>
    </r>
    <phoneticPr fontId="11" type="noConversion"/>
  </si>
  <si>
    <r>
      <t xml:space="preserve">           δ : </t>
    </r>
    <r>
      <rPr>
        <sz val="11"/>
        <color theme="1"/>
        <rFont val="돋움"/>
        <family val="2"/>
        <charset val="129"/>
      </rPr>
      <t>모집단의</t>
    </r>
    <r>
      <rPr>
        <sz val="10"/>
        <color indexed="8"/>
        <rFont val="Arial"/>
        <family val="2"/>
      </rPr>
      <t xml:space="preserve"> </t>
    </r>
    <r>
      <rPr>
        <sz val="11"/>
        <color theme="1"/>
        <rFont val="돋움"/>
        <family val="2"/>
        <charset val="129"/>
      </rPr>
      <t>표준편차</t>
    </r>
    <phoneticPr fontId="11" type="noConversion"/>
  </si>
  <si>
    <r>
      <t>&lt;</t>
    </r>
    <r>
      <rPr>
        <sz val="11"/>
        <color theme="1"/>
        <rFont val="돋움"/>
        <family val="2"/>
        <charset val="129"/>
      </rPr>
      <t>표</t>
    </r>
    <r>
      <rPr>
        <sz val="10"/>
        <color indexed="8"/>
        <rFont val="Arial"/>
        <family val="2"/>
      </rPr>
      <t xml:space="preserve"> 1-1&gt;  </t>
    </r>
    <r>
      <rPr>
        <sz val="11"/>
        <color theme="1"/>
        <rFont val="돋움"/>
        <family val="2"/>
        <charset val="129"/>
      </rPr>
      <t>빈도계수 K</t>
    </r>
    <phoneticPr fontId="11" type="noConversion"/>
  </si>
  <si>
    <r>
      <rPr>
        <sz val="10"/>
        <color indexed="8"/>
        <rFont val="돋움"/>
        <family val="3"/>
        <charset val="129"/>
      </rPr>
      <t>구분</t>
    </r>
    <phoneticPr fontId="11" type="noConversion"/>
  </si>
  <si>
    <t>재현기간(T)</t>
    <phoneticPr fontId="11" type="noConversion"/>
  </si>
  <si>
    <r>
      <rPr>
        <sz val="10"/>
        <color indexed="8"/>
        <rFont val="돋움"/>
        <family val="3"/>
        <charset val="129"/>
      </rPr>
      <t>빈도계수</t>
    </r>
    <r>
      <rPr>
        <sz val="10"/>
        <color indexed="8"/>
        <rFont val="Arial"/>
        <family val="2"/>
      </rPr>
      <t>(K)</t>
    </r>
    <phoneticPr fontId="11" type="noConversion"/>
  </si>
  <si>
    <t>K = - { 0.45 + 0.7797 LN [ - LN (1 - ( 1 / T ) ) ] }</t>
    <phoneticPr fontId="11" type="noConversion"/>
  </si>
  <si>
    <r>
      <t xml:space="preserve"> 2. </t>
    </r>
    <r>
      <rPr>
        <sz val="11"/>
        <color theme="1"/>
        <rFont val="돋움"/>
        <family val="2"/>
        <charset val="129"/>
      </rPr>
      <t>지점별</t>
    </r>
    <r>
      <rPr>
        <sz val="10"/>
        <color indexed="8"/>
        <rFont val="Arial"/>
        <family val="2"/>
      </rPr>
      <t xml:space="preserve"> </t>
    </r>
    <r>
      <rPr>
        <sz val="11"/>
        <color theme="1"/>
        <rFont val="돋움"/>
        <family val="2"/>
        <charset val="129"/>
      </rPr>
      <t>하천홍수위</t>
    </r>
    <r>
      <rPr>
        <sz val="10"/>
        <color indexed="8"/>
        <rFont val="Arial"/>
        <family val="2"/>
      </rPr>
      <t>(</t>
    </r>
    <r>
      <rPr>
        <sz val="11"/>
        <color theme="1"/>
        <rFont val="돋움"/>
        <family val="2"/>
        <charset val="129"/>
      </rPr>
      <t>하천정비</t>
    </r>
    <r>
      <rPr>
        <sz val="10"/>
        <color indexed="8"/>
        <rFont val="Arial"/>
        <family val="2"/>
      </rPr>
      <t xml:space="preserve"> </t>
    </r>
    <r>
      <rPr>
        <sz val="11"/>
        <color theme="1"/>
        <rFont val="돋움"/>
        <family val="2"/>
        <charset val="129"/>
      </rPr>
      <t>기본계획</t>
    </r>
    <r>
      <rPr>
        <sz val="10"/>
        <color indexed="8"/>
        <rFont val="Arial"/>
        <family val="2"/>
      </rPr>
      <t>)</t>
    </r>
    <phoneticPr fontId="11" type="noConversion"/>
  </si>
  <si>
    <r>
      <t>&lt;</t>
    </r>
    <r>
      <rPr>
        <sz val="11"/>
        <color theme="1"/>
        <rFont val="돋움"/>
        <family val="2"/>
        <charset val="129"/>
      </rPr>
      <t>표</t>
    </r>
    <r>
      <rPr>
        <sz val="10"/>
        <color indexed="8"/>
        <rFont val="Arial"/>
        <family val="2"/>
      </rPr>
      <t xml:space="preserve"> 2-1&gt;  </t>
    </r>
    <r>
      <rPr>
        <sz val="11"/>
        <color theme="1"/>
        <rFont val="돋움"/>
        <family val="2"/>
        <charset val="129"/>
      </rPr>
      <t>하천정비기본계획상</t>
    </r>
    <r>
      <rPr>
        <sz val="10"/>
        <color indexed="8"/>
        <rFont val="Arial"/>
        <family val="2"/>
      </rPr>
      <t xml:space="preserve"> </t>
    </r>
    <r>
      <rPr>
        <sz val="11"/>
        <color theme="1"/>
        <rFont val="돋움"/>
        <family val="2"/>
        <charset val="129"/>
      </rPr>
      <t>지점별</t>
    </r>
    <r>
      <rPr>
        <sz val="10"/>
        <color indexed="8"/>
        <rFont val="Arial"/>
        <family val="2"/>
      </rPr>
      <t xml:space="preserve"> </t>
    </r>
    <r>
      <rPr>
        <sz val="11"/>
        <color theme="1"/>
        <rFont val="돋움"/>
        <family val="2"/>
        <charset val="129"/>
      </rPr>
      <t>홍수위</t>
    </r>
    <phoneticPr fontId="11" type="noConversion"/>
  </si>
  <si>
    <t>(EL.m)</t>
    <phoneticPr fontId="11" type="noConversion"/>
  </si>
  <si>
    <r>
      <rPr>
        <sz val="11"/>
        <color theme="1"/>
        <rFont val="돋움"/>
        <family val="2"/>
        <charset val="129"/>
      </rPr>
      <t>지</t>
    </r>
    <r>
      <rPr>
        <sz val="10"/>
        <color indexed="8"/>
        <rFont val="Arial"/>
        <family val="2"/>
      </rPr>
      <t xml:space="preserve">  </t>
    </r>
    <r>
      <rPr>
        <sz val="11"/>
        <color theme="1"/>
        <rFont val="돋움"/>
        <family val="2"/>
        <charset val="129"/>
      </rPr>
      <t>점</t>
    </r>
    <r>
      <rPr>
        <sz val="10"/>
        <color indexed="8"/>
        <rFont val="Arial"/>
        <family val="2"/>
      </rPr>
      <t>No.</t>
    </r>
    <phoneticPr fontId="11" type="noConversion"/>
  </si>
  <si>
    <t>시 간</t>
    <phoneticPr fontId="11" type="noConversion"/>
  </si>
  <si>
    <t>시   간   별   외   수   위</t>
    <phoneticPr fontId="11" type="noConversion"/>
  </si>
  <si>
    <t>비    고</t>
    <phoneticPr fontId="11" type="noConversion"/>
  </si>
  <si>
    <t>수위(EL.m)</t>
  </si>
  <si>
    <r>
      <rPr>
        <sz val="10"/>
        <color theme="1"/>
        <rFont val="돋움"/>
        <family val="3"/>
        <charset val="129"/>
      </rPr>
      <t>재현기간</t>
    </r>
    <r>
      <rPr>
        <sz val="10"/>
        <color theme="1"/>
        <rFont val="Arial"/>
        <family val="2"/>
      </rPr>
      <t>(T)</t>
    </r>
    <phoneticPr fontId="9" type="noConversion"/>
  </si>
  <si>
    <t>하천</t>
    <phoneticPr fontId="11" type="noConversion"/>
  </si>
  <si>
    <t>지점</t>
    <phoneticPr fontId="9" type="noConversion"/>
  </si>
  <si>
    <t>+</t>
    <phoneticPr fontId="9" type="noConversion"/>
  </si>
  <si>
    <t>지점수위</t>
    <phoneticPr fontId="9" type="noConversion"/>
  </si>
  <si>
    <t>No</t>
    <phoneticPr fontId="9" type="noConversion"/>
  </si>
  <si>
    <t>지점 이전 정측점 수위</t>
    <phoneticPr fontId="9" type="noConversion"/>
  </si>
  <si>
    <t>지점 이후 정측점 수위</t>
    <phoneticPr fontId="9" type="noConversion"/>
  </si>
  <si>
    <t>δy</t>
    <phoneticPr fontId="9" type="noConversion"/>
  </si>
  <si>
    <t>X'</t>
    <phoneticPr fontId="9" type="noConversion"/>
  </si>
  <si>
    <t>K</t>
    <phoneticPr fontId="9" type="noConversion"/>
  </si>
  <si>
    <t>T</t>
    <phoneticPr fontId="9" type="noConversion"/>
  </si>
  <si>
    <t>관측수위</t>
    <phoneticPr fontId="11" type="noConversion"/>
  </si>
  <si>
    <t>지점간격</t>
    <phoneticPr fontId="9" type="noConversion"/>
  </si>
  <si>
    <r>
      <t xml:space="preserve"> 3. </t>
    </r>
    <r>
      <rPr>
        <sz val="11"/>
        <color theme="1"/>
        <rFont val="돋움"/>
        <family val="3"/>
        <charset val="129"/>
      </rPr>
      <t>지점별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홍수위</t>
    </r>
    <r>
      <rPr>
        <sz val="11"/>
        <color theme="1"/>
        <rFont val="Arial"/>
        <family val="2"/>
      </rPr>
      <t/>
    </r>
    <phoneticPr fontId="11" type="noConversion"/>
  </si>
  <si>
    <t>하천정비기본계획상 수위 추정(유등2지구)</t>
    <phoneticPr fontId="11" type="noConversion"/>
  </si>
  <si>
    <t>참고자료 : 낙동강 하천정비기본계획(2013)</t>
    <phoneticPr fontId="11" type="noConversion"/>
  </si>
  <si>
    <t>낙동강</t>
    <phoneticPr fontId="9" type="noConversion"/>
  </si>
  <si>
    <r>
      <t>20</t>
    </r>
    <r>
      <rPr>
        <sz val="10"/>
        <color theme="1"/>
        <rFont val="돋움"/>
        <family val="3"/>
        <charset val="129"/>
      </rPr>
      <t>년</t>
    </r>
    <phoneticPr fontId="9" type="noConversion"/>
  </si>
  <si>
    <t>30년</t>
    <phoneticPr fontId="9" type="noConversion"/>
  </si>
  <si>
    <t>50년</t>
    <phoneticPr fontId="9" type="noConversion"/>
  </si>
  <si>
    <t>2유역</t>
    <phoneticPr fontId="9" type="noConversion"/>
  </si>
  <si>
    <t>주천강</t>
    <phoneticPr fontId="9" type="noConversion"/>
  </si>
  <si>
    <t>1-1 하류</t>
    <phoneticPr fontId="9" type="noConversion"/>
  </si>
  <si>
    <t>1-1 상류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</si>
</sst>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1" formatCode="_-* #,##0_-;\-* #,##0_-;_-* &quot;-&quot;_-;_-@_-"/>
    <numFmt numFmtId="176" formatCode="0.000_ "/>
    <numFmt numFmtId="177" formatCode="0.00_ "/>
    <numFmt numFmtId="178" formatCode="0.00_);[Red]\(0.00\)"/>
    <numFmt numFmtId="179" formatCode="0.000_);[Red]\(0.000\)"/>
  </numFmts>
  <fonts count="79" x14ac:knownFonts="1">
    <font>
      <sz val="11"/>
      <color theme="1"/>
      <name val="돋움"/>
      <family val="2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color theme="1"/>
      <name val="돋움"/>
      <family val="2"/>
      <charset val="129"/>
    </font>
    <font>
      <sz val="8"/>
      <name val="돋움"/>
      <family val="2"/>
      <charset val="129"/>
    </font>
    <font>
      <sz val="10"/>
      <color theme="1"/>
      <name val="돋움"/>
      <family val="3"/>
      <charset val="129"/>
    </font>
    <font>
      <sz val="8"/>
      <name val="돋움"/>
      <family val="3"/>
      <charset val="129"/>
    </font>
    <font>
      <sz val="10"/>
      <color rgb="FFFF0000"/>
      <name val="돋움"/>
      <family val="3"/>
      <charset val="129"/>
    </font>
    <font>
      <sz val="10"/>
      <name val="돋움"/>
      <family val="3"/>
      <charset val="129"/>
    </font>
    <font>
      <sz val="10"/>
      <color theme="1"/>
      <name val="Arial"/>
      <family val="2"/>
    </font>
    <font>
      <b/>
      <sz val="12"/>
      <color theme="1"/>
      <name val="돋움"/>
      <family val="3"/>
      <charset val="129"/>
    </font>
    <font>
      <sz val="10"/>
      <color indexed="8"/>
      <name val="Arial"/>
      <family val="2"/>
    </font>
    <font>
      <sz val="10"/>
      <color indexed="8"/>
      <name val="돋움"/>
      <family val="3"/>
      <charset val="129"/>
    </font>
    <font>
      <sz val="11"/>
      <color indexed="8"/>
      <name val="돋움"/>
      <family val="3"/>
      <charset val="129"/>
    </font>
    <font>
      <sz val="10"/>
      <name val="Arial"/>
      <family val="2"/>
    </font>
    <font>
      <sz val="10"/>
      <color rgb="FFFF0000"/>
      <name val="Arial"/>
      <family val="2"/>
    </font>
    <font>
      <sz val="11"/>
      <color theme="1"/>
      <name val="돋움"/>
      <family val="3"/>
      <charset val="129"/>
    </font>
    <font>
      <sz val="11"/>
      <color indexed="8"/>
      <name val="맑은 고딕"/>
      <family val="3"/>
      <charset val="129"/>
    </font>
    <font>
      <sz val="11"/>
      <color indexed="9"/>
      <name val="맑은 고딕"/>
      <family val="3"/>
      <charset val="129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sz val="11"/>
      <name val="돋움"/>
      <family val="3"/>
      <charset val="129"/>
    </font>
    <font>
      <sz val="11"/>
      <color indexed="60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sz val="10"/>
      <name val="바탕체"/>
      <family val="1"/>
      <charset val="129"/>
    </font>
    <font>
      <sz val="11"/>
      <color indexed="8"/>
      <name val="굴림체"/>
      <family val="3"/>
      <charset val="129"/>
    </font>
    <font>
      <sz val="11"/>
      <name val="굴림체"/>
      <family val="3"/>
      <charset val="129"/>
    </font>
    <font>
      <sz val="11"/>
      <name val="바탕"/>
      <family val="1"/>
      <charset val="129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color theme="1"/>
      <name val="Arial"/>
      <family val="2"/>
    </font>
    <font>
      <sz val="10"/>
      <color rgb="FFFF0000"/>
      <name val="바탕체"/>
      <family val="1"/>
      <charset val="129"/>
    </font>
    <font>
      <b/>
      <sz val="15"/>
      <color theme="3"/>
      <name val="돋움"/>
      <family val="2"/>
      <charset val="129"/>
    </font>
    <font>
      <b/>
      <sz val="13"/>
      <color theme="3"/>
      <name val="돋움"/>
      <family val="2"/>
      <charset val="129"/>
    </font>
    <font>
      <b/>
      <sz val="11"/>
      <color theme="3"/>
      <name val="돋움"/>
      <family val="2"/>
      <charset val="129"/>
    </font>
    <font>
      <sz val="10"/>
      <color rgb="FF006100"/>
      <name val="돋움"/>
      <family val="2"/>
      <charset val="129"/>
    </font>
    <font>
      <sz val="10"/>
      <color rgb="FF9C0006"/>
      <name val="돋움"/>
      <family val="2"/>
      <charset val="129"/>
    </font>
    <font>
      <sz val="10"/>
      <color rgb="FF9C6500"/>
      <name val="돋움"/>
      <family val="2"/>
      <charset val="129"/>
    </font>
    <font>
      <sz val="10"/>
      <color rgb="FF3F3F76"/>
      <name val="돋움"/>
      <family val="2"/>
      <charset val="129"/>
    </font>
    <font>
      <b/>
      <sz val="10"/>
      <color rgb="FF3F3F3F"/>
      <name val="돋움"/>
      <family val="2"/>
      <charset val="129"/>
    </font>
    <font>
      <b/>
      <sz val="10"/>
      <color rgb="FFFA7D00"/>
      <name val="돋움"/>
      <family val="2"/>
      <charset val="129"/>
    </font>
    <font>
      <sz val="10"/>
      <color rgb="FFFA7D00"/>
      <name val="돋움"/>
      <family val="2"/>
      <charset val="129"/>
    </font>
    <font>
      <b/>
      <sz val="10"/>
      <color theme="0"/>
      <name val="돋움"/>
      <family val="2"/>
      <charset val="129"/>
    </font>
    <font>
      <sz val="10"/>
      <color rgb="FFFF0000"/>
      <name val="돋움"/>
      <family val="2"/>
      <charset val="129"/>
    </font>
    <font>
      <i/>
      <sz val="10"/>
      <color rgb="FF7F7F7F"/>
      <name val="돋움"/>
      <family val="2"/>
      <charset val="129"/>
    </font>
    <font>
      <b/>
      <sz val="10"/>
      <color theme="1"/>
      <name val="돋움"/>
      <family val="2"/>
      <charset val="129"/>
    </font>
    <font>
      <sz val="10"/>
      <color theme="0"/>
      <name val="돋움"/>
      <family val="2"/>
      <charset val="129"/>
    </font>
    <font>
      <sz val="11"/>
      <name val="돋움"/>
      <family val="2"/>
      <charset val="129"/>
    </font>
  </fonts>
  <fills count="5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66">
    <xf numFmtId="0" fontId="0" fillId="0" borderId="0">
      <alignment vertical="center"/>
    </xf>
    <xf numFmtId="0" fontId="10" fillId="0" borderId="0">
      <alignment vertical="center"/>
    </xf>
    <xf numFmtId="0" fontId="22" fillId="4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22" borderId="10" applyNumberFormat="0" applyAlignment="0" applyProtection="0">
      <alignment vertical="center"/>
    </xf>
    <xf numFmtId="0" fontId="26" fillId="5" borderId="0" applyNumberFormat="0" applyBorder="0" applyAlignment="0" applyProtection="0">
      <alignment vertical="center"/>
    </xf>
    <xf numFmtId="0" fontId="27" fillId="23" borderId="11" applyNumberFormat="0" applyFont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25" borderId="12" applyNumberFormat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3" fillId="9" borderId="10" applyNumberFormat="0" applyAlignment="0" applyProtection="0">
      <alignment vertical="center"/>
    </xf>
    <xf numFmtId="0" fontId="34" fillId="0" borderId="15" applyNumberFormat="0" applyFill="0" applyAlignment="0" applyProtection="0">
      <alignment vertical="center"/>
    </xf>
    <xf numFmtId="0" fontId="35" fillId="0" borderId="16" applyNumberFormat="0" applyFill="0" applyAlignment="0" applyProtection="0">
      <alignment vertical="center"/>
    </xf>
    <xf numFmtId="0" fontId="36" fillId="0" borderId="17" applyNumberFormat="0" applyFill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39" fillId="22" borderId="18" applyNumberFormat="0" applyAlignment="0" applyProtection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0" fillId="0" borderId="0">
      <alignment vertical="center"/>
    </xf>
    <xf numFmtId="0" fontId="13" fillId="0" borderId="0">
      <alignment vertical="center"/>
    </xf>
    <xf numFmtId="0" fontId="41" fillId="0" borderId="0">
      <alignment vertical="center"/>
    </xf>
    <xf numFmtId="0" fontId="22" fillId="0" borderId="0">
      <alignment vertical="center"/>
    </xf>
    <xf numFmtId="0" fontId="4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13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2" fillId="0" borderId="0">
      <alignment vertical="center"/>
    </xf>
    <xf numFmtId="0" fontId="43" fillId="0" borderId="0"/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6" fillId="5" borderId="0" applyNumberFormat="0" applyBorder="0" applyAlignment="0" applyProtection="0">
      <alignment vertical="center"/>
    </xf>
    <xf numFmtId="0" fontId="26" fillId="5" borderId="0" applyNumberFormat="0" applyBorder="0" applyAlignment="0" applyProtection="0">
      <alignment vertical="center"/>
    </xf>
    <xf numFmtId="0" fontId="26" fillId="5" borderId="0" applyNumberFormat="0" applyBorder="0" applyAlignment="0" applyProtection="0">
      <alignment vertical="center"/>
    </xf>
    <xf numFmtId="0" fontId="26" fillId="5" borderId="0" applyNumberFormat="0" applyBorder="0" applyAlignment="0" applyProtection="0">
      <alignment vertical="center"/>
    </xf>
    <xf numFmtId="0" fontId="26" fillId="5" borderId="0" applyNumberFormat="0" applyBorder="0" applyAlignment="0" applyProtection="0">
      <alignment vertical="center"/>
    </xf>
    <xf numFmtId="0" fontId="26" fillId="5" borderId="0" applyNumberFormat="0" applyBorder="0" applyAlignment="0" applyProtection="0">
      <alignment vertical="center"/>
    </xf>
    <xf numFmtId="0" fontId="26" fillId="5" borderId="0" applyNumberFormat="0" applyBorder="0" applyAlignment="0" applyProtection="0">
      <alignment vertical="center"/>
    </xf>
    <xf numFmtId="0" fontId="26" fillId="5" borderId="0" applyNumberFormat="0" applyBorder="0" applyAlignment="0" applyProtection="0">
      <alignment vertical="center"/>
    </xf>
    <xf numFmtId="0" fontId="26" fillId="5" borderId="0" applyNumberFormat="0" applyBorder="0" applyAlignment="0" applyProtection="0">
      <alignment vertical="center"/>
    </xf>
    <xf numFmtId="0" fontId="26" fillId="5" borderId="0" applyNumberFormat="0" applyBorder="0" applyAlignment="0" applyProtection="0">
      <alignment vertical="center"/>
    </xf>
    <xf numFmtId="0" fontId="26" fillId="5" borderId="0" applyNumberFormat="0" applyBorder="0" applyAlignment="0" applyProtection="0">
      <alignment vertical="center"/>
    </xf>
    <xf numFmtId="0" fontId="26" fillId="5" borderId="0" applyNumberFormat="0" applyBorder="0" applyAlignment="0" applyProtection="0">
      <alignment vertical="center"/>
    </xf>
    <xf numFmtId="0" fontId="25" fillId="22" borderId="10" applyNumberFormat="0" applyAlignment="0" applyProtection="0">
      <alignment vertical="center"/>
    </xf>
    <xf numFmtId="0" fontId="25" fillId="22" borderId="10" applyNumberFormat="0" applyAlignment="0" applyProtection="0">
      <alignment vertical="center"/>
    </xf>
    <xf numFmtId="0" fontId="25" fillId="22" borderId="10" applyNumberFormat="0" applyAlignment="0" applyProtection="0">
      <alignment vertical="center"/>
    </xf>
    <xf numFmtId="0" fontId="25" fillId="22" borderId="10" applyNumberFormat="0" applyAlignment="0" applyProtection="0">
      <alignment vertical="center"/>
    </xf>
    <xf numFmtId="0" fontId="25" fillId="22" borderId="10" applyNumberFormat="0" applyAlignment="0" applyProtection="0">
      <alignment vertical="center"/>
    </xf>
    <xf numFmtId="0" fontId="25" fillId="22" borderId="10" applyNumberFormat="0" applyAlignment="0" applyProtection="0">
      <alignment vertical="center"/>
    </xf>
    <xf numFmtId="0" fontId="25" fillId="22" borderId="10" applyNumberFormat="0" applyAlignment="0" applyProtection="0">
      <alignment vertical="center"/>
    </xf>
    <xf numFmtId="0" fontId="25" fillId="22" borderId="10" applyNumberFormat="0" applyAlignment="0" applyProtection="0">
      <alignment vertical="center"/>
    </xf>
    <xf numFmtId="0" fontId="25" fillId="22" borderId="10" applyNumberFormat="0" applyAlignment="0" applyProtection="0">
      <alignment vertical="center"/>
    </xf>
    <xf numFmtId="0" fontId="25" fillId="22" borderId="10" applyNumberFormat="0" applyAlignment="0" applyProtection="0">
      <alignment vertical="center"/>
    </xf>
    <xf numFmtId="0" fontId="25" fillId="22" borderId="10" applyNumberFormat="0" applyAlignment="0" applyProtection="0">
      <alignment vertical="center"/>
    </xf>
    <xf numFmtId="0" fontId="25" fillId="22" borderId="10" applyNumberFormat="0" applyAlignment="0" applyProtection="0">
      <alignment vertical="center"/>
    </xf>
    <xf numFmtId="0" fontId="25" fillId="22" borderId="10" applyNumberFormat="0" applyAlignment="0" applyProtection="0">
      <alignment vertical="center"/>
    </xf>
    <xf numFmtId="0" fontId="25" fillId="22" borderId="10" applyNumberFormat="0" applyAlignment="0" applyProtection="0">
      <alignment vertical="center"/>
    </xf>
    <xf numFmtId="0" fontId="25" fillId="22" borderId="10" applyNumberFormat="0" applyAlignment="0" applyProtection="0">
      <alignment vertical="center"/>
    </xf>
    <xf numFmtId="0" fontId="25" fillId="22" borderId="10" applyNumberFormat="0" applyAlignment="0" applyProtection="0">
      <alignment vertical="center"/>
    </xf>
    <xf numFmtId="0" fontId="25" fillId="22" borderId="10" applyNumberFormat="0" applyAlignment="0" applyProtection="0">
      <alignment vertical="center"/>
    </xf>
    <xf numFmtId="0" fontId="25" fillId="22" borderId="10" applyNumberFormat="0" applyAlignment="0" applyProtection="0">
      <alignment vertical="center"/>
    </xf>
    <xf numFmtId="0" fontId="25" fillId="22" borderId="10" applyNumberFormat="0" applyAlignment="0" applyProtection="0">
      <alignment vertical="center"/>
    </xf>
    <xf numFmtId="0" fontId="25" fillId="22" borderId="10" applyNumberFormat="0" applyAlignment="0" applyProtection="0">
      <alignment vertical="center"/>
    </xf>
    <xf numFmtId="0" fontId="25" fillId="22" borderId="10" applyNumberFormat="0" applyAlignment="0" applyProtection="0">
      <alignment vertical="center"/>
    </xf>
    <xf numFmtId="0" fontId="25" fillId="22" borderId="10" applyNumberFormat="0" applyAlignment="0" applyProtection="0">
      <alignment vertical="center"/>
    </xf>
    <xf numFmtId="0" fontId="30" fillId="25" borderId="12" applyNumberFormat="0" applyAlignment="0" applyProtection="0">
      <alignment vertical="center"/>
    </xf>
    <xf numFmtId="0" fontId="30" fillId="25" borderId="12" applyNumberFormat="0" applyAlignment="0" applyProtection="0">
      <alignment vertical="center"/>
    </xf>
    <xf numFmtId="0" fontId="30" fillId="25" borderId="12" applyNumberFormat="0" applyAlignment="0" applyProtection="0">
      <alignment vertical="center"/>
    </xf>
    <xf numFmtId="0" fontId="30" fillId="25" borderId="12" applyNumberFormat="0" applyAlignment="0" applyProtection="0">
      <alignment vertical="center"/>
    </xf>
    <xf numFmtId="0" fontId="30" fillId="25" borderId="12" applyNumberFormat="0" applyAlignment="0" applyProtection="0">
      <alignment vertical="center"/>
    </xf>
    <xf numFmtId="0" fontId="30" fillId="25" borderId="12" applyNumberFormat="0" applyAlignment="0" applyProtection="0">
      <alignment vertical="center"/>
    </xf>
    <xf numFmtId="0" fontId="30" fillId="25" borderId="12" applyNumberFormat="0" applyAlignment="0" applyProtection="0">
      <alignment vertical="center"/>
    </xf>
    <xf numFmtId="0" fontId="30" fillId="25" borderId="12" applyNumberFormat="0" applyAlignment="0" applyProtection="0">
      <alignment vertical="center"/>
    </xf>
    <xf numFmtId="0" fontId="30" fillId="25" borderId="12" applyNumberFormat="0" applyAlignment="0" applyProtection="0">
      <alignment vertical="center"/>
    </xf>
    <xf numFmtId="0" fontId="30" fillId="25" borderId="12" applyNumberFormat="0" applyAlignment="0" applyProtection="0">
      <alignment vertical="center"/>
    </xf>
    <xf numFmtId="0" fontId="30" fillId="25" borderId="12" applyNumberFormat="0" applyAlignment="0" applyProtection="0">
      <alignment vertical="center"/>
    </xf>
    <xf numFmtId="0" fontId="30" fillId="25" borderId="12" applyNumberFormat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34" fillId="0" borderId="15" applyNumberFormat="0" applyFill="0" applyAlignment="0" applyProtection="0">
      <alignment vertical="center"/>
    </xf>
    <xf numFmtId="0" fontId="34" fillId="0" borderId="15" applyNumberFormat="0" applyFill="0" applyAlignment="0" applyProtection="0">
      <alignment vertical="center"/>
    </xf>
    <xf numFmtId="0" fontId="34" fillId="0" borderId="15" applyNumberFormat="0" applyFill="0" applyAlignment="0" applyProtection="0">
      <alignment vertical="center"/>
    </xf>
    <xf numFmtId="0" fontId="34" fillId="0" borderId="15" applyNumberFormat="0" applyFill="0" applyAlignment="0" applyProtection="0">
      <alignment vertical="center"/>
    </xf>
    <xf numFmtId="0" fontId="34" fillId="0" borderId="15" applyNumberFormat="0" applyFill="0" applyAlignment="0" applyProtection="0">
      <alignment vertical="center"/>
    </xf>
    <xf numFmtId="0" fontId="34" fillId="0" borderId="15" applyNumberFormat="0" applyFill="0" applyAlignment="0" applyProtection="0">
      <alignment vertical="center"/>
    </xf>
    <xf numFmtId="0" fontId="34" fillId="0" borderId="15" applyNumberFormat="0" applyFill="0" applyAlignment="0" applyProtection="0">
      <alignment vertical="center"/>
    </xf>
    <xf numFmtId="0" fontId="34" fillId="0" borderId="15" applyNumberFormat="0" applyFill="0" applyAlignment="0" applyProtection="0">
      <alignment vertical="center"/>
    </xf>
    <xf numFmtId="0" fontId="34" fillId="0" borderId="15" applyNumberFormat="0" applyFill="0" applyAlignment="0" applyProtection="0">
      <alignment vertical="center"/>
    </xf>
    <xf numFmtId="0" fontId="34" fillId="0" borderId="15" applyNumberFormat="0" applyFill="0" applyAlignment="0" applyProtection="0">
      <alignment vertical="center"/>
    </xf>
    <xf numFmtId="0" fontId="34" fillId="0" borderId="15" applyNumberFormat="0" applyFill="0" applyAlignment="0" applyProtection="0">
      <alignment vertical="center"/>
    </xf>
    <xf numFmtId="0" fontId="34" fillId="0" borderId="15" applyNumberFormat="0" applyFill="0" applyAlignment="0" applyProtection="0">
      <alignment vertical="center"/>
    </xf>
    <xf numFmtId="0" fontId="35" fillId="0" borderId="16" applyNumberFormat="0" applyFill="0" applyAlignment="0" applyProtection="0">
      <alignment vertical="center"/>
    </xf>
    <xf numFmtId="0" fontId="35" fillId="0" borderId="16" applyNumberFormat="0" applyFill="0" applyAlignment="0" applyProtection="0">
      <alignment vertical="center"/>
    </xf>
    <xf numFmtId="0" fontId="35" fillId="0" borderId="16" applyNumberFormat="0" applyFill="0" applyAlignment="0" applyProtection="0">
      <alignment vertical="center"/>
    </xf>
    <xf numFmtId="0" fontId="35" fillId="0" borderId="16" applyNumberFormat="0" applyFill="0" applyAlignment="0" applyProtection="0">
      <alignment vertical="center"/>
    </xf>
    <xf numFmtId="0" fontId="35" fillId="0" borderId="16" applyNumberFormat="0" applyFill="0" applyAlignment="0" applyProtection="0">
      <alignment vertical="center"/>
    </xf>
    <xf numFmtId="0" fontId="35" fillId="0" borderId="16" applyNumberFormat="0" applyFill="0" applyAlignment="0" applyProtection="0">
      <alignment vertical="center"/>
    </xf>
    <xf numFmtId="0" fontId="35" fillId="0" borderId="16" applyNumberFormat="0" applyFill="0" applyAlignment="0" applyProtection="0">
      <alignment vertical="center"/>
    </xf>
    <xf numFmtId="0" fontId="35" fillId="0" borderId="16" applyNumberFormat="0" applyFill="0" applyAlignment="0" applyProtection="0">
      <alignment vertical="center"/>
    </xf>
    <xf numFmtId="0" fontId="35" fillId="0" borderId="16" applyNumberFormat="0" applyFill="0" applyAlignment="0" applyProtection="0">
      <alignment vertical="center"/>
    </xf>
    <xf numFmtId="0" fontId="35" fillId="0" borderId="16" applyNumberFormat="0" applyFill="0" applyAlignment="0" applyProtection="0">
      <alignment vertical="center"/>
    </xf>
    <xf numFmtId="0" fontId="35" fillId="0" borderId="16" applyNumberFormat="0" applyFill="0" applyAlignment="0" applyProtection="0">
      <alignment vertical="center"/>
    </xf>
    <xf numFmtId="0" fontId="35" fillId="0" borderId="16" applyNumberFormat="0" applyFill="0" applyAlignment="0" applyProtection="0">
      <alignment vertical="center"/>
    </xf>
    <xf numFmtId="0" fontId="36" fillId="0" borderId="17" applyNumberFormat="0" applyFill="0" applyAlignment="0" applyProtection="0">
      <alignment vertical="center"/>
    </xf>
    <xf numFmtId="0" fontId="36" fillId="0" borderId="17" applyNumberFormat="0" applyFill="0" applyAlignment="0" applyProtection="0">
      <alignment vertical="center"/>
    </xf>
    <xf numFmtId="0" fontId="36" fillId="0" borderId="17" applyNumberFormat="0" applyFill="0" applyAlignment="0" applyProtection="0">
      <alignment vertical="center"/>
    </xf>
    <xf numFmtId="0" fontId="36" fillId="0" borderId="17" applyNumberFormat="0" applyFill="0" applyAlignment="0" applyProtection="0">
      <alignment vertical="center"/>
    </xf>
    <xf numFmtId="0" fontId="36" fillId="0" borderId="17" applyNumberFormat="0" applyFill="0" applyAlignment="0" applyProtection="0">
      <alignment vertical="center"/>
    </xf>
    <xf numFmtId="0" fontId="36" fillId="0" borderId="17" applyNumberFormat="0" applyFill="0" applyAlignment="0" applyProtection="0">
      <alignment vertical="center"/>
    </xf>
    <xf numFmtId="0" fontId="36" fillId="0" borderId="17" applyNumberFormat="0" applyFill="0" applyAlignment="0" applyProtection="0">
      <alignment vertical="center"/>
    </xf>
    <xf numFmtId="0" fontId="36" fillId="0" borderId="17" applyNumberFormat="0" applyFill="0" applyAlignment="0" applyProtection="0">
      <alignment vertical="center"/>
    </xf>
    <xf numFmtId="0" fontId="36" fillId="0" borderId="17" applyNumberFormat="0" applyFill="0" applyAlignment="0" applyProtection="0">
      <alignment vertical="center"/>
    </xf>
    <xf numFmtId="0" fontId="36" fillId="0" borderId="17" applyNumberFormat="0" applyFill="0" applyAlignment="0" applyProtection="0">
      <alignment vertical="center"/>
    </xf>
    <xf numFmtId="0" fontId="36" fillId="0" borderId="17" applyNumberFormat="0" applyFill="0" applyAlignment="0" applyProtection="0">
      <alignment vertical="center"/>
    </xf>
    <xf numFmtId="0" fontId="36" fillId="0" borderId="17" applyNumberFormat="0" applyFill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3" fillId="9" borderId="10" applyNumberFormat="0" applyAlignment="0" applyProtection="0">
      <alignment vertical="center"/>
    </xf>
    <xf numFmtId="0" fontId="33" fillId="9" borderId="10" applyNumberFormat="0" applyAlignment="0" applyProtection="0">
      <alignment vertical="center"/>
    </xf>
    <xf numFmtId="0" fontId="33" fillId="9" borderId="10" applyNumberFormat="0" applyAlignment="0" applyProtection="0">
      <alignment vertical="center"/>
    </xf>
    <xf numFmtId="0" fontId="33" fillId="9" borderId="10" applyNumberFormat="0" applyAlignment="0" applyProtection="0">
      <alignment vertical="center"/>
    </xf>
    <xf numFmtId="0" fontId="33" fillId="9" borderId="10" applyNumberFormat="0" applyAlignment="0" applyProtection="0">
      <alignment vertical="center"/>
    </xf>
    <xf numFmtId="0" fontId="33" fillId="9" borderId="10" applyNumberFormat="0" applyAlignment="0" applyProtection="0">
      <alignment vertical="center"/>
    </xf>
    <xf numFmtId="0" fontId="33" fillId="9" borderId="10" applyNumberFormat="0" applyAlignment="0" applyProtection="0">
      <alignment vertical="center"/>
    </xf>
    <xf numFmtId="0" fontId="33" fillId="9" borderId="10" applyNumberFormat="0" applyAlignment="0" applyProtection="0">
      <alignment vertical="center"/>
    </xf>
    <xf numFmtId="0" fontId="33" fillId="9" borderId="10" applyNumberFormat="0" applyAlignment="0" applyProtection="0">
      <alignment vertical="center"/>
    </xf>
    <xf numFmtId="0" fontId="33" fillId="9" borderId="10" applyNumberFormat="0" applyAlignment="0" applyProtection="0">
      <alignment vertical="center"/>
    </xf>
    <xf numFmtId="0" fontId="33" fillId="9" borderId="10" applyNumberFormat="0" applyAlignment="0" applyProtection="0">
      <alignment vertical="center"/>
    </xf>
    <xf numFmtId="0" fontId="33" fillId="9" borderId="10" applyNumberFormat="0" applyAlignment="0" applyProtection="0">
      <alignment vertical="center"/>
    </xf>
    <xf numFmtId="0" fontId="33" fillId="9" borderId="10" applyNumberFormat="0" applyAlignment="0" applyProtection="0">
      <alignment vertical="center"/>
    </xf>
    <xf numFmtId="0" fontId="33" fillId="9" borderId="10" applyNumberFormat="0" applyAlignment="0" applyProtection="0">
      <alignment vertical="center"/>
    </xf>
    <xf numFmtId="0" fontId="33" fillId="9" borderId="10" applyNumberFormat="0" applyAlignment="0" applyProtection="0">
      <alignment vertical="center"/>
    </xf>
    <xf numFmtId="0" fontId="33" fillId="9" borderId="10" applyNumberFormat="0" applyAlignment="0" applyProtection="0">
      <alignment vertical="center"/>
    </xf>
    <xf numFmtId="0" fontId="33" fillId="9" borderId="10" applyNumberFormat="0" applyAlignment="0" applyProtection="0">
      <alignment vertical="center"/>
    </xf>
    <xf numFmtId="0" fontId="33" fillId="9" borderId="10" applyNumberFormat="0" applyAlignment="0" applyProtection="0">
      <alignment vertical="center"/>
    </xf>
    <xf numFmtId="0" fontId="33" fillId="9" borderId="10" applyNumberFormat="0" applyAlignment="0" applyProtection="0">
      <alignment vertical="center"/>
    </xf>
    <xf numFmtId="0" fontId="33" fillId="9" borderId="10" applyNumberFormat="0" applyAlignment="0" applyProtection="0">
      <alignment vertical="center"/>
    </xf>
    <xf numFmtId="0" fontId="33" fillId="9" borderId="10" applyNumberFormat="0" applyAlignment="0" applyProtection="0">
      <alignment vertical="center"/>
    </xf>
    <xf numFmtId="0" fontId="33" fillId="9" borderId="10" applyNumberFormat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2" fillId="23" borderId="11" applyNumberFormat="0" applyFont="0" applyAlignment="0" applyProtection="0">
      <alignment vertical="center"/>
    </xf>
    <xf numFmtId="0" fontId="22" fillId="23" borderId="11" applyNumberFormat="0" applyFont="0" applyAlignment="0" applyProtection="0">
      <alignment vertical="center"/>
    </xf>
    <xf numFmtId="0" fontId="22" fillId="23" borderId="11" applyNumberFormat="0" applyFont="0" applyAlignment="0" applyProtection="0">
      <alignment vertical="center"/>
    </xf>
    <xf numFmtId="0" fontId="22" fillId="23" borderId="11" applyNumberFormat="0" applyFont="0" applyAlignment="0" applyProtection="0">
      <alignment vertical="center"/>
    </xf>
    <xf numFmtId="0" fontId="22" fillId="23" borderId="11" applyNumberFormat="0" applyFont="0" applyAlignment="0" applyProtection="0">
      <alignment vertical="center"/>
    </xf>
    <xf numFmtId="0" fontId="22" fillId="23" borderId="11" applyNumberFormat="0" applyFont="0" applyAlignment="0" applyProtection="0">
      <alignment vertical="center"/>
    </xf>
    <xf numFmtId="0" fontId="22" fillId="23" borderId="11" applyNumberFormat="0" applyFont="0" applyAlignment="0" applyProtection="0">
      <alignment vertical="center"/>
    </xf>
    <xf numFmtId="0" fontId="22" fillId="23" borderId="11" applyNumberFormat="0" applyFont="0" applyAlignment="0" applyProtection="0">
      <alignment vertical="center"/>
    </xf>
    <xf numFmtId="0" fontId="22" fillId="23" borderId="11" applyNumberFormat="0" applyFont="0" applyAlignment="0" applyProtection="0">
      <alignment vertical="center"/>
    </xf>
    <xf numFmtId="0" fontId="22" fillId="23" borderId="11" applyNumberFormat="0" applyFont="0" applyAlignment="0" applyProtection="0">
      <alignment vertical="center"/>
    </xf>
    <xf numFmtId="0" fontId="22" fillId="23" borderId="11" applyNumberFormat="0" applyFont="0" applyAlignment="0" applyProtection="0">
      <alignment vertical="center"/>
    </xf>
    <xf numFmtId="0" fontId="22" fillId="23" borderId="11" applyNumberFormat="0" applyFont="0" applyAlignment="0" applyProtection="0">
      <alignment vertical="center"/>
    </xf>
    <xf numFmtId="0" fontId="22" fillId="23" borderId="11" applyNumberFormat="0" applyFont="0" applyAlignment="0" applyProtection="0">
      <alignment vertical="center"/>
    </xf>
    <xf numFmtId="0" fontId="22" fillId="23" borderId="11" applyNumberFormat="0" applyFont="0" applyAlignment="0" applyProtection="0">
      <alignment vertical="center"/>
    </xf>
    <xf numFmtId="0" fontId="22" fillId="23" borderId="11" applyNumberFormat="0" applyFont="0" applyAlignment="0" applyProtection="0">
      <alignment vertical="center"/>
    </xf>
    <xf numFmtId="0" fontId="22" fillId="23" borderId="11" applyNumberFormat="0" applyFont="0" applyAlignment="0" applyProtection="0">
      <alignment vertical="center"/>
    </xf>
    <xf numFmtId="0" fontId="22" fillId="23" borderId="11" applyNumberFormat="0" applyFont="0" applyAlignment="0" applyProtection="0">
      <alignment vertical="center"/>
    </xf>
    <xf numFmtId="0" fontId="22" fillId="23" borderId="11" applyNumberFormat="0" applyFont="0" applyAlignment="0" applyProtection="0">
      <alignment vertical="center"/>
    </xf>
    <xf numFmtId="0" fontId="22" fillId="23" borderId="11" applyNumberFormat="0" applyFont="0" applyAlignment="0" applyProtection="0">
      <alignment vertical="center"/>
    </xf>
    <xf numFmtId="0" fontId="22" fillId="23" borderId="11" applyNumberFormat="0" applyFont="0" applyAlignment="0" applyProtection="0">
      <alignment vertical="center"/>
    </xf>
    <xf numFmtId="0" fontId="22" fillId="23" borderId="11" applyNumberFormat="0" applyFont="0" applyAlignment="0" applyProtection="0">
      <alignment vertical="center"/>
    </xf>
    <xf numFmtId="0" fontId="22" fillId="23" borderId="11" applyNumberFormat="0" applyFont="0" applyAlignment="0" applyProtection="0">
      <alignment vertical="center"/>
    </xf>
    <xf numFmtId="0" fontId="39" fillId="22" borderId="18" applyNumberFormat="0" applyAlignment="0" applyProtection="0">
      <alignment vertical="center"/>
    </xf>
    <xf numFmtId="0" fontId="39" fillId="22" borderId="18" applyNumberFormat="0" applyAlignment="0" applyProtection="0">
      <alignment vertical="center"/>
    </xf>
    <xf numFmtId="0" fontId="39" fillId="22" borderId="18" applyNumberFormat="0" applyAlignment="0" applyProtection="0">
      <alignment vertical="center"/>
    </xf>
    <xf numFmtId="0" fontId="39" fillId="22" borderId="18" applyNumberFormat="0" applyAlignment="0" applyProtection="0">
      <alignment vertical="center"/>
    </xf>
    <xf numFmtId="0" fontId="39" fillId="22" borderId="18" applyNumberFormat="0" applyAlignment="0" applyProtection="0">
      <alignment vertical="center"/>
    </xf>
    <xf numFmtId="0" fontId="39" fillId="22" borderId="18" applyNumberFormat="0" applyAlignment="0" applyProtection="0">
      <alignment vertical="center"/>
    </xf>
    <xf numFmtId="0" fontId="39" fillId="22" borderId="18" applyNumberFormat="0" applyAlignment="0" applyProtection="0">
      <alignment vertical="center"/>
    </xf>
    <xf numFmtId="0" fontId="39" fillId="22" borderId="18" applyNumberFormat="0" applyAlignment="0" applyProtection="0">
      <alignment vertical="center"/>
    </xf>
    <xf numFmtId="0" fontId="39" fillId="22" borderId="18" applyNumberFormat="0" applyAlignment="0" applyProtection="0">
      <alignment vertical="center"/>
    </xf>
    <xf numFmtId="0" fontId="39" fillId="22" borderId="18" applyNumberFormat="0" applyAlignment="0" applyProtection="0">
      <alignment vertical="center"/>
    </xf>
    <xf numFmtId="0" fontId="39" fillId="22" borderId="18" applyNumberFormat="0" applyAlignment="0" applyProtection="0">
      <alignment vertical="center"/>
    </xf>
    <xf numFmtId="0" fontId="39" fillId="22" borderId="18" applyNumberFormat="0" applyAlignment="0" applyProtection="0">
      <alignment vertical="center"/>
    </xf>
    <xf numFmtId="0" fontId="39" fillId="22" borderId="18" applyNumberFormat="0" applyAlignment="0" applyProtection="0">
      <alignment vertical="center"/>
    </xf>
    <xf numFmtId="0" fontId="39" fillId="22" borderId="18" applyNumberFormat="0" applyAlignment="0" applyProtection="0">
      <alignment vertical="center"/>
    </xf>
    <xf numFmtId="0" fontId="39" fillId="22" borderId="18" applyNumberFormat="0" applyAlignment="0" applyProtection="0">
      <alignment vertical="center"/>
    </xf>
    <xf numFmtId="0" fontId="39" fillId="22" borderId="18" applyNumberFormat="0" applyAlignment="0" applyProtection="0">
      <alignment vertical="center"/>
    </xf>
    <xf numFmtId="0" fontId="39" fillId="22" borderId="18" applyNumberFormat="0" applyAlignment="0" applyProtection="0">
      <alignment vertical="center"/>
    </xf>
    <xf numFmtId="0" fontId="39" fillId="22" borderId="18" applyNumberFormat="0" applyAlignment="0" applyProtection="0">
      <alignment vertical="center"/>
    </xf>
    <xf numFmtId="0" fontId="39" fillId="22" borderId="18" applyNumberFormat="0" applyAlignment="0" applyProtection="0">
      <alignment vertical="center"/>
    </xf>
    <xf numFmtId="0" fontId="39" fillId="22" borderId="18" applyNumberFormat="0" applyAlignment="0" applyProtection="0">
      <alignment vertical="center"/>
    </xf>
    <xf numFmtId="0" fontId="39" fillId="22" borderId="18" applyNumberFormat="0" applyAlignment="0" applyProtection="0">
      <alignment vertical="center"/>
    </xf>
    <xf numFmtId="0" fontId="39" fillId="22" borderId="18" applyNumberFormat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44" fillId="0" borderId="0">
      <alignment vertical="center"/>
    </xf>
    <xf numFmtId="0" fontId="45" fillId="0" borderId="0" applyNumberFormat="0" applyFill="0" applyBorder="0" applyAlignment="0" applyProtection="0">
      <alignment vertical="center"/>
    </xf>
    <xf numFmtId="0" fontId="46" fillId="0" borderId="19" applyNumberFormat="0" applyFill="0" applyAlignment="0" applyProtection="0">
      <alignment vertical="center"/>
    </xf>
    <xf numFmtId="0" fontId="47" fillId="0" borderId="20" applyNumberFormat="0" applyFill="0" applyAlignment="0" applyProtection="0">
      <alignment vertical="center"/>
    </xf>
    <xf numFmtId="0" fontId="48" fillId="0" borderId="21" applyNumberFormat="0" applyFill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50" fillId="27" borderId="0" applyNumberFormat="0" applyBorder="0" applyAlignment="0" applyProtection="0">
      <alignment vertical="center"/>
    </xf>
    <xf numFmtId="0" fontId="51" fillId="28" borderId="0" applyNumberFormat="0" applyBorder="0" applyAlignment="0" applyProtection="0">
      <alignment vertical="center"/>
    </xf>
    <xf numFmtId="0" fontId="52" fillId="29" borderId="22" applyNumberFormat="0" applyAlignment="0" applyProtection="0">
      <alignment vertical="center"/>
    </xf>
    <xf numFmtId="0" fontId="53" fillId="30" borderId="23" applyNumberFormat="0" applyAlignment="0" applyProtection="0">
      <alignment vertical="center"/>
    </xf>
    <xf numFmtId="0" fontId="54" fillId="30" borderId="22" applyNumberFormat="0" applyAlignment="0" applyProtection="0">
      <alignment vertical="center"/>
    </xf>
    <xf numFmtId="0" fontId="55" fillId="0" borderId="24" applyNumberFormat="0" applyFill="0" applyAlignment="0" applyProtection="0">
      <alignment vertical="center"/>
    </xf>
    <xf numFmtId="0" fontId="56" fillId="31" borderId="25" applyNumberFormat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9" fillId="0" borderId="27" applyNumberFormat="0" applyFill="0" applyAlignment="0" applyProtection="0">
      <alignment vertical="center"/>
    </xf>
    <xf numFmtId="0" fontId="60" fillId="33" borderId="0" applyNumberFormat="0" applyBorder="0" applyAlignment="0" applyProtection="0">
      <alignment vertical="center"/>
    </xf>
    <xf numFmtId="0" fontId="44" fillId="34" borderId="0" applyNumberFormat="0" applyBorder="0" applyAlignment="0" applyProtection="0">
      <alignment vertical="center"/>
    </xf>
    <xf numFmtId="0" fontId="44" fillId="35" borderId="0" applyNumberFormat="0" applyBorder="0" applyAlignment="0" applyProtection="0">
      <alignment vertical="center"/>
    </xf>
    <xf numFmtId="0" fontId="60" fillId="36" borderId="0" applyNumberFormat="0" applyBorder="0" applyAlignment="0" applyProtection="0">
      <alignment vertical="center"/>
    </xf>
    <xf numFmtId="0" fontId="60" fillId="37" borderId="0" applyNumberFormat="0" applyBorder="0" applyAlignment="0" applyProtection="0">
      <alignment vertical="center"/>
    </xf>
    <xf numFmtId="0" fontId="44" fillId="38" borderId="0" applyNumberFormat="0" applyBorder="0" applyAlignment="0" applyProtection="0">
      <alignment vertical="center"/>
    </xf>
    <xf numFmtId="0" fontId="44" fillId="39" borderId="0" applyNumberFormat="0" applyBorder="0" applyAlignment="0" applyProtection="0">
      <alignment vertical="center"/>
    </xf>
    <xf numFmtId="0" fontId="60" fillId="40" borderId="0" applyNumberFormat="0" applyBorder="0" applyAlignment="0" applyProtection="0">
      <alignment vertical="center"/>
    </xf>
    <xf numFmtId="0" fontId="60" fillId="41" borderId="0" applyNumberFormat="0" applyBorder="0" applyAlignment="0" applyProtection="0">
      <alignment vertical="center"/>
    </xf>
    <xf numFmtId="0" fontId="44" fillId="42" borderId="0" applyNumberFormat="0" applyBorder="0" applyAlignment="0" applyProtection="0">
      <alignment vertical="center"/>
    </xf>
    <xf numFmtId="0" fontId="44" fillId="43" borderId="0" applyNumberFormat="0" applyBorder="0" applyAlignment="0" applyProtection="0">
      <alignment vertical="center"/>
    </xf>
    <xf numFmtId="0" fontId="60" fillId="44" borderId="0" applyNumberFormat="0" applyBorder="0" applyAlignment="0" applyProtection="0">
      <alignment vertical="center"/>
    </xf>
    <xf numFmtId="0" fontId="60" fillId="45" borderId="0" applyNumberFormat="0" applyBorder="0" applyAlignment="0" applyProtection="0">
      <alignment vertical="center"/>
    </xf>
    <xf numFmtId="0" fontId="44" fillId="46" borderId="0" applyNumberFormat="0" applyBorder="0" applyAlignment="0" applyProtection="0">
      <alignment vertical="center"/>
    </xf>
    <xf numFmtId="0" fontId="44" fillId="47" borderId="0" applyNumberFormat="0" applyBorder="0" applyAlignment="0" applyProtection="0">
      <alignment vertical="center"/>
    </xf>
    <xf numFmtId="0" fontId="60" fillId="48" borderId="0" applyNumberFormat="0" applyBorder="0" applyAlignment="0" applyProtection="0">
      <alignment vertical="center"/>
    </xf>
    <xf numFmtId="0" fontId="60" fillId="49" borderId="0" applyNumberFormat="0" applyBorder="0" applyAlignment="0" applyProtection="0">
      <alignment vertical="center"/>
    </xf>
    <xf numFmtId="0" fontId="44" fillId="50" borderId="0" applyNumberFormat="0" applyBorder="0" applyAlignment="0" applyProtection="0">
      <alignment vertical="center"/>
    </xf>
    <xf numFmtId="0" fontId="44" fillId="51" borderId="0" applyNumberFormat="0" applyBorder="0" applyAlignment="0" applyProtection="0">
      <alignment vertical="center"/>
    </xf>
    <xf numFmtId="0" fontId="60" fillId="52" borderId="0" applyNumberFormat="0" applyBorder="0" applyAlignment="0" applyProtection="0">
      <alignment vertical="center"/>
    </xf>
    <xf numFmtId="0" fontId="60" fillId="53" borderId="0" applyNumberFormat="0" applyBorder="0" applyAlignment="0" applyProtection="0">
      <alignment vertical="center"/>
    </xf>
    <xf numFmtId="0" fontId="44" fillId="54" borderId="0" applyNumberFormat="0" applyBorder="0" applyAlignment="0" applyProtection="0">
      <alignment vertical="center"/>
    </xf>
    <xf numFmtId="0" fontId="44" fillId="55" borderId="0" applyNumberFormat="0" applyBorder="0" applyAlignment="0" applyProtection="0">
      <alignment vertical="center"/>
    </xf>
    <xf numFmtId="0" fontId="60" fillId="56" borderId="0" applyNumberFormat="0" applyBorder="0" applyAlignment="0" applyProtection="0">
      <alignment vertical="center"/>
    </xf>
    <xf numFmtId="0" fontId="44" fillId="32" borderId="26" applyNumberFormat="0" applyFont="0" applyAlignment="0" applyProtection="0">
      <alignment vertical="center"/>
    </xf>
    <xf numFmtId="0" fontId="63" fillId="0" borderId="19" applyNumberFormat="0" applyFill="0" applyAlignment="0" applyProtection="0">
      <alignment vertical="center"/>
    </xf>
    <xf numFmtId="0" fontId="64" fillId="0" borderId="20" applyNumberFormat="0" applyFill="0" applyAlignment="0" applyProtection="0">
      <alignment vertical="center"/>
    </xf>
    <xf numFmtId="0" fontId="65" fillId="0" borderId="21" applyNumberFormat="0" applyFill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6" fillId="26" borderId="0" applyNumberFormat="0" applyBorder="0" applyAlignment="0" applyProtection="0">
      <alignment vertical="center"/>
    </xf>
    <xf numFmtId="0" fontId="67" fillId="27" borderId="0" applyNumberFormat="0" applyBorder="0" applyAlignment="0" applyProtection="0">
      <alignment vertical="center"/>
    </xf>
    <xf numFmtId="0" fontId="68" fillId="28" borderId="0" applyNumberFormat="0" applyBorder="0" applyAlignment="0" applyProtection="0">
      <alignment vertical="center"/>
    </xf>
    <xf numFmtId="0" fontId="69" fillId="29" borderId="22" applyNumberFormat="0" applyAlignment="0" applyProtection="0">
      <alignment vertical="center"/>
    </xf>
    <xf numFmtId="0" fontId="70" fillId="30" borderId="23" applyNumberFormat="0" applyAlignment="0" applyProtection="0">
      <alignment vertical="center"/>
    </xf>
    <xf numFmtId="0" fontId="71" fillId="30" borderId="22" applyNumberFormat="0" applyAlignment="0" applyProtection="0">
      <alignment vertical="center"/>
    </xf>
    <xf numFmtId="0" fontId="72" fillId="0" borderId="24" applyNumberFormat="0" applyFill="0" applyAlignment="0" applyProtection="0">
      <alignment vertical="center"/>
    </xf>
    <xf numFmtId="0" fontId="73" fillId="31" borderId="25" applyNumberFormat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6" fillId="0" borderId="27" applyNumberFormat="0" applyFill="0" applyAlignment="0" applyProtection="0">
      <alignment vertical="center"/>
    </xf>
    <xf numFmtId="0" fontId="77" fillId="33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77" fillId="36" borderId="0" applyNumberFormat="0" applyBorder="0" applyAlignment="0" applyProtection="0">
      <alignment vertical="center"/>
    </xf>
    <xf numFmtId="0" fontId="77" fillId="37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77" fillId="40" borderId="0" applyNumberFormat="0" applyBorder="0" applyAlignment="0" applyProtection="0">
      <alignment vertical="center"/>
    </xf>
    <xf numFmtId="0" fontId="77" fillId="41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77" fillId="44" borderId="0" applyNumberFormat="0" applyBorder="0" applyAlignment="0" applyProtection="0">
      <alignment vertical="center"/>
    </xf>
    <xf numFmtId="0" fontId="77" fillId="45" borderId="0" applyNumberFormat="0" applyBorder="0" applyAlignment="0" applyProtection="0">
      <alignment vertical="center"/>
    </xf>
    <xf numFmtId="0" fontId="8" fillId="46" borderId="0" applyNumberFormat="0" applyBorder="0" applyAlignment="0" applyProtection="0">
      <alignment vertical="center"/>
    </xf>
    <xf numFmtId="0" fontId="8" fillId="47" borderId="0" applyNumberFormat="0" applyBorder="0" applyAlignment="0" applyProtection="0">
      <alignment vertical="center"/>
    </xf>
    <xf numFmtId="0" fontId="77" fillId="48" borderId="0" applyNumberFormat="0" applyBorder="0" applyAlignment="0" applyProtection="0">
      <alignment vertical="center"/>
    </xf>
    <xf numFmtId="0" fontId="77" fillId="49" borderId="0" applyNumberFormat="0" applyBorder="0" applyAlignment="0" applyProtection="0">
      <alignment vertical="center"/>
    </xf>
    <xf numFmtId="0" fontId="8" fillId="50" borderId="0" applyNumberFormat="0" applyBorder="0" applyAlignment="0" applyProtection="0">
      <alignment vertical="center"/>
    </xf>
    <xf numFmtId="0" fontId="8" fillId="51" borderId="0" applyNumberFormat="0" applyBorder="0" applyAlignment="0" applyProtection="0">
      <alignment vertical="center"/>
    </xf>
    <xf numFmtId="0" fontId="77" fillId="52" borderId="0" applyNumberFormat="0" applyBorder="0" applyAlignment="0" applyProtection="0">
      <alignment vertical="center"/>
    </xf>
    <xf numFmtId="0" fontId="77" fillId="53" borderId="0" applyNumberFormat="0" applyBorder="0" applyAlignment="0" applyProtection="0">
      <alignment vertical="center"/>
    </xf>
    <xf numFmtId="0" fontId="8" fillId="54" borderId="0" applyNumberFormat="0" applyBorder="0" applyAlignment="0" applyProtection="0">
      <alignment vertical="center"/>
    </xf>
    <xf numFmtId="0" fontId="8" fillId="55" borderId="0" applyNumberFormat="0" applyBorder="0" applyAlignment="0" applyProtection="0">
      <alignment vertical="center"/>
    </xf>
    <xf numFmtId="0" fontId="77" fillId="56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32" borderId="26" applyNumberFormat="0" applyFont="0" applyAlignment="0" applyProtection="0">
      <alignment vertical="center"/>
    </xf>
    <xf numFmtId="0" fontId="7" fillId="0" borderId="0">
      <alignment vertical="center"/>
    </xf>
    <xf numFmtId="0" fontId="7" fillId="32" borderId="26" applyNumberFormat="0" applyFont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7" fillId="39" borderId="0" applyNumberFormat="0" applyBorder="0" applyAlignment="0" applyProtection="0">
      <alignment vertical="center"/>
    </xf>
    <xf numFmtId="0" fontId="7" fillId="42" borderId="0" applyNumberFormat="0" applyBorder="0" applyAlignment="0" applyProtection="0">
      <alignment vertical="center"/>
    </xf>
    <xf numFmtId="0" fontId="7" fillId="43" borderId="0" applyNumberFormat="0" applyBorder="0" applyAlignment="0" applyProtection="0">
      <alignment vertical="center"/>
    </xf>
    <xf numFmtId="0" fontId="7" fillId="46" borderId="0" applyNumberFormat="0" applyBorder="0" applyAlignment="0" applyProtection="0">
      <alignment vertical="center"/>
    </xf>
    <xf numFmtId="0" fontId="7" fillId="47" borderId="0" applyNumberFormat="0" applyBorder="0" applyAlignment="0" applyProtection="0">
      <alignment vertical="center"/>
    </xf>
    <xf numFmtId="0" fontId="7" fillId="50" borderId="0" applyNumberFormat="0" applyBorder="0" applyAlignment="0" applyProtection="0">
      <alignment vertical="center"/>
    </xf>
    <xf numFmtId="0" fontId="7" fillId="51" borderId="0" applyNumberFormat="0" applyBorder="0" applyAlignment="0" applyProtection="0">
      <alignment vertical="center"/>
    </xf>
    <xf numFmtId="0" fontId="7" fillId="54" borderId="0" applyNumberFormat="0" applyBorder="0" applyAlignment="0" applyProtection="0">
      <alignment vertical="center"/>
    </xf>
    <xf numFmtId="0" fontId="7" fillId="55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32" borderId="26" applyNumberFormat="0" applyFont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8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42" borderId="0" applyNumberFormat="0" applyBorder="0" applyAlignment="0" applyProtection="0">
      <alignment vertical="center"/>
    </xf>
    <xf numFmtId="0" fontId="6" fillId="43" borderId="0" applyNumberFormat="0" applyBorder="0" applyAlignment="0" applyProtection="0">
      <alignment vertical="center"/>
    </xf>
    <xf numFmtId="0" fontId="6" fillId="46" borderId="0" applyNumberFormat="0" applyBorder="0" applyAlignment="0" applyProtection="0">
      <alignment vertical="center"/>
    </xf>
    <xf numFmtId="0" fontId="6" fillId="47" borderId="0" applyNumberFormat="0" applyBorder="0" applyAlignment="0" applyProtection="0">
      <alignment vertical="center"/>
    </xf>
    <xf numFmtId="0" fontId="6" fillId="50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4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2" borderId="26" applyNumberFormat="0" applyFont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8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42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46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50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54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32" borderId="26" applyNumberFormat="0" applyFont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38" borderId="0" applyNumberFormat="0" applyBorder="0" applyAlignment="0" applyProtection="0">
      <alignment vertical="center"/>
    </xf>
    <xf numFmtId="0" fontId="4" fillId="39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3" borderId="0" applyNumberFormat="0" applyBorder="0" applyAlignment="0" applyProtection="0">
      <alignment vertical="center"/>
    </xf>
    <xf numFmtId="0" fontId="4" fillId="46" borderId="0" applyNumberFormat="0" applyBorder="0" applyAlignment="0" applyProtection="0">
      <alignment vertical="center"/>
    </xf>
    <xf numFmtId="0" fontId="4" fillId="47" borderId="0" applyNumberFormat="0" applyBorder="0" applyAlignment="0" applyProtection="0">
      <alignment vertical="center"/>
    </xf>
    <xf numFmtId="0" fontId="4" fillId="50" borderId="0" applyNumberFormat="0" applyBorder="0" applyAlignment="0" applyProtection="0">
      <alignment vertical="center"/>
    </xf>
    <xf numFmtId="0" fontId="4" fillId="51" borderId="0" applyNumberFormat="0" applyBorder="0" applyAlignment="0" applyProtection="0">
      <alignment vertical="center"/>
    </xf>
    <xf numFmtId="0" fontId="4" fillId="54" borderId="0" applyNumberFormat="0" applyBorder="0" applyAlignment="0" applyProtection="0">
      <alignment vertical="center"/>
    </xf>
    <xf numFmtId="0" fontId="4" fillId="55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32" borderId="26" applyNumberFormat="0" applyFont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8" borderId="0" applyNumberFormat="0" applyBorder="0" applyAlignment="0" applyProtection="0">
      <alignment vertical="center"/>
    </xf>
    <xf numFmtId="0" fontId="3" fillId="39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6" borderId="0" applyNumberFormat="0" applyBorder="0" applyAlignment="0" applyProtection="0">
      <alignment vertical="center"/>
    </xf>
    <xf numFmtId="0" fontId="3" fillId="47" borderId="0" applyNumberFormat="0" applyBorder="0" applyAlignment="0" applyProtection="0">
      <alignment vertical="center"/>
    </xf>
    <xf numFmtId="0" fontId="3" fillId="50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3" fillId="54" borderId="0" applyNumberFormat="0" applyBorder="0" applyAlignment="0" applyProtection="0">
      <alignment vertical="center"/>
    </xf>
    <xf numFmtId="0" fontId="3" fillId="5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4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9" borderId="0" applyNumberFormat="0" applyBorder="0" applyAlignment="0" applyProtection="0">
      <alignment vertical="center"/>
    </xf>
    <xf numFmtId="0" fontId="2" fillId="42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50" borderId="0" applyNumberFormat="0" applyBorder="0" applyAlignment="0" applyProtection="0">
      <alignment vertical="center"/>
    </xf>
    <xf numFmtId="0" fontId="2" fillId="51" borderId="0" applyNumberFormat="0" applyBorder="0" applyAlignment="0" applyProtection="0">
      <alignment vertical="center"/>
    </xf>
    <xf numFmtId="0" fontId="2" fillId="54" borderId="0" applyNumberFormat="0" applyBorder="0" applyAlignment="0" applyProtection="0">
      <alignment vertical="center"/>
    </xf>
    <xf numFmtId="0" fontId="2" fillId="55" borderId="0" applyNumberFormat="0" applyBorder="0" applyAlignment="0" applyProtection="0">
      <alignment vertical="center"/>
    </xf>
    <xf numFmtId="0" fontId="2" fillId="32" borderId="26" applyNumberFormat="0" applyFont="0" applyAlignment="0" applyProtection="0">
      <alignment vertical="center"/>
    </xf>
    <xf numFmtId="0" fontId="2" fillId="0" borderId="0">
      <alignment vertical="center"/>
    </xf>
    <xf numFmtId="0" fontId="2" fillId="32" borderId="26" applyNumberFormat="0" applyFont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9" borderId="0" applyNumberFormat="0" applyBorder="0" applyAlignment="0" applyProtection="0">
      <alignment vertical="center"/>
    </xf>
    <xf numFmtId="0" fontId="2" fillId="42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50" borderId="0" applyNumberFormat="0" applyBorder="0" applyAlignment="0" applyProtection="0">
      <alignment vertical="center"/>
    </xf>
    <xf numFmtId="0" fontId="2" fillId="51" borderId="0" applyNumberFormat="0" applyBorder="0" applyAlignment="0" applyProtection="0">
      <alignment vertical="center"/>
    </xf>
    <xf numFmtId="0" fontId="2" fillId="54" borderId="0" applyNumberFormat="0" applyBorder="0" applyAlignment="0" applyProtection="0">
      <alignment vertical="center"/>
    </xf>
    <xf numFmtId="0" fontId="2" fillId="5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2" borderId="26" applyNumberFormat="0" applyFont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9" borderId="0" applyNumberFormat="0" applyBorder="0" applyAlignment="0" applyProtection="0">
      <alignment vertical="center"/>
    </xf>
    <xf numFmtId="0" fontId="2" fillId="42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50" borderId="0" applyNumberFormat="0" applyBorder="0" applyAlignment="0" applyProtection="0">
      <alignment vertical="center"/>
    </xf>
    <xf numFmtId="0" fontId="2" fillId="51" borderId="0" applyNumberFormat="0" applyBorder="0" applyAlignment="0" applyProtection="0">
      <alignment vertical="center"/>
    </xf>
    <xf numFmtId="0" fontId="2" fillId="54" borderId="0" applyNumberFormat="0" applyBorder="0" applyAlignment="0" applyProtection="0">
      <alignment vertical="center"/>
    </xf>
    <xf numFmtId="0" fontId="2" fillId="5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2" borderId="26" applyNumberFormat="0" applyFont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9" borderId="0" applyNumberFormat="0" applyBorder="0" applyAlignment="0" applyProtection="0">
      <alignment vertical="center"/>
    </xf>
    <xf numFmtId="0" fontId="2" fillId="42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50" borderId="0" applyNumberFormat="0" applyBorder="0" applyAlignment="0" applyProtection="0">
      <alignment vertical="center"/>
    </xf>
    <xf numFmtId="0" fontId="2" fillId="51" borderId="0" applyNumberFormat="0" applyBorder="0" applyAlignment="0" applyProtection="0">
      <alignment vertical="center"/>
    </xf>
    <xf numFmtId="0" fontId="2" fillId="54" borderId="0" applyNumberFormat="0" applyBorder="0" applyAlignment="0" applyProtection="0">
      <alignment vertical="center"/>
    </xf>
    <xf numFmtId="0" fontId="2" fillId="5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2" borderId="26" applyNumberFormat="0" applyFont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9" borderId="0" applyNumberFormat="0" applyBorder="0" applyAlignment="0" applyProtection="0">
      <alignment vertical="center"/>
    </xf>
    <xf numFmtId="0" fontId="2" fillId="42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50" borderId="0" applyNumberFormat="0" applyBorder="0" applyAlignment="0" applyProtection="0">
      <alignment vertical="center"/>
    </xf>
    <xf numFmtId="0" fontId="2" fillId="51" borderId="0" applyNumberFormat="0" applyBorder="0" applyAlignment="0" applyProtection="0">
      <alignment vertical="center"/>
    </xf>
    <xf numFmtId="0" fontId="2" fillId="54" borderId="0" applyNumberFormat="0" applyBorder="0" applyAlignment="0" applyProtection="0">
      <alignment vertical="center"/>
    </xf>
    <xf numFmtId="0" fontId="2" fillId="5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2" borderId="26" applyNumberFormat="0" applyFont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9" borderId="0" applyNumberFormat="0" applyBorder="0" applyAlignment="0" applyProtection="0">
      <alignment vertical="center"/>
    </xf>
    <xf numFmtId="0" fontId="2" fillId="42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2" fillId="50" borderId="0" applyNumberFormat="0" applyBorder="0" applyAlignment="0" applyProtection="0">
      <alignment vertical="center"/>
    </xf>
    <xf numFmtId="0" fontId="2" fillId="51" borderId="0" applyNumberFormat="0" applyBorder="0" applyAlignment="0" applyProtection="0">
      <alignment vertical="center"/>
    </xf>
    <xf numFmtId="0" fontId="2" fillId="54" borderId="0" applyNumberFormat="0" applyBorder="0" applyAlignment="0" applyProtection="0">
      <alignment vertical="center"/>
    </xf>
    <xf numFmtId="0" fontId="2" fillId="5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26" applyNumberFormat="0" applyFont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51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55" borderId="0" applyNumberFormat="0" applyBorder="0" applyAlignment="0" applyProtection="0">
      <alignment vertical="center"/>
    </xf>
  </cellStyleXfs>
  <cellXfs count="110">
    <xf numFmtId="0" fontId="0" fillId="0" borderId="0" xfId="0">
      <alignment vertical="center"/>
    </xf>
    <xf numFmtId="0" fontId="14" fillId="3" borderId="0" xfId="1" applyFont="1" applyFill="1" applyAlignment="1">
      <alignment horizontal="left" vertical="center"/>
    </xf>
    <xf numFmtId="0" fontId="14" fillId="0" borderId="0" xfId="1" applyFont="1" applyAlignment="1">
      <alignment horizontal="left" vertical="center"/>
    </xf>
    <xf numFmtId="0" fontId="15" fillId="0" borderId="0" xfId="1" applyFont="1" applyAlignment="1">
      <alignment horizontal="left" vertical="center"/>
    </xf>
    <xf numFmtId="0" fontId="14" fillId="0" borderId="0" xfId="1" applyFont="1" applyFill="1" applyAlignment="1">
      <alignment horizontal="left" vertical="center"/>
    </xf>
    <xf numFmtId="0" fontId="10" fillId="0" borderId="0" xfId="1" applyAlignment="1">
      <alignment horizontal="left" vertical="center"/>
    </xf>
    <xf numFmtId="0" fontId="10" fillId="0" borderId="0" xfId="1" applyBorder="1" applyAlignment="1">
      <alignment horizontal="center" vertical="center"/>
    </xf>
    <xf numFmtId="0" fontId="14" fillId="0" borderId="0" xfId="1" applyFont="1" applyBorder="1" applyAlignment="1">
      <alignment horizontal="center" vertical="center"/>
    </xf>
    <xf numFmtId="0" fontId="14" fillId="0" borderId="0" xfId="1" applyFont="1" applyBorder="1" applyAlignment="1">
      <alignment horizontal="center" vertical="center" shrinkToFit="1"/>
    </xf>
    <xf numFmtId="0" fontId="14" fillId="0" borderId="0" xfId="1" applyFont="1" applyBorder="1" applyAlignment="1">
      <alignment horizontal="left" vertical="center"/>
    </xf>
    <xf numFmtId="176" fontId="14" fillId="0" borderId="0" xfId="1" applyNumberFormat="1" applyFont="1" applyBorder="1" applyAlignment="1">
      <alignment vertical="center"/>
    </xf>
    <xf numFmtId="0" fontId="14" fillId="0" borderId="0" xfId="1" applyFont="1" applyFill="1" applyBorder="1" applyAlignment="1">
      <alignment vertical="center"/>
    </xf>
    <xf numFmtId="49" fontId="10" fillId="0" borderId="0" xfId="1" applyNumberFormat="1" applyFill="1" applyBorder="1" applyAlignment="1">
      <alignment vertical="center" shrinkToFit="1"/>
    </xf>
    <xf numFmtId="0" fontId="14" fillId="0" borderId="0" xfId="1" applyFont="1" applyBorder="1" applyAlignment="1">
      <alignment vertical="center"/>
    </xf>
    <xf numFmtId="0" fontId="10" fillId="0" borderId="1" xfId="1" applyFont="1" applyBorder="1" applyAlignment="1">
      <alignment horizontal="center" vertical="center"/>
    </xf>
    <xf numFmtId="0" fontId="10" fillId="0" borderId="0" xfId="1" applyFont="1" applyAlignment="1">
      <alignment horizontal="left" vertical="center"/>
    </xf>
    <xf numFmtId="49" fontId="10" fillId="0" borderId="0" xfId="1" applyNumberFormat="1" applyFont="1" applyBorder="1" applyAlignment="1">
      <alignment vertical="center" shrinkToFit="1"/>
    </xf>
    <xf numFmtId="0" fontId="20" fillId="0" borderId="0" xfId="1" applyFont="1" applyBorder="1" applyAlignment="1">
      <alignment vertical="center" shrinkToFit="1"/>
    </xf>
    <xf numFmtId="0" fontId="12" fillId="0" borderId="0" xfId="1" applyFont="1" applyBorder="1" applyAlignment="1">
      <alignment vertical="center" shrinkToFit="1"/>
    </xf>
    <xf numFmtId="49" fontId="10" fillId="0" borderId="0" xfId="1" applyNumberFormat="1" applyBorder="1" applyAlignment="1">
      <alignment vertical="center" shrinkToFit="1"/>
    </xf>
    <xf numFmtId="0" fontId="14" fillId="0" borderId="0" xfId="1" applyFont="1" applyBorder="1" applyAlignment="1">
      <alignment vertical="center" shrinkToFit="1"/>
    </xf>
    <xf numFmtId="0" fontId="20" fillId="0" borderId="0" xfId="1" applyFont="1" applyBorder="1" applyAlignment="1">
      <alignment horizontal="center" vertical="center"/>
    </xf>
    <xf numFmtId="0" fontId="20" fillId="0" borderId="0" xfId="1" applyFont="1" applyBorder="1" applyAlignment="1">
      <alignment vertical="center"/>
    </xf>
    <xf numFmtId="49" fontId="14" fillId="0" borderId="0" xfId="1" applyNumberFormat="1" applyFont="1" applyBorder="1" applyAlignment="1">
      <alignment vertical="center" shrinkToFit="1"/>
    </xf>
    <xf numFmtId="0" fontId="10" fillId="0" borderId="0" xfId="1" applyFont="1" applyBorder="1" applyAlignment="1">
      <alignment horizontal="center" vertical="center"/>
    </xf>
    <xf numFmtId="0" fontId="20" fillId="0" borderId="0" xfId="1" applyFont="1" applyFill="1" applyBorder="1" applyAlignment="1">
      <alignment vertical="center"/>
    </xf>
    <xf numFmtId="178" fontId="14" fillId="0" borderId="1" xfId="1" applyNumberFormat="1" applyFont="1" applyFill="1" applyBorder="1" applyAlignment="1">
      <alignment horizontal="center" vertical="center"/>
    </xf>
    <xf numFmtId="177" fontId="20" fillId="0" borderId="0" xfId="1" applyNumberFormat="1" applyFont="1" applyBorder="1" applyAlignment="1">
      <alignment vertical="center"/>
    </xf>
    <xf numFmtId="177" fontId="20" fillId="0" borderId="0" xfId="1" applyNumberFormat="1" applyFont="1" applyFill="1" applyBorder="1" applyAlignment="1">
      <alignment vertical="center"/>
    </xf>
    <xf numFmtId="49" fontId="14" fillId="0" borderId="0" xfId="1" applyNumberFormat="1" applyFont="1" applyFill="1" applyBorder="1" applyAlignment="1">
      <alignment vertical="center" shrinkToFit="1"/>
    </xf>
    <xf numFmtId="0" fontId="14" fillId="0" borderId="0" xfId="1" applyFont="1" applyFill="1" applyBorder="1" applyAlignment="1">
      <alignment horizontal="left" vertical="center"/>
    </xf>
    <xf numFmtId="0" fontId="19" fillId="0" borderId="1" xfId="1" applyFont="1" applyFill="1" applyBorder="1" applyAlignment="1">
      <alignment horizontal="center" vertical="center" shrinkToFit="1"/>
    </xf>
    <xf numFmtId="0" fontId="14" fillId="0" borderId="1" xfId="1" applyFont="1" applyFill="1" applyBorder="1" applyAlignment="1">
      <alignment horizontal="center" vertical="center" shrinkToFit="1"/>
    </xf>
    <xf numFmtId="178" fontId="14" fillId="0" borderId="1" xfId="1" applyNumberFormat="1" applyFont="1" applyBorder="1" applyAlignment="1">
      <alignment horizontal="center" vertical="center"/>
    </xf>
    <xf numFmtId="179" fontId="14" fillId="0" borderId="1" xfId="1" applyNumberFormat="1" applyFont="1" applyBorder="1" applyAlignment="1">
      <alignment horizontal="center" vertical="center"/>
    </xf>
    <xf numFmtId="0" fontId="14" fillId="0" borderId="0" xfId="1" applyFont="1" applyAlignment="1">
      <alignment horizontal="left" vertical="center"/>
    </xf>
    <xf numFmtId="0" fontId="14" fillId="0" borderId="0" xfId="1" applyFont="1" applyFill="1" applyAlignment="1">
      <alignment horizontal="left" vertical="center"/>
    </xf>
    <xf numFmtId="0" fontId="14" fillId="3" borderId="0" xfId="1" applyFont="1" applyFill="1" applyAlignment="1">
      <alignment horizontal="left" vertical="center"/>
    </xf>
    <xf numFmtId="0" fontId="14" fillId="0" borderId="0" xfId="1" applyFont="1" applyAlignment="1">
      <alignment vertical="center"/>
    </xf>
    <xf numFmtId="0" fontId="10" fillId="0" borderId="2" xfId="1" applyBorder="1" applyAlignment="1">
      <alignment horizontal="center" vertical="center" shrinkToFit="1"/>
    </xf>
    <xf numFmtId="0" fontId="10" fillId="0" borderId="2" xfId="1" applyFont="1" applyBorder="1" applyAlignment="1">
      <alignment horizontal="center" vertical="center" shrinkToFit="1"/>
    </xf>
    <xf numFmtId="0" fontId="13" fillId="0" borderId="2" xfId="1" applyFont="1" applyFill="1" applyBorder="1" applyAlignment="1">
      <alignment horizontal="center" vertical="center" shrinkToFit="1"/>
    </xf>
    <xf numFmtId="0" fontId="14" fillId="0" borderId="1" xfId="1" applyFont="1" applyBorder="1" applyAlignment="1">
      <alignment horizontal="center" vertical="center"/>
    </xf>
    <xf numFmtId="0" fontId="14" fillId="0" borderId="1" xfId="1" applyFont="1" applyFill="1" applyBorder="1" applyAlignment="1">
      <alignment horizontal="center" vertical="center"/>
    </xf>
    <xf numFmtId="0" fontId="14" fillId="0" borderId="0" xfId="1" applyFont="1" applyBorder="1" applyAlignment="1">
      <alignment horizontal="left" vertical="center"/>
    </xf>
    <xf numFmtId="0" fontId="14" fillId="0" borderId="1" xfId="1" applyFont="1" applyBorder="1" applyAlignment="1">
      <alignment horizontal="center" vertical="center" shrinkToFit="1"/>
    </xf>
    <xf numFmtId="49" fontId="40" fillId="0" borderId="1" xfId="288" applyNumberFormat="1" applyFont="1" applyBorder="1" applyAlignment="1">
      <alignment horizontal="center" vertical="center"/>
    </xf>
    <xf numFmtId="0" fontId="14" fillId="0" borderId="0" xfId="1" applyFont="1" applyAlignment="1">
      <alignment horizontal="center" vertical="center"/>
    </xf>
    <xf numFmtId="0" fontId="10" fillId="0" borderId="0" xfId="1" applyFont="1" applyAlignment="1">
      <alignment horizontal="center" vertical="center"/>
    </xf>
    <xf numFmtId="0" fontId="14" fillId="0" borderId="0" xfId="1" applyFont="1" applyAlignment="1">
      <alignment horizontal="left" vertical="center"/>
    </xf>
    <xf numFmtId="0" fontId="19" fillId="0" borderId="1" xfId="1" applyFont="1" applyFill="1" applyBorder="1" applyAlignment="1">
      <alignment horizontal="center" vertical="center" shrinkToFit="1"/>
    </xf>
    <xf numFmtId="178" fontId="14" fillId="0" borderId="1" xfId="1" applyNumberFormat="1" applyFont="1" applyBorder="1" applyAlignment="1">
      <alignment horizontal="center" vertical="center"/>
    </xf>
    <xf numFmtId="179" fontId="14" fillId="0" borderId="1" xfId="1" applyNumberFormat="1" applyFont="1" applyBorder="1" applyAlignment="1">
      <alignment horizontal="center" vertical="center"/>
    </xf>
    <xf numFmtId="0" fontId="10" fillId="0" borderId="2" xfId="1" applyBorder="1" applyAlignment="1">
      <alignment horizontal="center" vertical="center" shrinkToFit="1"/>
    </xf>
    <xf numFmtId="0" fontId="14" fillId="0" borderId="1" xfId="1" applyFont="1" applyBorder="1" applyAlignment="1">
      <alignment horizontal="center" vertical="center"/>
    </xf>
    <xf numFmtId="0" fontId="14" fillId="0" borderId="1" xfId="1" applyFont="1" applyFill="1" applyBorder="1" applyAlignment="1">
      <alignment horizontal="center" vertical="center"/>
    </xf>
    <xf numFmtId="0" fontId="14" fillId="0" borderId="0" xfId="1" applyFont="1" applyFill="1" applyAlignment="1">
      <alignment horizontal="center" vertical="center"/>
    </xf>
    <xf numFmtId="0" fontId="14" fillId="0" borderId="1" xfId="1" applyFont="1" applyBorder="1" applyAlignment="1">
      <alignment horizontal="center" vertical="center" shrinkToFit="1"/>
    </xf>
    <xf numFmtId="0" fontId="10" fillId="0" borderId="2" xfId="1" applyFont="1" applyBorder="1" applyAlignment="1">
      <alignment horizontal="center" vertical="center" shrinkToFit="1"/>
    </xf>
    <xf numFmtId="0" fontId="14" fillId="0" borderId="1" xfId="1" applyFont="1" applyBorder="1" applyAlignment="1">
      <alignment horizontal="center" vertical="center"/>
    </xf>
    <xf numFmtId="0" fontId="10" fillId="0" borderId="2" xfId="1" applyBorder="1" applyAlignment="1">
      <alignment horizontal="center" vertical="center" shrinkToFit="1"/>
    </xf>
    <xf numFmtId="0" fontId="14" fillId="0" borderId="1" xfId="1" applyFont="1" applyBorder="1" applyAlignment="1">
      <alignment horizontal="center" vertical="center" shrinkToFit="1"/>
    </xf>
    <xf numFmtId="0" fontId="14" fillId="0" borderId="1" xfId="1" applyFont="1" applyBorder="1" applyAlignment="1">
      <alignment horizontal="center" vertical="center" shrinkToFit="1"/>
    </xf>
    <xf numFmtId="0" fontId="10" fillId="0" borderId="1" xfId="1" applyNumberFormat="1" applyFont="1" applyBorder="1" applyAlignment="1">
      <alignment horizontal="center" vertical="center"/>
    </xf>
    <xf numFmtId="0" fontId="0" fillId="0" borderId="1" xfId="0" applyNumberFormat="1" applyBorder="1">
      <alignment vertical="center"/>
    </xf>
    <xf numFmtId="0" fontId="0" fillId="2" borderId="1" xfId="0" applyNumberFormat="1" applyFill="1" applyBorder="1">
      <alignment vertical="center"/>
    </xf>
    <xf numFmtId="0" fontId="0" fillId="0" borderId="0" xfId="0" applyNumberFormat="1">
      <alignment vertical="center"/>
    </xf>
    <xf numFmtId="49" fontId="10" fillId="0" borderId="2" xfId="1" applyNumberFormat="1" applyBorder="1" applyAlignment="1">
      <alignment horizontal="center" vertical="center" shrinkToFit="1"/>
    </xf>
    <xf numFmtId="49" fontId="14" fillId="0" borderId="3" xfId="1" applyNumberFormat="1" applyFont="1" applyBorder="1" applyAlignment="1">
      <alignment horizontal="center" vertical="center" shrinkToFit="1"/>
    </xf>
    <xf numFmtId="49" fontId="14" fillId="0" borderId="4" xfId="1" applyNumberFormat="1" applyFont="1" applyBorder="1" applyAlignment="1">
      <alignment horizontal="center" vertical="center" shrinkToFit="1"/>
    </xf>
    <xf numFmtId="0" fontId="10" fillId="0" borderId="2" xfId="1" applyFont="1" applyBorder="1" applyAlignment="1">
      <alignment horizontal="center" vertical="center" shrinkToFit="1"/>
    </xf>
    <xf numFmtId="0" fontId="14" fillId="0" borderId="4" xfId="1" applyFont="1" applyBorder="1" applyAlignment="1">
      <alignment horizontal="center" vertical="center" shrinkToFit="1"/>
    </xf>
    <xf numFmtId="0" fontId="10" fillId="0" borderId="2" xfId="1" applyBorder="1" applyAlignment="1">
      <alignment horizontal="center" vertical="center" shrinkToFit="1"/>
    </xf>
    <xf numFmtId="0" fontId="10" fillId="0" borderId="4" xfId="1" applyBorder="1" applyAlignment="1">
      <alignment horizontal="center" vertical="center" shrinkToFit="1"/>
    </xf>
    <xf numFmtId="0" fontId="19" fillId="0" borderId="1" xfId="1" applyFont="1" applyBorder="1" applyAlignment="1">
      <alignment horizontal="center" vertical="center"/>
    </xf>
    <xf numFmtId="179" fontId="19" fillId="0" borderId="2" xfId="1" applyNumberFormat="1" applyFont="1" applyBorder="1" applyAlignment="1">
      <alignment horizontal="center" vertical="center"/>
    </xf>
    <xf numFmtId="0" fontId="19" fillId="0" borderId="4" xfId="1" applyFont="1" applyBorder="1" applyAlignment="1">
      <alignment horizontal="center" vertical="center"/>
    </xf>
    <xf numFmtId="179" fontId="19" fillId="0" borderId="1" xfId="1" applyNumberFormat="1" applyFont="1" applyBorder="1" applyAlignment="1">
      <alignment horizontal="center" vertical="center"/>
    </xf>
    <xf numFmtId="49" fontId="10" fillId="0" borderId="2" xfId="1" applyNumberFormat="1" applyFont="1" applyBorder="1" applyAlignment="1">
      <alignment horizontal="center" vertical="center" shrinkToFit="1"/>
    </xf>
    <xf numFmtId="0" fontId="10" fillId="0" borderId="2" xfId="1" applyNumberFormat="1" applyBorder="1" applyAlignment="1">
      <alignment horizontal="center" vertical="center" shrinkToFit="1"/>
    </xf>
    <xf numFmtId="0" fontId="14" fillId="0" borderId="4" xfId="1" applyNumberFormat="1" applyFont="1" applyBorder="1" applyAlignment="1">
      <alignment horizontal="center" vertical="center" shrinkToFit="1"/>
    </xf>
    <xf numFmtId="0" fontId="14" fillId="0" borderId="2" xfId="1" applyFont="1" applyBorder="1" applyAlignment="1">
      <alignment horizontal="center" vertical="center"/>
    </xf>
    <xf numFmtId="0" fontId="14" fillId="0" borderId="4" xfId="1" applyFont="1" applyBorder="1" applyAlignment="1">
      <alignment horizontal="center" vertical="center"/>
    </xf>
    <xf numFmtId="0" fontId="19" fillId="0" borderId="1" xfId="1" applyFont="1" applyFill="1" applyBorder="1" applyAlignment="1">
      <alignment horizontal="center" vertical="center"/>
    </xf>
    <xf numFmtId="0" fontId="19" fillId="0" borderId="2" xfId="1" applyFont="1" applyBorder="1" applyAlignment="1">
      <alignment horizontal="center" vertical="center"/>
    </xf>
    <xf numFmtId="0" fontId="14" fillId="0" borderId="1" xfId="1" applyFont="1" applyBorder="1" applyAlignment="1">
      <alignment horizontal="center" vertical="center"/>
    </xf>
    <xf numFmtId="0" fontId="10" fillId="0" borderId="5" xfId="1" applyBorder="1" applyAlignment="1">
      <alignment horizontal="center" vertical="center"/>
    </xf>
    <xf numFmtId="0" fontId="10" fillId="0" borderId="6" xfId="1" applyBorder="1" applyAlignment="1">
      <alignment horizontal="center" vertical="center"/>
    </xf>
    <xf numFmtId="0" fontId="10" fillId="0" borderId="7" xfId="1" applyBorder="1" applyAlignment="1">
      <alignment horizontal="center" vertical="center"/>
    </xf>
    <xf numFmtId="0" fontId="14" fillId="0" borderId="1" xfId="1" applyFont="1" applyBorder="1" applyAlignment="1">
      <alignment horizontal="center" vertical="center" shrinkToFit="1"/>
    </xf>
    <xf numFmtId="0" fontId="12" fillId="0" borderId="1" xfId="1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0" fontId="20" fillId="0" borderId="1" xfId="1" applyFont="1" applyBorder="1" applyAlignment="1">
      <alignment horizontal="center" vertical="center"/>
    </xf>
    <xf numFmtId="0" fontId="0" fillId="0" borderId="5" xfId="1" applyFont="1" applyBorder="1" applyAlignment="1">
      <alignment horizontal="center" vertical="center" wrapText="1"/>
    </xf>
    <xf numFmtId="0" fontId="14" fillId="0" borderId="7" xfId="1" applyFont="1" applyBorder="1" applyAlignment="1">
      <alignment horizontal="center" vertical="center" wrapText="1"/>
    </xf>
    <xf numFmtId="0" fontId="14" fillId="0" borderId="8" xfId="1" applyFont="1" applyBorder="1" applyAlignment="1">
      <alignment horizontal="center" vertical="center" wrapText="1"/>
    </xf>
    <xf numFmtId="0" fontId="14" fillId="0" borderId="9" xfId="1" applyFont="1" applyBorder="1" applyAlignment="1">
      <alignment horizontal="center" vertical="center" wrapText="1"/>
    </xf>
    <xf numFmtId="0" fontId="14" fillId="0" borderId="5" xfId="1" applyFont="1" applyBorder="1" applyAlignment="1">
      <alignment horizontal="center" vertical="center" wrapText="1"/>
    </xf>
    <xf numFmtId="0" fontId="10" fillId="0" borderId="2" xfId="1" applyFont="1" applyBorder="1" applyAlignment="1">
      <alignment horizontal="center" vertical="center"/>
    </xf>
    <xf numFmtId="0" fontId="14" fillId="0" borderId="3" xfId="1" applyNumberFormat="1" applyFont="1" applyBorder="1" applyAlignment="1">
      <alignment horizontal="center" vertical="center" shrinkToFit="1"/>
    </xf>
    <xf numFmtId="49" fontId="10" fillId="0" borderId="3" xfId="1" applyNumberFormat="1" applyBorder="1" applyAlignment="1">
      <alignment horizontal="center" vertical="center" shrinkToFit="1"/>
    </xf>
    <xf numFmtId="49" fontId="10" fillId="0" borderId="4" xfId="1" applyNumberFormat="1" applyBorder="1" applyAlignment="1">
      <alignment horizontal="center" vertical="center" shrinkToFit="1"/>
    </xf>
    <xf numFmtId="49" fontId="10" fillId="0" borderId="2" xfId="1" applyNumberFormat="1" applyFill="1" applyBorder="1" applyAlignment="1">
      <alignment horizontal="center" vertical="center" shrinkToFit="1"/>
    </xf>
    <xf numFmtId="49" fontId="10" fillId="0" borderId="3" xfId="1" applyNumberFormat="1" applyFill="1" applyBorder="1" applyAlignment="1">
      <alignment horizontal="center" vertical="center" shrinkToFit="1"/>
    </xf>
    <xf numFmtId="49" fontId="10" fillId="0" borderId="4" xfId="1" applyNumberFormat="1" applyFill="1" applyBorder="1" applyAlignment="1">
      <alignment horizontal="center" vertical="center" shrinkToFit="1"/>
    </xf>
    <xf numFmtId="0" fontId="40" fillId="0" borderId="1" xfId="288" applyNumberFormat="1" applyFont="1" applyBorder="1" applyAlignment="1">
      <alignment horizontal="center" vertical="center"/>
    </xf>
    <xf numFmtId="0" fontId="40" fillId="0" borderId="1" xfId="288" applyNumberFormat="1" applyFont="1" applyBorder="1" applyAlignment="1">
      <alignment horizontal="center" vertical="center" wrapText="1"/>
    </xf>
    <xf numFmtId="0" fontId="62" fillId="0" borderId="1" xfId="288" applyNumberFormat="1" applyFont="1" applyBorder="1" applyAlignment="1">
      <alignment horizontal="center" vertical="center" wrapText="1"/>
    </xf>
    <xf numFmtId="0" fontId="0" fillId="0" borderId="1" xfId="0" applyBorder="1">
      <alignment vertical="center"/>
    </xf>
    <xf numFmtId="0" fontId="78" fillId="0" borderId="1" xfId="0" applyFont="1" applyFill="1" applyBorder="1">
      <alignment vertical="center"/>
    </xf>
  </cellXfs>
  <cellStyles count="866">
    <cellStyle name="20% - Accent1" xfId="8"/>
    <cellStyle name="20% - Accent1 2" xfId="9"/>
    <cellStyle name="20% - Accent1 3" xfId="10"/>
    <cellStyle name="20% - Accent1 3 2" xfId="11"/>
    <cellStyle name="20% - Accent1 4" xfId="12"/>
    <cellStyle name="20% - Accent1 4 2" xfId="13"/>
    <cellStyle name="20% - Accent1 5" xfId="14"/>
    <cellStyle name="20% - Accent1 5 2" xfId="15"/>
    <cellStyle name="20% - Accent1 6" xfId="16"/>
    <cellStyle name="20% - Accent1 6 2" xfId="17"/>
    <cellStyle name="20% - Accent1 7" xfId="18"/>
    <cellStyle name="20% - Accent1 8" xfId="19"/>
    <cellStyle name="20% - Accent2" xfId="20"/>
    <cellStyle name="20% - Accent2 2" xfId="21"/>
    <cellStyle name="20% - Accent2 3" xfId="22"/>
    <cellStyle name="20% - Accent2 3 2" xfId="23"/>
    <cellStyle name="20% - Accent2 4" xfId="24"/>
    <cellStyle name="20% - Accent2 4 2" xfId="25"/>
    <cellStyle name="20% - Accent2 5" xfId="26"/>
    <cellStyle name="20% - Accent2 5 2" xfId="27"/>
    <cellStyle name="20% - Accent2 6" xfId="28"/>
    <cellStyle name="20% - Accent2 6 2" xfId="29"/>
    <cellStyle name="20% - Accent2 7" xfId="30"/>
    <cellStyle name="20% - Accent2 8" xfId="31"/>
    <cellStyle name="20% - Accent3" xfId="32"/>
    <cellStyle name="20% - Accent3 2" xfId="33"/>
    <cellStyle name="20% - Accent3 3" xfId="34"/>
    <cellStyle name="20% - Accent3 3 2" xfId="35"/>
    <cellStyle name="20% - Accent3 4" xfId="36"/>
    <cellStyle name="20% - Accent3 4 2" xfId="37"/>
    <cellStyle name="20% - Accent3 5" xfId="38"/>
    <cellStyle name="20% - Accent3 5 2" xfId="39"/>
    <cellStyle name="20% - Accent3 6" xfId="40"/>
    <cellStyle name="20% - Accent3 6 2" xfId="41"/>
    <cellStyle name="20% - Accent3 7" xfId="42"/>
    <cellStyle name="20% - Accent3 8" xfId="43"/>
    <cellStyle name="20% - Accent4" xfId="44"/>
    <cellStyle name="20% - Accent4 2" xfId="45"/>
    <cellStyle name="20% - Accent4 3" xfId="46"/>
    <cellStyle name="20% - Accent4 3 2" xfId="47"/>
    <cellStyle name="20% - Accent4 4" xfId="48"/>
    <cellStyle name="20% - Accent4 4 2" xfId="49"/>
    <cellStyle name="20% - Accent4 5" xfId="50"/>
    <cellStyle name="20% - Accent4 5 2" xfId="51"/>
    <cellStyle name="20% - Accent4 6" xfId="52"/>
    <cellStyle name="20% - Accent4 6 2" xfId="53"/>
    <cellStyle name="20% - Accent4 7" xfId="54"/>
    <cellStyle name="20% - Accent4 8" xfId="55"/>
    <cellStyle name="20% - Accent5" xfId="56"/>
    <cellStyle name="20% - Accent5 2" xfId="57"/>
    <cellStyle name="20% - Accent5 3" xfId="58"/>
    <cellStyle name="20% - Accent5 3 2" xfId="59"/>
    <cellStyle name="20% - Accent5 4" xfId="60"/>
    <cellStyle name="20% - Accent5 4 2" xfId="61"/>
    <cellStyle name="20% - Accent5 5" xfId="62"/>
    <cellStyle name="20% - Accent5 5 2" xfId="63"/>
    <cellStyle name="20% - Accent5 6" xfId="64"/>
    <cellStyle name="20% - Accent5 6 2" xfId="65"/>
    <cellStyle name="20% - Accent5 7" xfId="66"/>
    <cellStyle name="20% - Accent5 8" xfId="67"/>
    <cellStyle name="20% - Accent6" xfId="68"/>
    <cellStyle name="20% - Accent6 2" xfId="69"/>
    <cellStyle name="20% - Accent6 3" xfId="70"/>
    <cellStyle name="20% - Accent6 3 2" xfId="71"/>
    <cellStyle name="20% - Accent6 4" xfId="72"/>
    <cellStyle name="20% - Accent6 4 2" xfId="73"/>
    <cellStyle name="20% - Accent6 5" xfId="74"/>
    <cellStyle name="20% - Accent6 5 2" xfId="75"/>
    <cellStyle name="20% - Accent6 6" xfId="76"/>
    <cellStyle name="20% - Accent6 6 2" xfId="77"/>
    <cellStyle name="20% - Accent6 7" xfId="78"/>
    <cellStyle name="20% - Accent6 8" xfId="79"/>
    <cellStyle name="20% - 강조색1" xfId="673" builtinId="30" customBuiltin="1"/>
    <cellStyle name="20% - 강조색1 2" xfId="2"/>
    <cellStyle name="20% - 강조색1 3" xfId="633"/>
    <cellStyle name="20% - 강조색1 3 2" xfId="769"/>
    <cellStyle name="20% - 강조색1 4" xfId="700"/>
    <cellStyle name="20% - 강조색1 4 2" xfId="784"/>
    <cellStyle name="20% - 강조색1 5" xfId="714"/>
    <cellStyle name="20% - 강조색1 5 2" xfId="798"/>
    <cellStyle name="20% - 강조색1 6" xfId="728"/>
    <cellStyle name="20% - 강조색1 6 2" xfId="812"/>
    <cellStyle name="20% - 강조색1 7" xfId="742"/>
    <cellStyle name="20% - 강조색1 7 2" xfId="826"/>
    <cellStyle name="20% - 강조색1 8" xfId="756"/>
    <cellStyle name="20% - 강조색1 8 2" xfId="840"/>
    <cellStyle name="20% - 강조색1 9" xfId="854"/>
    <cellStyle name="20% - 강조색2" xfId="677" builtinId="34" customBuiltin="1"/>
    <cellStyle name="20% - 강조색2 2" xfId="3"/>
    <cellStyle name="20% - 강조색2 3" xfId="637"/>
    <cellStyle name="20% - 강조색2 3 2" xfId="771"/>
    <cellStyle name="20% - 강조색2 4" xfId="702"/>
    <cellStyle name="20% - 강조색2 4 2" xfId="786"/>
    <cellStyle name="20% - 강조색2 5" xfId="716"/>
    <cellStyle name="20% - 강조색2 5 2" xfId="800"/>
    <cellStyle name="20% - 강조색2 6" xfId="730"/>
    <cellStyle name="20% - 강조색2 6 2" xfId="814"/>
    <cellStyle name="20% - 강조색2 7" xfId="744"/>
    <cellStyle name="20% - 강조색2 7 2" xfId="828"/>
    <cellStyle name="20% - 강조색2 8" xfId="758"/>
    <cellStyle name="20% - 강조색2 8 2" xfId="842"/>
    <cellStyle name="20% - 강조색2 9" xfId="856"/>
    <cellStyle name="20% - 강조색3" xfId="681" builtinId="38" customBuiltin="1"/>
    <cellStyle name="20% - 강조색3 2" xfId="4"/>
    <cellStyle name="20% - 강조색3 3" xfId="641"/>
    <cellStyle name="20% - 강조색3 3 2" xfId="773"/>
    <cellStyle name="20% - 강조색3 4" xfId="704"/>
    <cellStyle name="20% - 강조색3 4 2" xfId="788"/>
    <cellStyle name="20% - 강조색3 5" xfId="718"/>
    <cellStyle name="20% - 강조색3 5 2" xfId="802"/>
    <cellStyle name="20% - 강조색3 6" xfId="732"/>
    <cellStyle name="20% - 강조색3 6 2" xfId="816"/>
    <cellStyle name="20% - 강조색3 7" xfId="746"/>
    <cellStyle name="20% - 강조색3 7 2" xfId="830"/>
    <cellStyle name="20% - 강조색3 8" xfId="760"/>
    <cellStyle name="20% - 강조색3 8 2" xfId="844"/>
    <cellStyle name="20% - 강조색3 9" xfId="858"/>
    <cellStyle name="20% - 강조색4" xfId="685" builtinId="42" customBuiltin="1"/>
    <cellStyle name="20% - 강조색4 2" xfId="5"/>
    <cellStyle name="20% - 강조색4 3" xfId="645"/>
    <cellStyle name="20% - 강조색4 3 2" xfId="775"/>
    <cellStyle name="20% - 강조색4 4" xfId="706"/>
    <cellStyle name="20% - 강조색4 4 2" xfId="790"/>
    <cellStyle name="20% - 강조색4 5" xfId="720"/>
    <cellStyle name="20% - 강조색4 5 2" xfId="804"/>
    <cellStyle name="20% - 강조색4 6" xfId="734"/>
    <cellStyle name="20% - 강조색4 6 2" xfId="818"/>
    <cellStyle name="20% - 강조색4 7" xfId="748"/>
    <cellStyle name="20% - 강조색4 7 2" xfId="832"/>
    <cellStyle name="20% - 강조색4 8" xfId="762"/>
    <cellStyle name="20% - 강조색4 8 2" xfId="846"/>
    <cellStyle name="20% - 강조색4 9" xfId="860"/>
    <cellStyle name="20% - 강조색5" xfId="689" builtinId="46" customBuiltin="1"/>
    <cellStyle name="20% - 강조색5 2" xfId="6"/>
    <cellStyle name="20% - 강조색5 3" xfId="649"/>
    <cellStyle name="20% - 강조색5 3 2" xfId="777"/>
    <cellStyle name="20% - 강조색5 4" xfId="708"/>
    <cellStyle name="20% - 강조색5 4 2" xfId="792"/>
    <cellStyle name="20% - 강조색5 5" xfId="722"/>
    <cellStyle name="20% - 강조색5 5 2" xfId="806"/>
    <cellStyle name="20% - 강조색5 6" xfId="736"/>
    <cellStyle name="20% - 강조색5 6 2" xfId="820"/>
    <cellStyle name="20% - 강조색5 7" xfId="750"/>
    <cellStyle name="20% - 강조색5 7 2" xfId="834"/>
    <cellStyle name="20% - 강조색5 8" xfId="764"/>
    <cellStyle name="20% - 강조색5 8 2" xfId="848"/>
    <cellStyle name="20% - 강조색5 9" xfId="862"/>
    <cellStyle name="20% - 강조색6" xfId="693" builtinId="50" customBuiltin="1"/>
    <cellStyle name="20% - 강조색6 2" xfId="7"/>
    <cellStyle name="20% - 강조색6 3" xfId="653"/>
    <cellStyle name="20% - 강조색6 3 2" xfId="779"/>
    <cellStyle name="20% - 강조색6 4" xfId="710"/>
    <cellStyle name="20% - 강조색6 4 2" xfId="794"/>
    <cellStyle name="20% - 강조색6 5" xfId="724"/>
    <cellStyle name="20% - 강조색6 5 2" xfId="808"/>
    <cellStyle name="20% - 강조색6 6" xfId="738"/>
    <cellStyle name="20% - 강조색6 6 2" xfId="822"/>
    <cellStyle name="20% - 강조색6 7" xfId="752"/>
    <cellStyle name="20% - 강조색6 7 2" xfId="836"/>
    <cellStyle name="20% - 강조색6 8" xfId="766"/>
    <cellStyle name="20% - 강조색6 8 2" xfId="850"/>
    <cellStyle name="20% - 강조색6 9" xfId="864"/>
    <cellStyle name="40% - Accent1" xfId="86"/>
    <cellStyle name="40% - Accent1 2" xfId="87"/>
    <cellStyle name="40% - Accent1 3" xfId="88"/>
    <cellStyle name="40% - Accent1 3 2" xfId="89"/>
    <cellStyle name="40% - Accent1 4" xfId="90"/>
    <cellStyle name="40% - Accent1 4 2" xfId="91"/>
    <cellStyle name="40% - Accent1 5" xfId="92"/>
    <cellStyle name="40% - Accent1 5 2" xfId="93"/>
    <cellStyle name="40% - Accent1 6" xfId="94"/>
    <cellStyle name="40% - Accent1 6 2" xfId="95"/>
    <cellStyle name="40% - Accent1 7" xfId="96"/>
    <cellStyle name="40% - Accent1 8" xfId="97"/>
    <cellStyle name="40% - Accent2" xfId="98"/>
    <cellStyle name="40% - Accent2 2" xfId="99"/>
    <cellStyle name="40% - Accent2 3" xfId="100"/>
    <cellStyle name="40% - Accent2 3 2" xfId="101"/>
    <cellStyle name="40% - Accent2 4" xfId="102"/>
    <cellStyle name="40% - Accent2 4 2" xfId="103"/>
    <cellStyle name="40% - Accent2 5" xfId="104"/>
    <cellStyle name="40% - Accent2 5 2" xfId="105"/>
    <cellStyle name="40% - Accent2 6" xfId="106"/>
    <cellStyle name="40% - Accent2 6 2" xfId="107"/>
    <cellStyle name="40% - Accent2 7" xfId="108"/>
    <cellStyle name="40% - Accent2 8" xfId="109"/>
    <cellStyle name="40% - Accent3" xfId="110"/>
    <cellStyle name="40% - Accent3 2" xfId="111"/>
    <cellStyle name="40% - Accent3 3" xfId="112"/>
    <cellStyle name="40% - Accent3 3 2" xfId="113"/>
    <cellStyle name="40% - Accent3 4" xfId="114"/>
    <cellStyle name="40% - Accent3 4 2" xfId="115"/>
    <cellStyle name="40% - Accent3 5" xfId="116"/>
    <cellStyle name="40% - Accent3 5 2" xfId="117"/>
    <cellStyle name="40% - Accent3 6" xfId="118"/>
    <cellStyle name="40% - Accent3 6 2" xfId="119"/>
    <cellStyle name="40% - Accent3 7" xfId="120"/>
    <cellStyle name="40% - Accent3 8" xfId="121"/>
    <cellStyle name="40% - Accent4" xfId="122"/>
    <cellStyle name="40% - Accent4 2" xfId="123"/>
    <cellStyle name="40% - Accent4 3" xfId="124"/>
    <cellStyle name="40% - Accent4 3 2" xfId="125"/>
    <cellStyle name="40% - Accent4 4" xfId="126"/>
    <cellStyle name="40% - Accent4 4 2" xfId="127"/>
    <cellStyle name="40% - Accent4 5" xfId="128"/>
    <cellStyle name="40% - Accent4 5 2" xfId="129"/>
    <cellStyle name="40% - Accent4 6" xfId="130"/>
    <cellStyle name="40% - Accent4 6 2" xfId="131"/>
    <cellStyle name="40% - Accent4 7" xfId="132"/>
    <cellStyle name="40% - Accent4 8" xfId="133"/>
    <cellStyle name="40% - Accent5" xfId="134"/>
    <cellStyle name="40% - Accent5 2" xfId="135"/>
    <cellStyle name="40% - Accent5 3" xfId="136"/>
    <cellStyle name="40% - Accent5 3 2" xfId="137"/>
    <cellStyle name="40% - Accent5 4" xfId="138"/>
    <cellStyle name="40% - Accent5 4 2" xfId="139"/>
    <cellStyle name="40% - Accent5 5" xfId="140"/>
    <cellStyle name="40% - Accent5 5 2" xfId="141"/>
    <cellStyle name="40% - Accent5 6" xfId="142"/>
    <cellStyle name="40% - Accent5 6 2" xfId="143"/>
    <cellStyle name="40% - Accent5 7" xfId="144"/>
    <cellStyle name="40% - Accent5 8" xfId="145"/>
    <cellStyle name="40% - Accent6" xfId="146"/>
    <cellStyle name="40% - Accent6 2" xfId="147"/>
    <cellStyle name="40% - Accent6 3" xfId="148"/>
    <cellStyle name="40% - Accent6 3 2" xfId="149"/>
    <cellStyle name="40% - Accent6 4" xfId="150"/>
    <cellStyle name="40% - Accent6 4 2" xfId="151"/>
    <cellStyle name="40% - Accent6 5" xfId="152"/>
    <cellStyle name="40% - Accent6 5 2" xfId="153"/>
    <cellStyle name="40% - Accent6 6" xfId="154"/>
    <cellStyle name="40% - Accent6 6 2" xfId="155"/>
    <cellStyle name="40% - Accent6 7" xfId="156"/>
    <cellStyle name="40% - Accent6 8" xfId="157"/>
    <cellStyle name="40% - 강조색1" xfId="674" builtinId="31" customBuiltin="1"/>
    <cellStyle name="40% - 강조색1 2" xfId="80"/>
    <cellStyle name="40% - 강조색1 3" xfId="634"/>
    <cellStyle name="40% - 강조색1 3 2" xfId="770"/>
    <cellStyle name="40% - 강조색1 4" xfId="701"/>
    <cellStyle name="40% - 강조색1 4 2" xfId="785"/>
    <cellStyle name="40% - 강조색1 5" xfId="715"/>
    <cellStyle name="40% - 강조색1 5 2" xfId="799"/>
    <cellStyle name="40% - 강조색1 6" xfId="729"/>
    <cellStyle name="40% - 강조색1 6 2" xfId="813"/>
    <cellStyle name="40% - 강조색1 7" xfId="743"/>
    <cellStyle name="40% - 강조색1 7 2" xfId="827"/>
    <cellStyle name="40% - 강조색1 8" xfId="757"/>
    <cellStyle name="40% - 강조색1 8 2" xfId="841"/>
    <cellStyle name="40% - 강조색1 9" xfId="855"/>
    <cellStyle name="40% - 강조색2" xfId="678" builtinId="35" customBuiltin="1"/>
    <cellStyle name="40% - 강조색2 2" xfId="81"/>
    <cellStyle name="40% - 강조색2 3" xfId="638"/>
    <cellStyle name="40% - 강조색2 3 2" xfId="772"/>
    <cellStyle name="40% - 강조색2 4" xfId="703"/>
    <cellStyle name="40% - 강조색2 4 2" xfId="787"/>
    <cellStyle name="40% - 강조색2 5" xfId="717"/>
    <cellStyle name="40% - 강조색2 5 2" xfId="801"/>
    <cellStyle name="40% - 강조색2 6" xfId="731"/>
    <cellStyle name="40% - 강조색2 6 2" xfId="815"/>
    <cellStyle name="40% - 강조색2 7" xfId="745"/>
    <cellStyle name="40% - 강조색2 7 2" xfId="829"/>
    <cellStyle name="40% - 강조색2 8" xfId="759"/>
    <cellStyle name="40% - 강조색2 8 2" xfId="843"/>
    <cellStyle name="40% - 강조색2 9" xfId="857"/>
    <cellStyle name="40% - 강조색3" xfId="682" builtinId="39" customBuiltin="1"/>
    <cellStyle name="40% - 강조색3 2" xfId="82"/>
    <cellStyle name="40% - 강조색3 3" xfId="642"/>
    <cellStyle name="40% - 강조색3 3 2" xfId="774"/>
    <cellStyle name="40% - 강조색3 4" xfId="705"/>
    <cellStyle name="40% - 강조색3 4 2" xfId="789"/>
    <cellStyle name="40% - 강조색3 5" xfId="719"/>
    <cellStyle name="40% - 강조색3 5 2" xfId="803"/>
    <cellStyle name="40% - 강조색3 6" xfId="733"/>
    <cellStyle name="40% - 강조색3 6 2" xfId="817"/>
    <cellStyle name="40% - 강조색3 7" xfId="747"/>
    <cellStyle name="40% - 강조색3 7 2" xfId="831"/>
    <cellStyle name="40% - 강조색3 8" xfId="761"/>
    <cellStyle name="40% - 강조색3 8 2" xfId="845"/>
    <cellStyle name="40% - 강조색3 9" xfId="859"/>
    <cellStyle name="40% - 강조색4" xfId="686" builtinId="43" customBuiltin="1"/>
    <cellStyle name="40% - 강조색4 2" xfId="83"/>
    <cellStyle name="40% - 강조색4 3" xfId="646"/>
    <cellStyle name="40% - 강조색4 3 2" xfId="776"/>
    <cellStyle name="40% - 강조색4 4" xfId="707"/>
    <cellStyle name="40% - 강조색4 4 2" xfId="791"/>
    <cellStyle name="40% - 강조색4 5" xfId="721"/>
    <cellStyle name="40% - 강조색4 5 2" xfId="805"/>
    <cellStyle name="40% - 강조색4 6" xfId="735"/>
    <cellStyle name="40% - 강조색4 6 2" xfId="819"/>
    <cellStyle name="40% - 강조색4 7" xfId="749"/>
    <cellStyle name="40% - 강조색4 7 2" xfId="833"/>
    <cellStyle name="40% - 강조색4 8" xfId="763"/>
    <cellStyle name="40% - 강조색4 8 2" xfId="847"/>
    <cellStyle name="40% - 강조색4 9" xfId="861"/>
    <cellStyle name="40% - 강조색5" xfId="690" builtinId="47" customBuiltin="1"/>
    <cellStyle name="40% - 강조색5 2" xfId="84"/>
    <cellStyle name="40% - 강조색5 3" xfId="650"/>
    <cellStyle name="40% - 강조색5 3 2" xfId="778"/>
    <cellStyle name="40% - 강조색5 4" xfId="709"/>
    <cellStyle name="40% - 강조색5 4 2" xfId="793"/>
    <cellStyle name="40% - 강조색5 5" xfId="723"/>
    <cellStyle name="40% - 강조색5 5 2" xfId="807"/>
    <cellStyle name="40% - 강조색5 6" xfId="737"/>
    <cellStyle name="40% - 강조색5 6 2" xfId="821"/>
    <cellStyle name="40% - 강조색5 7" xfId="751"/>
    <cellStyle name="40% - 강조색5 7 2" xfId="835"/>
    <cellStyle name="40% - 강조색5 8" xfId="765"/>
    <cellStyle name="40% - 강조색5 8 2" xfId="849"/>
    <cellStyle name="40% - 강조색5 9" xfId="863"/>
    <cellStyle name="40% - 강조색6" xfId="694" builtinId="51" customBuiltin="1"/>
    <cellStyle name="40% - 강조색6 2" xfId="85"/>
    <cellStyle name="40% - 강조색6 3" xfId="654"/>
    <cellStyle name="40% - 강조색6 3 2" xfId="780"/>
    <cellStyle name="40% - 강조색6 4" xfId="711"/>
    <cellStyle name="40% - 강조색6 4 2" xfId="795"/>
    <cellStyle name="40% - 강조색6 5" xfId="725"/>
    <cellStyle name="40% - 강조색6 5 2" xfId="809"/>
    <cellStyle name="40% - 강조색6 6" xfId="739"/>
    <cellStyle name="40% - 강조색6 6 2" xfId="823"/>
    <cellStyle name="40% - 강조색6 7" xfId="753"/>
    <cellStyle name="40% - 강조색6 7 2" xfId="837"/>
    <cellStyle name="40% - 강조색6 8" xfId="767"/>
    <cellStyle name="40% - 강조색6 8 2" xfId="851"/>
    <cellStyle name="40% - 강조색6 9" xfId="865"/>
    <cellStyle name="60% - Accent1" xfId="164"/>
    <cellStyle name="60% - Accent1 2" xfId="165"/>
    <cellStyle name="60% - Accent1 3" xfId="166"/>
    <cellStyle name="60% - Accent1 3 2" xfId="167"/>
    <cellStyle name="60% - Accent1 4" xfId="168"/>
    <cellStyle name="60% - Accent1 4 2" xfId="169"/>
    <cellStyle name="60% - Accent1 5" xfId="170"/>
    <cellStyle name="60% - Accent1 5 2" xfId="171"/>
    <cellStyle name="60% - Accent1 6" xfId="172"/>
    <cellStyle name="60% - Accent1 6 2" xfId="173"/>
    <cellStyle name="60% - Accent1 7" xfId="174"/>
    <cellStyle name="60% - Accent1 8" xfId="175"/>
    <cellStyle name="60% - Accent2" xfId="176"/>
    <cellStyle name="60% - Accent2 2" xfId="177"/>
    <cellStyle name="60% - Accent2 3" xfId="178"/>
    <cellStyle name="60% - Accent2 3 2" xfId="179"/>
    <cellStyle name="60% - Accent2 4" xfId="180"/>
    <cellStyle name="60% - Accent2 4 2" xfId="181"/>
    <cellStyle name="60% - Accent2 5" xfId="182"/>
    <cellStyle name="60% - Accent2 5 2" xfId="183"/>
    <cellStyle name="60% - Accent2 6" xfId="184"/>
    <cellStyle name="60% - Accent2 6 2" xfId="185"/>
    <cellStyle name="60% - Accent2 7" xfId="186"/>
    <cellStyle name="60% - Accent2 8" xfId="187"/>
    <cellStyle name="60% - Accent3" xfId="188"/>
    <cellStyle name="60% - Accent3 2" xfId="189"/>
    <cellStyle name="60% - Accent3 3" xfId="190"/>
    <cellStyle name="60% - Accent3 3 2" xfId="191"/>
    <cellStyle name="60% - Accent3 4" xfId="192"/>
    <cellStyle name="60% - Accent3 4 2" xfId="193"/>
    <cellStyle name="60% - Accent3 5" xfId="194"/>
    <cellStyle name="60% - Accent3 5 2" xfId="195"/>
    <cellStyle name="60% - Accent3 6" xfId="196"/>
    <cellStyle name="60% - Accent3 6 2" xfId="197"/>
    <cellStyle name="60% - Accent3 7" xfId="198"/>
    <cellStyle name="60% - Accent3 8" xfId="199"/>
    <cellStyle name="60% - Accent4" xfId="200"/>
    <cellStyle name="60% - Accent4 2" xfId="201"/>
    <cellStyle name="60% - Accent4 3" xfId="202"/>
    <cellStyle name="60% - Accent4 3 2" xfId="203"/>
    <cellStyle name="60% - Accent4 4" xfId="204"/>
    <cellStyle name="60% - Accent4 4 2" xfId="205"/>
    <cellStyle name="60% - Accent4 5" xfId="206"/>
    <cellStyle name="60% - Accent4 5 2" xfId="207"/>
    <cellStyle name="60% - Accent4 6" xfId="208"/>
    <cellStyle name="60% - Accent4 6 2" xfId="209"/>
    <cellStyle name="60% - Accent4 7" xfId="210"/>
    <cellStyle name="60% - Accent4 8" xfId="211"/>
    <cellStyle name="60% - Accent5" xfId="212"/>
    <cellStyle name="60% - Accent5 2" xfId="213"/>
    <cellStyle name="60% - Accent5 3" xfId="214"/>
    <cellStyle name="60% - Accent5 3 2" xfId="215"/>
    <cellStyle name="60% - Accent5 4" xfId="216"/>
    <cellStyle name="60% - Accent5 4 2" xfId="217"/>
    <cellStyle name="60% - Accent5 5" xfId="218"/>
    <cellStyle name="60% - Accent5 5 2" xfId="219"/>
    <cellStyle name="60% - Accent5 6" xfId="220"/>
    <cellStyle name="60% - Accent5 6 2" xfId="221"/>
    <cellStyle name="60% - Accent5 7" xfId="222"/>
    <cellStyle name="60% - Accent5 8" xfId="223"/>
    <cellStyle name="60% - Accent6" xfId="224"/>
    <cellStyle name="60% - Accent6 2" xfId="225"/>
    <cellStyle name="60% - Accent6 3" xfId="226"/>
    <cellStyle name="60% - Accent6 3 2" xfId="227"/>
    <cellStyle name="60% - Accent6 4" xfId="228"/>
    <cellStyle name="60% - Accent6 4 2" xfId="229"/>
    <cellStyle name="60% - Accent6 5" xfId="230"/>
    <cellStyle name="60% - Accent6 5 2" xfId="231"/>
    <cellStyle name="60% - Accent6 6" xfId="232"/>
    <cellStyle name="60% - Accent6 6 2" xfId="233"/>
    <cellStyle name="60% - Accent6 7" xfId="234"/>
    <cellStyle name="60% - Accent6 8" xfId="235"/>
    <cellStyle name="60% - 강조색1" xfId="675" builtinId="32" customBuiltin="1"/>
    <cellStyle name="60% - 강조색1 2" xfId="158"/>
    <cellStyle name="60% - 강조색1 3" xfId="635"/>
    <cellStyle name="60% - 강조색2" xfId="679" builtinId="36" customBuiltin="1"/>
    <cellStyle name="60% - 강조색2 2" xfId="159"/>
    <cellStyle name="60% - 강조색2 3" xfId="639"/>
    <cellStyle name="60% - 강조색3" xfId="683" builtinId="40" customBuiltin="1"/>
    <cellStyle name="60% - 강조색3 2" xfId="160"/>
    <cellStyle name="60% - 강조색3 3" xfId="643"/>
    <cellStyle name="60% - 강조색4" xfId="687" builtinId="44" customBuiltin="1"/>
    <cellStyle name="60% - 강조색4 2" xfId="161"/>
    <cellStyle name="60% - 강조색4 3" xfId="647"/>
    <cellStyle name="60% - 강조색5" xfId="691" builtinId="48" customBuiltin="1"/>
    <cellStyle name="60% - 강조색5 2" xfId="162"/>
    <cellStyle name="60% - 강조색5 3" xfId="651"/>
    <cellStyle name="60% - 강조색6" xfId="695" builtinId="52" customBuiltin="1"/>
    <cellStyle name="60% - 강조색6 2" xfId="163"/>
    <cellStyle name="60% - 강조색6 3" xfId="655"/>
    <cellStyle name="Accent1" xfId="289"/>
    <cellStyle name="Accent1 2" xfId="290"/>
    <cellStyle name="Accent1 3" xfId="291"/>
    <cellStyle name="Accent1 3 2" xfId="292"/>
    <cellStyle name="Accent1 4" xfId="293"/>
    <cellStyle name="Accent1 4 2" xfId="294"/>
    <cellStyle name="Accent1 5" xfId="295"/>
    <cellStyle name="Accent1 5 2" xfId="296"/>
    <cellStyle name="Accent1 6" xfId="297"/>
    <cellStyle name="Accent1 6 2" xfId="298"/>
    <cellStyle name="Accent1 7" xfId="299"/>
    <cellStyle name="Accent1 8" xfId="300"/>
    <cellStyle name="Accent2" xfId="301"/>
    <cellStyle name="Accent2 2" xfId="302"/>
    <cellStyle name="Accent2 3" xfId="303"/>
    <cellStyle name="Accent2 3 2" xfId="304"/>
    <cellStyle name="Accent2 4" xfId="305"/>
    <cellStyle name="Accent2 4 2" xfId="306"/>
    <cellStyle name="Accent2 5" xfId="307"/>
    <cellStyle name="Accent2 5 2" xfId="308"/>
    <cellStyle name="Accent2 6" xfId="309"/>
    <cellStyle name="Accent2 6 2" xfId="310"/>
    <cellStyle name="Accent2 7" xfId="311"/>
    <cellStyle name="Accent2 8" xfId="312"/>
    <cellStyle name="Accent3" xfId="313"/>
    <cellStyle name="Accent3 2" xfId="314"/>
    <cellStyle name="Accent3 3" xfId="315"/>
    <cellStyle name="Accent3 3 2" xfId="316"/>
    <cellStyle name="Accent3 4" xfId="317"/>
    <cellStyle name="Accent3 4 2" xfId="318"/>
    <cellStyle name="Accent3 5" xfId="319"/>
    <cellStyle name="Accent3 5 2" xfId="320"/>
    <cellStyle name="Accent3 6" xfId="321"/>
    <cellStyle name="Accent3 6 2" xfId="322"/>
    <cellStyle name="Accent3 7" xfId="323"/>
    <cellStyle name="Accent3 8" xfId="324"/>
    <cellStyle name="Accent4" xfId="325"/>
    <cellStyle name="Accent4 2" xfId="326"/>
    <cellStyle name="Accent4 3" xfId="327"/>
    <cellStyle name="Accent4 3 2" xfId="328"/>
    <cellStyle name="Accent4 4" xfId="329"/>
    <cellStyle name="Accent4 4 2" xfId="330"/>
    <cellStyle name="Accent4 5" xfId="331"/>
    <cellStyle name="Accent4 5 2" xfId="332"/>
    <cellStyle name="Accent4 6" xfId="333"/>
    <cellStyle name="Accent4 6 2" xfId="334"/>
    <cellStyle name="Accent4 7" xfId="335"/>
    <cellStyle name="Accent4 8" xfId="336"/>
    <cellStyle name="Accent5" xfId="337"/>
    <cellStyle name="Accent5 2" xfId="338"/>
    <cellStyle name="Accent5 3" xfId="339"/>
    <cellStyle name="Accent5 3 2" xfId="340"/>
    <cellStyle name="Accent5 4" xfId="341"/>
    <cellStyle name="Accent5 4 2" xfId="342"/>
    <cellStyle name="Accent5 5" xfId="343"/>
    <cellStyle name="Accent5 5 2" xfId="344"/>
    <cellStyle name="Accent5 6" xfId="345"/>
    <cellStyle name="Accent5 6 2" xfId="346"/>
    <cellStyle name="Accent5 7" xfId="347"/>
    <cellStyle name="Accent5 8" xfId="348"/>
    <cellStyle name="Accent6" xfId="349"/>
    <cellStyle name="Accent6 2" xfId="350"/>
    <cellStyle name="Accent6 3" xfId="351"/>
    <cellStyle name="Accent6 3 2" xfId="352"/>
    <cellStyle name="Accent6 4" xfId="353"/>
    <cellStyle name="Accent6 4 2" xfId="354"/>
    <cellStyle name="Accent6 5" xfId="355"/>
    <cellStyle name="Accent6 5 2" xfId="356"/>
    <cellStyle name="Accent6 6" xfId="357"/>
    <cellStyle name="Accent6 6 2" xfId="358"/>
    <cellStyle name="Accent6 7" xfId="359"/>
    <cellStyle name="Accent6 8" xfId="360"/>
    <cellStyle name="Bad" xfId="361"/>
    <cellStyle name="Bad 2" xfId="362"/>
    <cellStyle name="Bad 3" xfId="363"/>
    <cellStyle name="Bad 3 2" xfId="364"/>
    <cellStyle name="Bad 4" xfId="365"/>
    <cellStyle name="Bad 4 2" xfId="366"/>
    <cellStyle name="Bad 5" xfId="367"/>
    <cellStyle name="Bad 5 2" xfId="368"/>
    <cellStyle name="Bad 6" xfId="369"/>
    <cellStyle name="Bad 6 2" xfId="370"/>
    <cellStyle name="Bad 7" xfId="371"/>
    <cellStyle name="Bad 8" xfId="372"/>
    <cellStyle name="Calculation" xfId="373"/>
    <cellStyle name="Calculation 10" xfId="374"/>
    <cellStyle name="Calculation 2" xfId="375"/>
    <cellStyle name="Calculation 2 2" xfId="376"/>
    <cellStyle name="Calculation 3" xfId="377"/>
    <cellStyle name="Calculation 3 2" xfId="378"/>
    <cellStyle name="Calculation 3 2 2" xfId="379"/>
    <cellStyle name="Calculation 3 3" xfId="380"/>
    <cellStyle name="Calculation 4" xfId="381"/>
    <cellStyle name="Calculation 4 2" xfId="382"/>
    <cellStyle name="Calculation 4 2 2" xfId="383"/>
    <cellStyle name="Calculation 4 3" xfId="384"/>
    <cellStyle name="Calculation 5" xfId="385"/>
    <cellStyle name="Calculation 5 2" xfId="386"/>
    <cellStyle name="Calculation 5 2 2" xfId="387"/>
    <cellStyle name="Calculation 5 3" xfId="388"/>
    <cellStyle name="Calculation 6" xfId="389"/>
    <cellStyle name="Calculation 6 2" xfId="390"/>
    <cellStyle name="Calculation 7" xfId="391"/>
    <cellStyle name="Calculation 7 2" xfId="392"/>
    <cellStyle name="Calculation 8" xfId="393"/>
    <cellStyle name="Calculation 9" xfId="394"/>
    <cellStyle name="Check Cell" xfId="395"/>
    <cellStyle name="Check Cell 2" xfId="396"/>
    <cellStyle name="Check Cell 3" xfId="397"/>
    <cellStyle name="Check Cell 3 2" xfId="398"/>
    <cellStyle name="Check Cell 4" xfId="399"/>
    <cellStyle name="Check Cell 4 2" xfId="400"/>
    <cellStyle name="Check Cell 5" xfId="401"/>
    <cellStyle name="Check Cell 5 2" xfId="402"/>
    <cellStyle name="Check Cell 6" xfId="403"/>
    <cellStyle name="Check Cell 6 2" xfId="404"/>
    <cellStyle name="Check Cell 7" xfId="405"/>
    <cellStyle name="Check Cell 8" xfId="406"/>
    <cellStyle name="Explanatory Text" xfId="407"/>
    <cellStyle name="Explanatory Text 2" xfId="408"/>
    <cellStyle name="Explanatory Text 3" xfId="409"/>
    <cellStyle name="Explanatory Text 3 2" xfId="410"/>
    <cellStyle name="Explanatory Text 4" xfId="411"/>
    <cellStyle name="Explanatory Text 4 2" xfId="412"/>
    <cellStyle name="Explanatory Text 5" xfId="413"/>
    <cellStyle name="Explanatory Text 5 2" xfId="414"/>
    <cellStyle name="Explanatory Text 6" xfId="415"/>
    <cellStyle name="Explanatory Text 6 2" xfId="416"/>
    <cellStyle name="Explanatory Text 7" xfId="417"/>
    <cellStyle name="Explanatory Text 8" xfId="418"/>
    <cellStyle name="Good" xfId="419"/>
    <cellStyle name="Good 2" xfId="420"/>
    <cellStyle name="Good 3" xfId="421"/>
    <cellStyle name="Good 3 2" xfId="422"/>
    <cellStyle name="Good 4" xfId="423"/>
    <cellStyle name="Good 4 2" xfId="424"/>
    <cellStyle name="Good 5" xfId="425"/>
    <cellStyle name="Good 5 2" xfId="426"/>
    <cellStyle name="Good 6" xfId="427"/>
    <cellStyle name="Good 6 2" xfId="428"/>
    <cellStyle name="Good 7" xfId="429"/>
    <cellStyle name="Good 8" xfId="430"/>
    <cellStyle name="Heading 1" xfId="431"/>
    <cellStyle name="Heading 1 2" xfId="432"/>
    <cellStyle name="Heading 1 3" xfId="433"/>
    <cellStyle name="Heading 1 3 2" xfId="434"/>
    <cellStyle name="Heading 1 4" xfId="435"/>
    <cellStyle name="Heading 1 4 2" xfId="436"/>
    <cellStyle name="Heading 1 5" xfId="437"/>
    <cellStyle name="Heading 1 5 2" xfId="438"/>
    <cellStyle name="Heading 1 6" xfId="439"/>
    <cellStyle name="Heading 1 6 2" xfId="440"/>
    <cellStyle name="Heading 1 7" xfId="441"/>
    <cellStyle name="Heading 1 8" xfId="442"/>
    <cellStyle name="Heading 2" xfId="443"/>
    <cellStyle name="Heading 2 2" xfId="444"/>
    <cellStyle name="Heading 2 3" xfId="445"/>
    <cellStyle name="Heading 2 3 2" xfId="446"/>
    <cellStyle name="Heading 2 4" xfId="447"/>
    <cellStyle name="Heading 2 4 2" xfId="448"/>
    <cellStyle name="Heading 2 5" xfId="449"/>
    <cellStyle name="Heading 2 5 2" xfId="450"/>
    <cellStyle name="Heading 2 6" xfId="451"/>
    <cellStyle name="Heading 2 6 2" xfId="452"/>
    <cellStyle name="Heading 2 7" xfId="453"/>
    <cellStyle name="Heading 2 8" xfId="454"/>
    <cellStyle name="Heading 3" xfId="455"/>
    <cellStyle name="Heading 3 2" xfId="456"/>
    <cellStyle name="Heading 3 3" xfId="457"/>
    <cellStyle name="Heading 3 3 2" xfId="458"/>
    <cellStyle name="Heading 3 4" xfId="459"/>
    <cellStyle name="Heading 3 4 2" xfId="460"/>
    <cellStyle name="Heading 3 5" xfId="461"/>
    <cellStyle name="Heading 3 5 2" xfId="462"/>
    <cellStyle name="Heading 3 6" xfId="463"/>
    <cellStyle name="Heading 3 6 2" xfId="464"/>
    <cellStyle name="Heading 3 7" xfId="465"/>
    <cellStyle name="Heading 3 8" xfId="466"/>
    <cellStyle name="Heading 4" xfId="467"/>
    <cellStyle name="Heading 4 2" xfId="468"/>
    <cellStyle name="Heading 4 3" xfId="469"/>
    <cellStyle name="Heading 4 3 2" xfId="470"/>
    <cellStyle name="Heading 4 4" xfId="471"/>
    <cellStyle name="Heading 4 4 2" xfId="472"/>
    <cellStyle name="Heading 4 5" xfId="473"/>
    <cellStyle name="Heading 4 5 2" xfId="474"/>
    <cellStyle name="Heading 4 6" xfId="475"/>
    <cellStyle name="Heading 4 6 2" xfId="476"/>
    <cellStyle name="Heading 4 7" xfId="477"/>
    <cellStyle name="Heading 4 8" xfId="478"/>
    <cellStyle name="Input" xfId="479"/>
    <cellStyle name="Input 10" xfId="480"/>
    <cellStyle name="Input 2" xfId="481"/>
    <cellStyle name="Input 2 2" xfId="482"/>
    <cellStyle name="Input 3" xfId="483"/>
    <cellStyle name="Input 3 2" xfId="484"/>
    <cellStyle name="Input 3 2 2" xfId="485"/>
    <cellStyle name="Input 3 3" xfId="486"/>
    <cellStyle name="Input 4" xfId="487"/>
    <cellStyle name="Input 4 2" xfId="488"/>
    <cellStyle name="Input 4 2 2" xfId="489"/>
    <cellStyle name="Input 4 3" xfId="490"/>
    <cellStyle name="Input 5" xfId="491"/>
    <cellStyle name="Input 5 2" xfId="492"/>
    <cellStyle name="Input 5 2 2" xfId="493"/>
    <cellStyle name="Input 5 3" xfId="494"/>
    <cellStyle name="Input 6" xfId="495"/>
    <cellStyle name="Input 6 2" xfId="496"/>
    <cellStyle name="Input 7" xfId="497"/>
    <cellStyle name="Input 7 2" xfId="498"/>
    <cellStyle name="Input 8" xfId="499"/>
    <cellStyle name="Input 9" xfId="500"/>
    <cellStyle name="Linked Cell" xfId="501"/>
    <cellStyle name="Linked Cell 2" xfId="502"/>
    <cellStyle name="Linked Cell 3" xfId="503"/>
    <cellStyle name="Linked Cell 3 2" xfId="504"/>
    <cellStyle name="Linked Cell 4" xfId="505"/>
    <cellStyle name="Linked Cell 4 2" xfId="506"/>
    <cellStyle name="Linked Cell 5" xfId="507"/>
    <cellStyle name="Linked Cell 5 2" xfId="508"/>
    <cellStyle name="Linked Cell 6" xfId="509"/>
    <cellStyle name="Linked Cell 6 2" xfId="510"/>
    <cellStyle name="Linked Cell 7" xfId="511"/>
    <cellStyle name="Linked Cell 8" xfId="512"/>
    <cellStyle name="Neutral" xfId="513"/>
    <cellStyle name="Neutral 2" xfId="514"/>
    <cellStyle name="Neutral 3" xfId="515"/>
    <cellStyle name="Neutral 3 2" xfId="516"/>
    <cellStyle name="Neutral 4" xfId="517"/>
    <cellStyle name="Neutral 4 2" xfId="518"/>
    <cellStyle name="Neutral 5" xfId="519"/>
    <cellStyle name="Neutral 5 2" xfId="520"/>
    <cellStyle name="Neutral 6" xfId="521"/>
    <cellStyle name="Neutral 6 2" xfId="522"/>
    <cellStyle name="Neutral 7" xfId="523"/>
    <cellStyle name="Neutral 8" xfId="524"/>
    <cellStyle name="Note" xfId="525"/>
    <cellStyle name="Note 10" xfId="526"/>
    <cellStyle name="Note 2" xfId="527"/>
    <cellStyle name="Note 2 2" xfId="528"/>
    <cellStyle name="Note 3" xfId="529"/>
    <cellStyle name="Note 3 2" xfId="530"/>
    <cellStyle name="Note 3 2 2" xfId="531"/>
    <cellStyle name="Note 3 3" xfId="532"/>
    <cellStyle name="Note 4" xfId="533"/>
    <cellStyle name="Note 4 2" xfId="534"/>
    <cellStyle name="Note 4 2 2" xfId="535"/>
    <cellStyle name="Note 4 3" xfId="536"/>
    <cellStyle name="Note 5" xfId="537"/>
    <cellStyle name="Note 5 2" xfId="538"/>
    <cellStyle name="Note 5 2 2" xfId="539"/>
    <cellStyle name="Note 5 3" xfId="540"/>
    <cellStyle name="Note 6" xfId="541"/>
    <cellStyle name="Note 6 2" xfId="542"/>
    <cellStyle name="Note 7" xfId="543"/>
    <cellStyle name="Note 7 2" xfId="544"/>
    <cellStyle name="Note 8" xfId="545"/>
    <cellStyle name="Note 9" xfId="546"/>
    <cellStyle name="Output" xfId="547"/>
    <cellStyle name="Output 10" xfId="548"/>
    <cellStyle name="Output 2" xfId="549"/>
    <cellStyle name="Output 2 2" xfId="550"/>
    <cellStyle name="Output 3" xfId="551"/>
    <cellStyle name="Output 3 2" xfId="552"/>
    <cellStyle name="Output 3 2 2" xfId="553"/>
    <cellStyle name="Output 3 3" xfId="554"/>
    <cellStyle name="Output 4" xfId="555"/>
    <cellStyle name="Output 4 2" xfId="556"/>
    <cellStyle name="Output 4 2 2" xfId="557"/>
    <cellStyle name="Output 4 3" xfId="558"/>
    <cellStyle name="Output 5" xfId="559"/>
    <cellStyle name="Output 5 2" xfId="560"/>
    <cellStyle name="Output 5 2 2" xfId="561"/>
    <cellStyle name="Output 5 3" xfId="562"/>
    <cellStyle name="Output 6" xfId="563"/>
    <cellStyle name="Output 6 2" xfId="564"/>
    <cellStyle name="Output 7" xfId="565"/>
    <cellStyle name="Output 7 2" xfId="566"/>
    <cellStyle name="Output 8" xfId="567"/>
    <cellStyle name="Output 9" xfId="568"/>
    <cellStyle name="Title" xfId="569"/>
    <cellStyle name="Title 2" xfId="570"/>
    <cellStyle name="Title 3" xfId="571"/>
    <cellStyle name="Title 3 2" xfId="572"/>
    <cellStyle name="Title 4" xfId="573"/>
    <cellStyle name="Title 4 2" xfId="574"/>
    <cellStyle name="Title 5" xfId="575"/>
    <cellStyle name="Title 5 2" xfId="576"/>
    <cellStyle name="Title 6" xfId="577"/>
    <cellStyle name="Title 6 2" xfId="578"/>
    <cellStyle name="Title 7" xfId="579"/>
    <cellStyle name="Title 8" xfId="580"/>
    <cellStyle name="Total" xfId="581"/>
    <cellStyle name="Total 10" xfId="582"/>
    <cellStyle name="Total 2" xfId="583"/>
    <cellStyle name="Total 2 2" xfId="584"/>
    <cellStyle name="Total 3" xfId="585"/>
    <cellStyle name="Total 3 2" xfId="586"/>
    <cellStyle name="Total 3 2 2" xfId="587"/>
    <cellStyle name="Total 3 3" xfId="588"/>
    <cellStyle name="Total 4" xfId="589"/>
    <cellStyle name="Total 4 2" xfId="590"/>
    <cellStyle name="Total 4 2 2" xfId="591"/>
    <cellStyle name="Total 4 3" xfId="592"/>
    <cellStyle name="Total 5" xfId="593"/>
    <cellStyle name="Total 5 2" xfId="594"/>
    <cellStyle name="Total 5 2 2" xfId="595"/>
    <cellStyle name="Total 5 3" xfId="596"/>
    <cellStyle name="Total 6" xfId="597"/>
    <cellStyle name="Total 6 2" xfId="598"/>
    <cellStyle name="Total 7" xfId="599"/>
    <cellStyle name="Total 7 2" xfId="600"/>
    <cellStyle name="Total 8" xfId="601"/>
    <cellStyle name="Total 9" xfId="602"/>
    <cellStyle name="Warning Text" xfId="603"/>
    <cellStyle name="Warning Text 2" xfId="604"/>
    <cellStyle name="Warning Text 3" xfId="605"/>
    <cellStyle name="Warning Text 3 2" xfId="606"/>
    <cellStyle name="Warning Text 4" xfId="607"/>
    <cellStyle name="Warning Text 4 2" xfId="608"/>
    <cellStyle name="Warning Text 5" xfId="609"/>
    <cellStyle name="Warning Text 5 2" xfId="610"/>
    <cellStyle name="Warning Text 6" xfId="611"/>
    <cellStyle name="Warning Text 6 2" xfId="612"/>
    <cellStyle name="Warning Text 7" xfId="613"/>
    <cellStyle name="Warning Text 8" xfId="614"/>
    <cellStyle name="강조색1" xfId="672" builtinId="29" customBuiltin="1"/>
    <cellStyle name="강조색1 2" xfId="236"/>
    <cellStyle name="강조색1 3" xfId="632"/>
    <cellStyle name="강조색2" xfId="676" builtinId="33" customBuiltin="1"/>
    <cellStyle name="강조색2 2" xfId="237"/>
    <cellStyle name="강조색2 3" xfId="636"/>
    <cellStyle name="강조색3" xfId="680" builtinId="37" customBuiltin="1"/>
    <cellStyle name="강조색3 2" xfId="238"/>
    <cellStyle name="강조색3 3" xfId="640"/>
    <cellStyle name="강조색4" xfId="684" builtinId="41" customBuiltin="1"/>
    <cellStyle name="강조색4 2" xfId="239"/>
    <cellStyle name="강조색4 3" xfId="644"/>
    <cellStyle name="강조색5" xfId="688" builtinId="45" customBuiltin="1"/>
    <cellStyle name="강조색5 2" xfId="240"/>
    <cellStyle name="강조색5 3" xfId="648"/>
    <cellStyle name="강조색6" xfId="692" builtinId="49" customBuiltin="1"/>
    <cellStyle name="강조색6 2" xfId="241"/>
    <cellStyle name="강조색6 3" xfId="652"/>
    <cellStyle name="경고문" xfId="669" builtinId="11" customBuiltin="1"/>
    <cellStyle name="경고문 2" xfId="242"/>
    <cellStyle name="경고문 2 2" xfId="243"/>
    <cellStyle name="경고문 3" xfId="244"/>
    <cellStyle name="경고문 4" xfId="245"/>
    <cellStyle name="경고문 5" xfId="246"/>
    <cellStyle name="경고문 6" xfId="629"/>
    <cellStyle name="계산" xfId="666" builtinId="22" customBuiltin="1"/>
    <cellStyle name="계산 2" xfId="247"/>
    <cellStyle name="계산 3" xfId="626"/>
    <cellStyle name="나쁨" xfId="662" builtinId="27" customBuiltin="1"/>
    <cellStyle name="나쁨 2" xfId="248"/>
    <cellStyle name="나쁨 3" xfId="622"/>
    <cellStyle name="메모 10" xfId="853"/>
    <cellStyle name="메모 2" xfId="249"/>
    <cellStyle name="메모 3" xfId="656"/>
    <cellStyle name="메모 3 2" xfId="781"/>
    <cellStyle name="메모 4" xfId="697"/>
    <cellStyle name="메모 5" xfId="699"/>
    <cellStyle name="메모 5 2" xfId="783"/>
    <cellStyle name="메모 6" xfId="713"/>
    <cellStyle name="메모 6 2" xfId="797"/>
    <cellStyle name="메모 7" xfId="727"/>
    <cellStyle name="메모 7 2" xfId="811"/>
    <cellStyle name="메모 8" xfId="741"/>
    <cellStyle name="메모 8 2" xfId="825"/>
    <cellStyle name="메모 9" xfId="755"/>
    <cellStyle name="메모 9 2" xfId="839"/>
    <cellStyle name="보통" xfId="663" builtinId="28" customBuiltin="1"/>
    <cellStyle name="보통 2" xfId="250"/>
    <cellStyle name="보통 3" xfId="623"/>
    <cellStyle name="설명 텍스트" xfId="670" builtinId="53" customBuiltin="1"/>
    <cellStyle name="설명 텍스트 2" xfId="251"/>
    <cellStyle name="설명 텍스트 3" xfId="630"/>
    <cellStyle name="셀 확인" xfId="668" builtinId="23" customBuiltin="1"/>
    <cellStyle name="셀 확인 2" xfId="252"/>
    <cellStyle name="셀 확인 3" xfId="628"/>
    <cellStyle name="쉼표 [0] 2" xfId="253"/>
    <cellStyle name="쉼표 [0] 3" xfId="254"/>
    <cellStyle name="쉼표 [0] 4" xfId="255"/>
    <cellStyle name="쉼표 [0] 5" xfId="256"/>
    <cellStyle name="연결된 셀" xfId="667" builtinId="24" customBuiltin="1"/>
    <cellStyle name="연결된 셀 2" xfId="257"/>
    <cellStyle name="연결된 셀 3" xfId="627"/>
    <cellStyle name="요약" xfId="671" builtinId="25" customBuiltin="1"/>
    <cellStyle name="요약 2" xfId="258"/>
    <cellStyle name="요약 3" xfId="631"/>
    <cellStyle name="입력" xfId="664" builtinId="20" customBuiltin="1"/>
    <cellStyle name="입력 2" xfId="259"/>
    <cellStyle name="입력 3" xfId="624"/>
    <cellStyle name="제목" xfId="616" builtinId="15" customBuiltin="1"/>
    <cellStyle name="제목 1" xfId="657" builtinId="16" customBuiltin="1"/>
    <cellStyle name="제목 1 2" xfId="260"/>
    <cellStyle name="제목 1 3" xfId="617"/>
    <cellStyle name="제목 2" xfId="658" builtinId="17" customBuiltin="1"/>
    <cellStyle name="제목 2 2" xfId="261"/>
    <cellStyle name="제목 2 3" xfId="618"/>
    <cellStyle name="제목 3" xfId="659" builtinId="18" customBuiltin="1"/>
    <cellStyle name="제목 3 2" xfId="262"/>
    <cellStyle name="제목 3 3" xfId="619"/>
    <cellStyle name="제목 4" xfId="660" builtinId="19" customBuiltin="1"/>
    <cellStyle name="제목 4 2" xfId="263"/>
    <cellStyle name="제목 4 3" xfId="620"/>
    <cellStyle name="제목 5" xfId="264"/>
    <cellStyle name="좋음" xfId="661" builtinId="26" customBuiltin="1"/>
    <cellStyle name="좋음 2" xfId="265"/>
    <cellStyle name="좋음 2 2" xfId="266"/>
    <cellStyle name="좋음 3" xfId="267"/>
    <cellStyle name="좋음 4" xfId="268"/>
    <cellStyle name="좋음 5" xfId="269"/>
    <cellStyle name="좋음 6" xfId="621"/>
    <cellStyle name="출력" xfId="665" builtinId="21" customBuiltin="1"/>
    <cellStyle name="출력 2" xfId="270"/>
    <cellStyle name="출력 3" xfId="625"/>
    <cellStyle name="표준" xfId="0" builtinId="0"/>
    <cellStyle name="표준 10" xfId="271"/>
    <cellStyle name="표준 10 2" xfId="272"/>
    <cellStyle name="표준 11" xfId="273"/>
    <cellStyle name="표준 12" xfId="274"/>
    <cellStyle name="표준 13" xfId="615"/>
    <cellStyle name="표준 13 2" xfId="768"/>
    <cellStyle name="표준 14" xfId="696"/>
    <cellStyle name="표준 15" xfId="698"/>
    <cellStyle name="표준 15 2" xfId="782"/>
    <cellStyle name="표준 16" xfId="712"/>
    <cellStyle name="표준 16 2" xfId="796"/>
    <cellStyle name="표준 17" xfId="726"/>
    <cellStyle name="표준 17 2" xfId="810"/>
    <cellStyle name="표준 18" xfId="740"/>
    <cellStyle name="표준 18 2" xfId="824"/>
    <cellStyle name="표준 19" xfId="754"/>
    <cellStyle name="표준 19 2" xfId="838"/>
    <cellStyle name="표준 2" xfId="1"/>
    <cellStyle name="표준 2 2" xfId="275"/>
    <cellStyle name="표준 20" xfId="852"/>
    <cellStyle name="표준 3" xfId="276"/>
    <cellStyle name="표준 3 2" xfId="277"/>
    <cellStyle name="표준 3 3" xfId="278"/>
    <cellStyle name="표준 3_하분-배수개선" xfId="279"/>
    <cellStyle name="표준 4" xfId="280"/>
    <cellStyle name="표준 5" xfId="281"/>
    <cellStyle name="표준 6" xfId="282"/>
    <cellStyle name="표준 6 2" xfId="283"/>
    <cellStyle name="표준 7" xfId="284"/>
    <cellStyle name="표준 7 2" xfId="285"/>
    <cellStyle name="표준 8" xfId="286"/>
    <cellStyle name="표준 9" xfId="287"/>
    <cellStyle name="표준_녹산배수문수위자료" xfId="288"/>
  </cellStyles>
  <dxfs count="0"/>
  <tableStyles count="0" defaultTableStyle="TableStyleMedium2" defaultPivotStyle="PivotStyleLight16"/>
  <colors>
    <mruColors>
      <color rgb="FF66C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54"/>
  <sheetViews>
    <sheetView topLeftCell="A4" zoomScaleNormal="100" workbookViewId="0">
      <selection activeCell="E23" sqref="E23:G23"/>
    </sheetView>
  </sheetViews>
  <sheetFormatPr defaultColWidth="2.5546875" defaultRowHeight="20.100000000000001" customHeight="1" x14ac:dyDescent="0.15"/>
  <cols>
    <col min="1" max="11" width="2.5546875" style="2"/>
    <col min="12" max="19" width="3.109375" style="2" customWidth="1"/>
    <col min="20" max="20" width="4" style="2" customWidth="1"/>
    <col min="21" max="21" width="3.109375" style="2" customWidth="1"/>
    <col min="22" max="22" width="2.5546875" style="2"/>
    <col min="23" max="23" width="3" style="2" customWidth="1"/>
    <col min="24" max="24" width="2.5546875" style="2"/>
    <col min="25" max="25" width="3.109375" style="2" customWidth="1"/>
    <col min="26" max="31" width="2.5546875" style="2"/>
    <col min="32" max="32" width="7.109375" style="47" customWidth="1"/>
    <col min="33" max="33" width="4.21875" style="2" bestFit="1" customWidth="1"/>
    <col min="34" max="34" width="4.21875" style="35" customWidth="1"/>
    <col min="35" max="35" width="4.21875" style="35" bestFit="1" customWidth="1"/>
    <col min="36" max="36" width="4.21875" style="2" bestFit="1" customWidth="1"/>
    <col min="37" max="48" width="7.109375" style="2" bestFit="1" customWidth="1"/>
    <col min="49" max="273" width="2.5546875" style="2"/>
    <col min="274" max="274" width="2.5546875" style="2" customWidth="1"/>
    <col min="275" max="529" width="2.5546875" style="2"/>
    <col min="530" max="530" width="2.5546875" style="2" customWidth="1"/>
    <col min="531" max="785" width="2.5546875" style="2"/>
    <col min="786" max="786" width="2.5546875" style="2" customWidth="1"/>
    <col min="787" max="1041" width="2.5546875" style="2"/>
    <col min="1042" max="1042" width="2.5546875" style="2" customWidth="1"/>
    <col min="1043" max="1297" width="2.5546875" style="2"/>
    <col min="1298" max="1298" width="2.5546875" style="2" customWidth="1"/>
    <col min="1299" max="1553" width="2.5546875" style="2"/>
    <col min="1554" max="1554" width="2.5546875" style="2" customWidth="1"/>
    <col min="1555" max="1809" width="2.5546875" style="2"/>
    <col min="1810" max="1810" width="2.5546875" style="2" customWidth="1"/>
    <col min="1811" max="2065" width="2.5546875" style="2"/>
    <col min="2066" max="2066" width="2.5546875" style="2" customWidth="1"/>
    <col min="2067" max="2321" width="2.5546875" style="2"/>
    <col min="2322" max="2322" width="2.5546875" style="2" customWidth="1"/>
    <col min="2323" max="2577" width="2.5546875" style="2"/>
    <col min="2578" max="2578" width="2.5546875" style="2" customWidth="1"/>
    <col min="2579" max="2833" width="2.5546875" style="2"/>
    <col min="2834" max="2834" width="2.5546875" style="2" customWidth="1"/>
    <col min="2835" max="3089" width="2.5546875" style="2"/>
    <col min="3090" max="3090" width="2.5546875" style="2" customWidth="1"/>
    <col min="3091" max="3345" width="2.5546875" style="2"/>
    <col min="3346" max="3346" width="2.5546875" style="2" customWidth="1"/>
    <col min="3347" max="3601" width="2.5546875" style="2"/>
    <col min="3602" max="3602" width="2.5546875" style="2" customWidth="1"/>
    <col min="3603" max="3857" width="2.5546875" style="2"/>
    <col min="3858" max="3858" width="2.5546875" style="2" customWidth="1"/>
    <col min="3859" max="4113" width="2.5546875" style="2"/>
    <col min="4114" max="4114" width="2.5546875" style="2" customWidth="1"/>
    <col min="4115" max="4369" width="2.5546875" style="2"/>
    <col min="4370" max="4370" width="2.5546875" style="2" customWidth="1"/>
    <col min="4371" max="4625" width="2.5546875" style="2"/>
    <col min="4626" max="4626" width="2.5546875" style="2" customWidth="1"/>
    <col min="4627" max="4881" width="2.5546875" style="2"/>
    <col min="4882" max="4882" width="2.5546875" style="2" customWidth="1"/>
    <col min="4883" max="5137" width="2.5546875" style="2"/>
    <col min="5138" max="5138" width="2.5546875" style="2" customWidth="1"/>
    <col min="5139" max="5393" width="2.5546875" style="2"/>
    <col min="5394" max="5394" width="2.5546875" style="2" customWidth="1"/>
    <col min="5395" max="5649" width="2.5546875" style="2"/>
    <col min="5650" max="5650" width="2.5546875" style="2" customWidth="1"/>
    <col min="5651" max="5905" width="2.5546875" style="2"/>
    <col min="5906" max="5906" width="2.5546875" style="2" customWidth="1"/>
    <col min="5907" max="6161" width="2.5546875" style="2"/>
    <col min="6162" max="6162" width="2.5546875" style="2" customWidth="1"/>
    <col min="6163" max="6417" width="2.5546875" style="2"/>
    <col min="6418" max="6418" width="2.5546875" style="2" customWidth="1"/>
    <col min="6419" max="6673" width="2.5546875" style="2"/>
    <col min="6674" max="6674" width="2.5546875" style="2" customWidth="1"/>
    <col min="6675" max="6929" width="2.5546875" style="2"/>
    <col min="6930" max="6930" width="2.5546875" style="2" customWidth="1"/>
    <col min="6931" max="7185" width="2.5546875" style="2"/>
    <col min="7186" max="7186" width="2.5546875" style="2" customWidth="1"/>
    <col min="7187" max="7441" width="2.5546875" style="2"/>
    <col min="7442" max="7442" width="2.5546875" style="2" customWidth="1"/>
    <col min="7443" max="7697" width="2.5546875" style="2"/>
    <col min="7698" max="7698" width="2.5546875" style="2" customWidth="1"/>
    <col min="7699" max="7953" width="2.5546875" style="2"/>
    <col min="7954" max="7954" width="2.5546875" style="2" customWidth="1"/>
    <col min="7955" max="8209" width="2.5546875" style="2"/>
    <col min="8210" max="8210" width="2.5546875" style="2" customWidth="1"/>
    <col min="8211" max="8465" width="2.5546875" style="2"/>
    <col min="8466" max="8466" width="2.5546875" style="2" customWidth="1"/>
    <col min="8467" max="8721" width="2.5546875" style="2"/>
    <col min="8722" max="8722" width="2.5546875" style="2" customWidth="1"/>
    <col min="8723" max="8977" width="2.5546875" style="2"/>
    <col min="8978" max="8978" width="2.5546875" style="2" customWidth="1"/>
    <col min="8979" max="9233" width="2.5546875" style="2"/>
    <col min="9234" max="9234" width="2.5546875" style="2" customWidth="1"/>
    <col min="9235" max="9489" width="2.5546875" style="2"/>
    <col min="9490" max="9490" width="2.5546875" style="2" customWidth="1"/>
    <col min="9491" max="9745" width="2.5546875" style="2"/>
    <col min="9746" max="9746" width="2.5546875" style="2" customWidth="1"/>
    <col min="9747" max="10001" width="2.5546875" style="2"/>
    <col min="10002" max="10002" width="2.5546875" style="2" customWidth="1"/>
    <col min="10003" max="10257" width="2.5546875" style="2"/>
    <col min="10258" max="10258" width="2.5546875" style="2" customWidth="1"/>
    <col min="10259" max="10513" width="2.5546875" style="2"/>
    <col min="10514" max="10514" width="2.5546875" style="2" customWidth="1"/>
    <col min="10515" max="10769" width="2.5546875" style="2"/>
    <col min="10770" max="10770" width="2.5546875" style="2" customWidth="1"/>
    <col min="10771" max="11025" width="2.5546875" style="2"/>
    <col min="11026" max="11026" width="2.5546875" style="2" customWidth="1"/>
    <col min="11027" max="11281" width="2.5546875" style="2"/>
    <col min="11282" max="11282" width="2.5546875" style="2" customWidth="1"/>
    <col min="11283" max="11537" width="2.5546875" style="2"/>
    <col min="11538" max="11538" width="2.5546875" style="2" customWidth="1"/>
    <col min="11539" max="11793" width="2.5546875" style="2"/>
    <col min="11794" max="11794" width="2.5546875" style="2" customWidth="1"/>
    <col min="11795" max="12049" width="2.5546875" style="2"/>
    <col min="12050" max="12050" width="2.5546875" style="2" customWidth="1"/>
    <col min="12051" max="12305" width="2.5546875" style="2"/>
    <col min="12306" max="12306" width="2.5546875" style="2" customWidth="1"/>
    <col min="12307" max="12561" width="2.5546875" style="2"/>
    <col min="12562" max="12562" width="2.5546875" style="2" customWidth="1"/>
    <col min="12563" max="12817" width="2.5546875" style="2"/>
    <col min="12818" max="12818" width="2.5546875" style="2" customWidth="1"/>
    <col min="12819" max="13073" width="2.5546875" style="2"/>
    <col min="13074" max="13074" width="2.5546875" style="2" customWidth="1"/>
    <col min="13075" max="13329" width="2.5546875" style="2"/>
    <col min="13330" max="13330" width="2.5546875" style="2" customWidth="1"/>
    <col min="13331" max="13585" width="2.5546875" style="2"/>
    <col min="13586" max="13586" width="2.5546875" style="2" customWidth="1"/>
    <col min="13587" max="13841" width="2.5546875" style="2"/>
    <col min="13842" max="13842" width="2.5546875" style="2" customWidth="1"/>
    <col min="13843" max="14097" width="2.5546875" style="2"/>
    <col min="14098" max="14098" width="2.5546875" style="2" customWidth="1"/>
    <col min="14099" max="14353" width="2.5546875" style="2"/>
    <col min="14354" max="14354" width="2.5546875" style="2" customWidth="1"/>
    <col min="14355" max="14609" width="2.5546875" style="2"/>
    <col min="14610" max="14610" width="2.5546875" style="2" customWidth="1"/>
    <col min="14611" max="14865" width="2.5546875" style="2"/>
    <col min="14866" max="14866" width="2.5546875" style="2" customWidth="1"/>
    <col min="14867" max="15121" width="2.5546875" style="2"/>
    <col min="15122" max="15122" width="2.5546875" style="2" customWidth="1"/>
    <col min="15123" max="15377" width="2.5546875" style="2"/>
    <col min="15378" max="15378" width="2.5546875" style="2" customWidth="1"/>
    <col min="15379" max="15633" width="2.5546875" style="2"/>
    <col min="15634" max="15634" width="2.5546875" style="2" customWidth="1"/>
    <col min="15635" max="15889" width="2.5546875" style="2"/>
    <col min="15890" max="15890" width="2.5546875" style="2" customWidth="1"/>
    <col min="15891" max="16145" width="2.5546875" style="2"/>
    <col min="16146" max="16146" width="2.5546875" style="2" customWidth="1"/>
    <col min="16147" max="16384" width="2.5546875" style="2"/>
  </cols>
  <sheetData>
    <row r="1" spans="1:57" ht="20.100000000000001" customHeight="1" x14ac:dyDescent="0.1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57" ht="20.100000000000001" customHeight="1" x14ac:dyDescent="0.15">
      <c r="A2" s="1"/>
      <c r="B2" s="3" t="s">
        <v>36</v>
      </c>
      <c r="AB2" s="1"/>
    </row>
    <row r="3" spans="1:57" ht="20.100000000000001" customHeight="1" x14ac:dyDescent="0.15">
      <c r="A3" s="1"/>
      <c r="B3" s="2" t="s">
        <v>0</v>
      </c>
      <c r="AB3" s="1"/>
    </row>
    <row r="4" spans="1:57" ht="20.100000000000001" customHeight="1" x14ac:dyDescent="0.15">
      <c r="A4" s="1"/>
      <c r="B4" s="4"/>
      <c r="C4" s="2" t="s">
        <v>1</v>
      </c>
      <c r="AB4" s="1"/>
    </row>
    <row r="5" spans="1:57" ht="20.100000000000001" customHeight="1" x14ac:dyDescent="0.15">
      <c r="A5" s="1"/>
      <c r="B5" s="4"/>
      <c r="C5" s="2" t="s">
        <v>2</v>
      </c>
      <c r="AB5" s="1"/>
    </row>
    <row r="6" spans="1:57" ht="20.100000000000001" customHeight="1" x14ac:dyDescent="0.15">
      <c r="A6" s="1"/>
      <c r="B6" s="4"/>
      <c r="C6" s="2" t="s">
        <v>3</v>
      </c>
      <c r="AB6" s="1"/>
    </row>
    <row r="7" spans="1:57" ht="20.100000000000001" customHeight="1" x14ac:dyDescent="0.15">
      <c r="A7" s="1"/>
      <c r="B7" s="4"/>
      <c r="E7" s="2" t="s">
        <v>4</v>
      </c>
      <c r="AB7" s="1"/>
    </row>
    <row r="8" spans="1:57" ht="20.100000000000001" customHeight="1" x14ac:dyDescent="0.15">
      <c r="A8" s="1"/>
      <c r="B8" s="4"/>
      <c r="D8" s="5" t="s">
        <v>5</v>
      </c>
      <c r="AB8" s="1"/>
    </row>
    <row r="9" spans="1:57" ht="20.100000000000001" customHeight="1" x14ac:dyDescent="0.15">
      <c r="A9" s="1"/>
      <c r="B9" s="4"/>
      <c r="D9" s="2" t="s">
        <v>6</v>
      </c>
      <c r="AB9" s="1"/>
    </row>
    <row r="10" spans="1:57" ht="20.100000000000001" customHeight="1" x14ac:dyDescent="0.15">
      <c r="A10" s="1"/>
      <c r="B10" s="4"/>
      <c r="D10" s="2" t="s">
        <v>7</v>
      </c>
      <c r="AB10" s="1"/>
    </row>
    <row r="11" spans="1:57" ht="20.100000000000001" customHeight="1" x14ac:dyDescent="0.15">
      <c r="A11" s="1"/>
      <c r="B11" s="4"/>
      <c r="D11" s="2" t="s">
        <v>8</v>
      </c>
      <c r="AB11" s="1"/>
    </row>
    <row r="12" spans="1:57" ht="20.100000000000001" customHeight="1" x14ac:dyDescent="0.15">
      <c r="A12" s="1"/>
      <c r="B12" s="4"/>
      <c r="C12" s="85" t="s">
        <v>9</v>
      </c>
      <c r="D12" s="85"/>
      <c r="E12" s="85"/>
      <c r="F12" s="86" t="s">
        <v>10</v>
      </c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  <c r="W12" s="87"/>
      <c r="X12" s="87"/>
      <c r="Y12" s="88"/>
      <c r="Z12" s="6"/>
      <c r="AB12" s="1"/>
      <c r="AG12" s="35"/>
      <c r="AJ12" s="35"/>
      <c r="AK12" s="35"/>
      <c r="AL12" s="35"/>
      <c r="AM12" s="35"/>
      <c r="AN12" s="35"/>
      <c r="AO12" s="35"/>
      <c r="AP12" s="35"/>
      <c r="AQ12" s="35"/>
      <c r="AR12" s="35"/>
      <c r="AS12" s="35"/>
      <c r="AT12" s="35"/>
      <c r="AU12" s="35"/>
      <c r="AV12" s="35"/>
      <c r="AW12" s="35"/>
      <c r="AX12" s="35"/>
      <c r="AY12" s="35"/>
      <c r="AZ12" s="35"/>
      <c r="BA12" s="35"/>
      <c r="BB12" s="35"/>
      <c r="BC12" s="35"/>
      <c r="BD12" s="35"/>
      <c r="BE12" s="35"/>
    </row>
    <row r="13" spans="1:57" ht="20.100000000000001" customHeight="1" x14ac:dyDescent="0.15">
      <c r="A13" s="1"/>
      <c r="B13" s="4"/>
      <c r="C13" s="85"/>
      <c r="D13" s="85"/>
      <c r="E13" s="85"/>
      <c r="F13" s="85">
        <v>2.33</v>
      </c>
      <c r="G13" s="85"/>
      <c r="H13" s="85">
        <v>10</v>
      </c>
      <c r="I13" s="85"/>
      <c r="J13" s="85">
        <v>20</v>
      </c>
      <c r="K13" s="85"/>
      <c r="L13" s="85">
        <v>30</v>
      </c>
      <c r="M13" s="85"/>
      <c r="N13" s="85">
        <v>50</v>
      </c>
      <c r="O13" s="85"/>
      <c r="P13" s="85">
        <v>80</v>
      </c>
      <c r="Q13" s="85"/>
      <c r="R13" s="85">
        <v>100</v>
      </c>
      <c r="S13" s="85"/>
      <c r="T13" s="85">
        <v>150</v>
      </c>
      <c r="U13" s="85"/>
      <c r="V13" s="85">
        <v>200</v>
      </c>
      <c r="W13" s="85"/>
      <c r="X13" s="85">
        <v>500</v>
      </c>
      <c r="Y13" s="85"/>
      <c r="Z13" s="7"/>
      <c r="AB13" s="1"/>
      <c r="AG13" s="35"/>
      <c r="AJ13" s="35"/>
      <c r="AK13" s="35"/>
      <c r="AL13" s="44"/>
      <c r="AM13" s="44"/>
      <c r="AN13" s="44"/>
      <c r="AO13" s="44"/>
      <c r="AP13" s="44"/>
      <c r="AQ13" s="44"/>
      <c r="AR13" s="44"/>
      <c r="AS13" s="44"/>
      <c r="AT13" s="44"/>
      <c r="AU13" s="44"/>
      <c r="AV13" s="44"/>
      <c r="AW13" s="44"/>
      <c r="AX13" s="44"/>
      <c r="AY13" s="44"/>
      <c r="AZ13" s="44"/>
      <c r="BA13" s="44"/>
      <c r="BB13" s="44"/>
      <c r="BC13" s="44"/>
      <c r="BD13" s="44"/>
      <c r="BE13" s="44"/>
    </row>
    <row r="14" spans="1:57" ht="20.100000000000001" customHeight="1" x14ac:dyDescent="0.15">
      <c r="A14" s="1"/>
      <c r="B14" s="4"/>
      <c r="C14" s="89" t="s">
        <v>11</v>
      </c>
      <c r="D14" s="89"/>
      <c r="E14" s="89"/>
      <c r="F14" s="89">
        <f>ROUNDDOWN(-(0.45+0.7797*LN(-LN(1-(1/F13)))),4)</f>
        <v>1.1000000000000001E-3</v>
      </c>
      <c r="G14" s="89"/>
      <c r="H14" s="89">
        <f>ROUNDDOWN(-(0.45+0.7797*LN(-LN(1-(1/H13)))),4)</f>
        <v>1.3046</v>
      </c>
      <c r="I14" s="89"/>
      <c r="J14" s="89">
        <f>ROUNDDOWN(-(0.45+0.7797*LN(-LN(1-(1/J13)))),4)</f>
        <v>1.8657999999999999</v>
      </c>
      <c r="K14" s="89"/>
      <c r="L14" s="89">
        <f>ROUNDDOWN(-(0.45+0.7797*LN(-LN(1-(1/L13)))),4)</f>
        <v>2.1886999999999999</v>
      </c>
      <c r="M14" s="89"/>
      <c r="N14" s="89">
        <f>ROUNDDOWN(-(0.45+0.7797*LN(-LN(1-(1/N13)))),4)</f>
        <v>2.5922999999999998</v>
      </c>
      <c r="O14" s="89"/>
      <c r="P14" s="89">
        <f>ROUNDDOWN(-(0.45+0.7797*LN(-LN(1-(1/P13)))),4)</f>
        <v>2.9617</v>
      </c>
      <c r="Q14" s="89"/>
      <c r="R14" s="89">
        <f>ROUNDDOWN(-(0.45+0.7797*LN(-LN(1-(1/R13)))),4)</f>
        <v>3.1366999999999998</v>
      </c>
      <c r="S14" s="89"/>
      <c r="T14" s="89">
        <f>ROUNDDOWN(-(0.45+0.7797*LN(-LN(1-(1/T13)))),4)</f>
        <v>3.4540999999999999</v>
      </c>
      <c r="U14" s="89"/>
      <c r="V14" s="89">
        <f>ROUNDDOWN(-(0.45+0.7797*LN(-LN(1-(1/V13)))),4)</f>
        <v>3.6791</v>
      </c>
      <c r="W14" s="89"/>
      <c r="X14" s="89">
        <f>ROUNDDOWN(-(0.45+0.7797*LN(-LN(1-(1/X13)))),4)</f>
        <v>4.3947000000000003</v>
      </c>
      <c r="Y14" s="89"/>
      <c r="Z14" s="8"/>
      <c r="AB14" s="1"/>
      <c r="AG14" s="38"/>
      <c r="AH14" s="38"/>
      <c r="AJ14" s="35"/>
      <c r="AK14" s="35"/>
      <c r="AL14" s="44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44"/>
      <c r="BD14" s="44"/>
      <c r="BE14" s="44"/>
    </row>
    <row r="15" spans="1:57" ht="20.100000000000001" customHeight="1" x14ac:dyDescent="0.15">
      <c r="A15" s="1"/>
      <c r="B15" s="4"/>
      <c r="C15" s="8"/>
      <c r="D15" s="9" t="s">
        <v>12</v>
      </c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1"/>
      <c r="AG15" s="38"/>
      <c r="AH15" s="38"/>
      <c r="AJ15" s="35"/>
      <c r="AK15" s="35"/>
      <c r="AL15" s="44"/>
      <c r="AM15" s="44"/>
      <c r="AN15" s="44"/>
      <c r="AO15" s="44"/>
      <c r="AP15" s="44"/>
      <c r="AQ15" s="44"/>
      <c r="AR15" s="44"/>
      <c r="AS15" s="44"/>
      <c r="AT15" s="44"/>
      <c r="AU15" s="44"/>
      <c r="AV15" s="44"/>
      <c r="AW15" s="44"/>
      <c r="AX15" s="44"/>
      <c r="AY15" s="44"/>
      <c r="AZ15" s="44"/>
      <c r="BA15" s="44"/>
      <c r="BB15" s="44"/>
      <c r="BC15" s="44"/>
      <c r="BD15" s="44"/>
      <c r="BE15" s="44"/>
    </row>
    <row r="16" spans="1:57" ht="20.100000000000001" customHeight="1" x14ac:dyDescent="0.15">
      <c r="A16" s="1"/>
      <c r="B16" s="4"/>
      <c r="AB16" s="1"/>
      <c r="AG16" s="38"/>
      <c r="AH16" s="38"/>
      <c r="AJ16" s="35"/>
      <c r="AK16" s="35"/>
      <c r="AL16" s="44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44"/>
      <c r="BD16" s="44"/>
      <c r="BE16" s="44"/>
    </row>
    <row r="17" spans="1:50" ht="20.100000000000001" customHeight="1" x14ac:dyDescent="0.15">
      <c r="A17" s="1"/>
      <c r="B17" s="4"/>
      <c r="C17" s="2" t="s">
        <v>13</v>
      </c>
      <c r="AB17" s="1"/>
      <c r="AG17" s="38"/>
      <c r="AH17" s="38"/>
      <c r="AJ17" s="35"/>
      <c r="AK17" s="24"/>
      <c r="AL17" s="21"/>
      <c r="AM17" s="44"/>
    </row>
    <row r="18" spans="1:50" ht="20.100000000000001" customHeight="1" x14ac:dyDescent="0.15">
      <c r="A18" s="1"/>
      <c r="B18" s="4"/>
      <c r="D18" s="2" t="s">
        <v>14</v>
      </c>
      <c r="X18" s="2" t="s">
        <v>15</v>
      </c>
      <c r="AB18" s="1"/>
      <c r="AG18" s="38"/>
      <c r="AH18" s="38"/>
      <c r="AI18" s="15"/>
      <c r="AJ18" s="15"/>
      <c r="AK18" s="24"/>
      <c r="AL18" s="21"/>
      <c r="AM18" s="35"/>
    </row>
    <row r="19" spans="1:50" ht="20.100000000000001" customHeight="1" x14ac:dyDescent="0.15">
      <c r="A19" s="1"/>
      <c r="B19" s="4"/>
      <c r="C19" s="13"/>
      <c r="D19" s="13"/>
      <c r="E19" s="85" t="s">
        <v>9</v>
      </c>
      <c r="F19" s="85"/>
      <c r="G19" s="85"/>
      <c r="H19" s="93" t="s">
        <v>22</v>
      </c>
      <c r="I19" s="94"/>
      <c r="J19" s="97" t="s">
        <v>16</v>
      </c>
      <c r="K19" s="94"/>
      <c r="L19" s="85" t="s">
        <v>21</v>
      </c>
      <c r="M19" s="85"/>
      <c r="N19" s="85"/>
      <c r="O19" s="85"/>
      <c r="P19" s="85"/>
      <c r="Q19" s="85"/>
      <c r="R19" s="85"/>
      <c r="S19" s="85"/>
      <c r="T19" s="85"/>
      <c r="U19" s="85"/>
      <c r="V19" s="13"/>
      <c r="W19" s="13"/>
      <c r="X19" s="13"/>
      <c r="Y19" s="13"/>
      <c r="Z19" s="13"/>
      <c r="AA19" s="13"/>
      <c r="AB19" s="1"/>
      <c r="AE19" s="49"/>
      <c r="AF19" s="48" t="s">
        <v>34</v>
      </c>
      <c r="AG19" s="91"/>
      <c r="AH19" s="14"/>
      <c r="AI19" s="91" t="s">
        <v>23</v>
      </c>
      <c r="AJ19" s="91"/>
      <c r="AK19" s="91" t="s">
        <v>25</v>
      </c>
      <c r="AL19" s="91"/>
      <c r="AM19" s="91"/>
      <c r="AN19" s="91"/>
      <c r="AO19" s="90" t="s">
        <v>27</v>
      </c>
      <c r="AP19" s="90"/>
      <c r="AQ19" s="90"/>
      <c r="AR19" s="90"/>
      <c r="AS19" s="90" t="s">
        <v>28</v>
      </c>
      <c r="AT19" s="90"/>
      <c r="AU19" s="90"/>
      <c r="AV19" s="90"/>
    </row>
    <row r="20" spans="1:50" ht="20.100000000000001" customHeight="1" x14ac:dyDescent="0.15">
      <c r="A20" s="1"/>
      <c r="B20" s="4"/>
      <c r="C20" s="13"/>
      <c r="D20" s="13"/>
      <c r="E20" s="85"/>
      <c r="F20" s="85"/>
      <c r="G20" s="85"/>
      <c r="H20" s="95"/>
      <c r="I20" s="96"/>
      <c r="J20" s="95"/>
      <c r="K20" s="96"/>
      <c r="L20" s="81" t="s">
        <v>39</v>
      </c>
      <c r="M20" s="82"/>
      <c r="N20" s="84" t="str">
        <f>AK20</f>
        <v>30년</v>
      </c>
      <c r="O20" s="76"/>
      <c r="P20" s="81" t="str">
        <f>AL20</f>
        <v>50년</v>
      </c>
      <c r="Q20" s="82"/>
      <c r="R20" s="81"/>
      <c r="S20" s="82"/>
      <c r="T20" s="85"/>
      <c r="U20" s="85"/>
      <c r="V20" s="13"/>
      <c r="W20" s="13"/>
      <c r="X20" s="13"/>
      <c r="Y20" s="13"/>
      <c r="Z20" s="13"/>
      <c r="AA20" s="13"/>
      <c r="AB20" s="1"/>
      <c r="AG20" s="91"/>
      <c r="AH20" s="14"/>
      <c r="AI20" s="14" t="s">
        <v>26</v>
      </c>
      <c r="AJ20" s="14" t="s">
        <v>24</v>
      </c>
      <c r="AK20" s="14" t="s">
        <v>40</v>
      </c>
      <c r="AL20" s="14" t="s">
        <v>41</v>
      </c>
      <c r="AM20" s="14"/>
      <c r="AN20" s="14"/>
      <c r="AO20" s="14" t="str">
        <f>AK20</f>
        <v>30년</v>
      </c>
      <c r="AP20" s="14" t="str">
        <f>AL20</f>
        <v>50년</v>
      </c>
      <c r="AQ20" s="14"/>
      <c r="AR20" s="14"/>
      <c r="AS20" s="14" t="str">
        <f>AK20</f>
        <v>30년</v>
      </c>
      <c r="AT20" s="14" t="str">
        <f>AL20</f>
        <v>50년</v>
      </c>
      <c r="AU20" s="14"/>
      <c r="AV20" s="14"/>
    </row>
    <row r="21" spans="1:50" ht="20.100000000000001" customHeight="1" x14ac:dyDescent="0.15">
      <c r="A21" s="1"/>
      <c r="B21" s="4"/>
      <c r="C21" s="19"/>
      <c r="D21" s="23"/>
      <c r="E21" s="67" t="s">
        <v>44</v>
      </c>
      <c r="F21" s="68"/>
      <c r="G21" s="69"/>
      <c r="H21" s="72" t="s">
        <v>38</v>
      </c>
      <c r="I21" s="71"/>
      <c r="J21" s="72" t="str">
        <f t="shared" ref="J21:J34" si="0">AI21&amp;"+"&amp;AJ21</f>
        <v>126+0</v>
      </c>
      <c r="K21" s="73"/>
      <c r="L21" s="74"/>
      <c r="M21" s="74"/>
      <c r="N21" s="75">
        <f>AK21</f>
        <v>10.01</v>
      </c>
      <c r="O21" s="76"/>
      <c r="P21" s="75">
        <f>AL21</f>
        <v>10.52</v>
      </c>
      <c r="Q21" s="76"/>
      <c r="R21" s="77">
        <f>AM21</f>
        <v>0</v>
      </c>
      <c r="S21" s="74"/>
      <c r="T21" s="77">
        <f>AN21</f>
        <v>0</v>
      </c>
      <c r="U21" s="74"/>
      <c r="V21" s="28"/>
      <c r="W21" s="28"/>
      <c r="X21" s="28"/>
      <c r="Y21" s="28"/>
      <c r="Z21" s="22"/>
      <c r="AA21" s="22"/>
      <c r="AB21" s="1"/>
      <c r="AE21" s="49"/>
      <c r="AF21" s="47">
        <v>480</v>
      </c>
      <c r="AG21" s="63"/>
      <c r="AH21" s="39"/>
      <c r="AI21" s="45">
        <v>126</v>
      </c>
      <c r="AJ21" s="42">
        <v>0</v>
      </c>
      <c r="AK21" s="34">
        <f>ROUND(AO21+((AS21-AO21)*$AJ21/$AF21),3)</f>
        <v>10.01</v>
      </c>
      <c r="AL21" s="52">
        <f>ROUND(AP21+((AT21-AP21)*$AJ21/$AF21),3)</f>
        <v>10.52</v>
      </c>
      <c r="AM21" s="52"/>
      <c r="AN21" s="62"/>
      <c r="AO21" s="33">
        <v>10.01</v>
      </c>
      <c r="AP21" s="33">
        <v>10.52</v>
      </c>
      <c r="AQ21" s="33"/>
      <c r="AR21" s="33"/>
      <c r="AS21" s="33">
        <v>10.01</v>
      </c>
      <c r="AT21" s="33">
        <v>10.52</v>
      </c>
      <c r="AU21" s="33"/>
      <c r="AV21" s="33"/>
    </row>
    <row r="22" spans="1:50" s="4" customFormat="1" ht="20.100000000000001" customHeight="1" x14ac:dyDescent="0.15">
      <c r="A22" s="1"/>
      <c r="C22" s="12"/>
      <c r="D22" s="29"/>
      <c r="E22" s="67" t="s">
        <v>45</v>
      </c>
      <c r="F22" s="68"/>
      <c r="G22" s="69"/>
      <c r="H22" s="72" t="s">
        <v>38</v>
      </c>
      <c r="I22" s="71"/>
      <c r="J22" s="72" t="str">
        <f t="shared" si="0"/>
        <v>130+380</v>
      </c>
      <c r="K22" s="73"/>
      <c r="L22" s="83"/>
      <c r="M22" s="83"/>
      <c r="N22" s="75">
        <f t="shared" ref="N22:N34" si="1">AK22</f>
        <v>10.167</v>
      </c>
      <c r="O22" s="76"/>
      <c r="P22" s="75">
        <f t="shared" ref="P22:P34" si="2">AL22</f>
        <v>10.677</v>
      </c>
      <c r="Q22" s="76"/>
      <c r="R22" s="77">
        <f t="shared" ref="R22:R34" si="3">AM22</f>
        <v>0</v>
      </c>
      <c r="S22" s="74"/>
      <c r="T22" s="77">
        <f t="shared" ref="T22:T34" si="4">AN22</f>
        <v>0</v>
      </c>
      <c r="U22" s="74"/>
      <c r="V22" s="28"/>
      <c r="W22" s="28"/>
      <c r="X22" s="28"/>
      <c r="Y22" s="28"/>
      <c r="Z22" s="25"/>
      <c r="AA22" s="25"/>
      <c r="AB22" s="1"/>
      <c r="AF22" s="56">
        <v>450</v>
      </c>
      <c r="AG22" s="63"/>
      <c r="AH22" s="53"/>
      <c r="AI22" s="32">
        <v>130</v>
      </c>
      <c r="AJ22" s="43">
        <v>380</v>
      </c>
      <c r="AK22" s="52">
        <f t="shared" ref="AK22:AK34" si="5">ROUND(AO22+((AS22-AO22)*$AJ22/$AF22),3)</f>
        <v>10.167</v>
      </c>
      <c r="AL22" s="52">
        <f t="shared" ref="AL22:AL34" si="6">ROUND(AP22+((AT22-AP22)*$AJ22/$AF22),3)</f>
        <v>10.677</v>
      </c>
      <c r="AM22" s="52"/>
      <c r="AN22" s="32"/>
      <c r="AO22" s="51">
        <v>10.15</v>
      </c>
      <c r="AP22" s="51">
        <v>10.66</v>
      </c>
      <c r="AQ22" s="51"/>
      <c r="AR22" s="51"/>
      <c r="AS22" s="51">
        <v>10.17</v>
      </c>
      <c r="AT22" s="51">
        <v>10.68</v>
      </c>
      <c r="AU22" s="26"/>
      <c r="AV22" s="26"/>
    </row>
    <row r="23" spans="1:50" ht="20.100000000000001" customHeight="1" x14ac:dyDescent="0.15">
      <c r="A23" s="1"/>
      <c r="B23" s="4"/>
      <c r="C23" s="19"/>
      <c r="D23" s="23"/>
      <c r="E23" s="67" t="s">
        <v>42</v>
      </c>
      <c r="F23" s="100"/>
      <c r="G23" s="101"/>
      <c r="H23" s="72" t="s">
        <v>43</v>
      </c>
      <c r="I23" s="71"/>
      <c r="J23" s="72" t="str">
        <f t="shared" si="0"/>
        <v>24+10</v>
      </c>
      <c r="K23" s="73"/>
      <c r="L23" s="74"/>
      <c r="M23" s="74"/>
      <c r="N23" s="75">
        <f t="shared" si="1"/>
        <v>4.383</v>
      </c>
      <c r="O23" s="76"/>
      <c r="P23" s="75">
        <f t="shared" si="2"/>
        <v>4.4320000000000004</v>
      </c>
      <c r="Q23" s="76"/>
      <c r="R23" s="77">
        <f t="shared" si="3"/>
        <v>0</v>
      </c>
      <c r="S23" s="74"/>
      <c r="T23" s="77">
        <f t="shared" si="4"/>
        <v>0</v>
      </c>
      <c r="U23" s="74"/>
      <c r="V23" s="28"/>
      <c r="W23" s="28"/>
      <c r="X23" s="27"/>
      <c r="Y23" s="27"/>
      <c r="Z23" s="22"/>
      <c r="AA23" s="22"/>
      <c r="AB23" s="1"/>
      <c r="AF23" s="56">
        <v>100</v>
      </c>
      <c r="AG23" s="63"/>
      <c r="AH23" s="53"/>
      <c r="AI23" s="45">
        <v>24</v>
      </c>
      <c r="AJ23" s="42">
        <v>10</v>
      </c>
      <c r="AK23" s="52">
        <f t="shared" si="5"/>
        <v>4.383</v>
      </c>
      <c r="AL23" s="52">
        <f t="shared" si="6"/>
        <v>4.4320000000000004</v>
      </c>
      <c r="AM23" s="52"/>
      <c r="AN23" s="62"/>
      <c r="AO23" s="33">
        <v>4.38</v>
      </c>
      <c r="AP23" s="33">
        <v>4.43</v>
      </c>
      <c r="AQ23" s="33"/>
      <c r="AR23" s="33"/>
      <c r="AS23" s="33">
        <v>4.41</v>
      </c>
      <c r="AT23" s="33">
        <v>4.45</v>
      </c>
      <c r="AU23" s="33"/>
      <c r="AV23" s="33"/>
    </row>
    <row r="24" spans="1:50" s="4" customFormat="1" ht="20.100000000000001" customHeight="1" x14ac:dyDescent="0.15">
      <c r="A24" s="1"/>
      <c r="C24" s="12"/>
      <c r="D24" s="29"/>
      <c r="E24" s="67"/>
      <c r="F24" s="100"/>
      <c r="G24" s="101"/>
      <c r="H24" s="72"/>
      <c r="I24" s="71"/>
      <c r="J24" s="72" t="str">
        <f t="shared" si="0"/>
        <v>0+0</v>
      </c>
      <c r="K24" s="73"/>
      <c r="L24" s="83"/>
      <c r="M24" s="83"/>
      <c r="N24" s="75">
        <f t="shared" si="1"/>
        <v>0</v>
      </c>
      <c r="O24" s="76"/>
      <c r="P24" s="75">
        <f t="shared" si="2"/>
        <v>0</v>
      </c>
      <c r="Q24" s="76"/>
      <c r="R24" s="77">
        <f t="shared" si="3"/>
        <v>0</v>
      </c>
      <c r="S24" s="74"/>
      <c r="T24" s="77">
        <f t="shared" si="4"/>
        <v>0</v>
      </c>
      <c r="U24" s="74"/>
      <c r="V24" s="28"/>
      <c r="W24" s="28"/>
      <c r="X24" s="11"/>
      <c r="Y24" s="11"/>
      <c r="Z24" s="11"/>
      <c r="AA24" s="11"/>
      <c r="AB24" s="1"/>
      <c r="AF24" s="56">
        <v>10000</v>
      </c>
      <c r="AG24" s="63"/>
      <c r="AH24" s="53"/>
      <c r="AI24" s="31">
        <v>0</v>
      </c>
      <c r="AJ24" s="43">
        <v>0</v>
      </c>
      <c r="AK24" s="52">
        <f t="shared" si="5"/>
        <v>0</v>
      </c>
      <c r="AL24" s="52">
        <f t="shared" si="6"/>
        <v>0</v>
      </c>
      <c r="AM24" s="52"/>
      <c r="AN24" s="50"/>
      <c r="AO24" s="33"/>
      <c r="AP24" s="33"/>
      <c r="AQ24" s="33"/>
      <c r="AR24" s="33"/>
      <c r="AS24" s="51"/>
      <c r="AT24" s="51"/>
      <c r="AU24" s="51"/>
      <c r="AV24" s="51"/>
    </row>
    <row r="25" spans="1:50" ht="19.5" customHeight="1" x14ac:dyDescent="0.15">
      <c r="A25" s="1"/>
      <c r="B25" s="4"/>
      <c r="C25" s="19"/>
      <c r="D25" s="23"/>
      <c r="E25" s="67"/>
      <c r="F25" s="100"/>
      <c r="G25" s="101"/>
      <c r="H25" s="72"/>
      <c r="I25" s="71"/>
      <c r="J25" s="72" t="str">
        <f t="shared" si="0"/>
        <v>0+0</v>
      </c>
      <c r="K25" s="73"/>
      <c r="L25" s="84"/>
      <c r="M25" s="76"/>
      <c r="N25" s="75">
        <f t="shared" si="1"/>
        <v>0</v>
      </c>
      <c r="O25" s="76"/>
      <c r="P25" s="75">
        <f t="shared" si="2"/>
        <v>0</v>
      </c>
      <c r="Q25" s="76"/>
      <c r="R25" s="77">
        <f t="shared" si="3"/>
        <v>0</v>
      </c>
      <c r="S25" s="74"/>
      <c r="T25" s="77">
        <f t="shared" si="4"/>
        <v>0</v>
      </c>
      <c r="U25" s="74"/>
      <c r="V25" s="28"/>
      <c r="W25" s="28"/>
      <c r="X25" s="27"/>
      <c r="Y25" s="27"/>
      <c r="Z25" s="22"/>
      <c r="AA25" s="22"/>
      <c r="AB25" s="1"/>
      <c r="AF25" s="56">
        <v>10000</v>
      </c>
      <c r="AG25" s="63"/>
      <c r="AH25" s="53"/>
      <c r="AI25" s="50">
        <v>0</v>
      </c>
      <c r="AJ25" s="55">
        <v>0</v>
      </c>
      <c r="AK25" s="52">
        <f t="shared" si="5"/>
        <v>0</v>
      </c>
      <c r="AL25" s="52">
        <f t="shared" si="6"/>
        <v>0</v>
      </c>
      <c r="AM25" s="52"/>
      <c r="AN25" s="50"/>
      <c r="AO25" s="51"/>
      <c r="AP25" s="51"/>
      <c r="AQ25" s="51"/>
      <c r="AR25" s="51"/>
      <c r="AS25" s="51"/>
      <c r="AT25" s="51"/>
      <c r="AU25" s="51"/>
      <c r="AV25" s="51"/>
      <c r="AX25" s="15"/>
    </row>
    <row r="26" spans="1:50" ht="20.100000000000001" customHeight="1" x14ac:dyDescent="0.15">
      <c r="A26" s="1"/>
      <c r="B26" s="4"/>
      <c r="C26" s="19"/>
      <c r="D26" s="23"/>
      <c r="E26" s="67"/>
      <c r="F26" s="68"/>
      <c r="G26" s="69"/>
      <c r="H26" s="72"/>
      <c r="I26" s="71"/>
      <c r="J26" s="72" t="str">
        <f t="shared" si="0"/>
        <v>0+0</v>
      </c>
      <c r="K26" s="73"/>
      <c r="L26" s="74"/>
      <c r="M26" s="74"/>
      <c r="N26" s="75">
        <f t="shared" si="1"/>
        <v>0</v>
      </c>
      <c r="O26" s="76"/>
      <c r="P26" s="75">
        <f t="shared" si="2"/>
        <v>0</v>
      </c>
      <c r="Q26" s="76"/>
      <c r="R26" s="77">
        <f t="shared" si="3"/>
        <v>0</v>
      </c>
      <c r="S26" s="74"/>
      <c r="T26" s="77">
        <f t="shared" si="4"/>
        <v>0</v>
      </c>
      <c r="U26" s="74"/>
      <c r="V26" s="28"/>
      <c r="W26" s="28"/>
      <c r="X26" s="27"/>
      <c r="Y26" s="27"/>
      <c r="Z26" s="18"/>
      <c r="AA26" s="17"/>
      <c r="AB26" s="1"/>
      <c r="AF26" s="56">
        <v>10000</v>
      </c>
      <c r="AG26" s="63"/>
      <c r="AH26" s="53"/>
      <c r="AI26" s="57">
        <v>0</v>
      </c>
      <c r="AJ26" s="54">
        <v>0</v>
      </c>
      <c r="AK26" s="52">
        <f t="shared" si="5"/>
        <v>0</v>
      </c>
      <c r="AL26" s="52">
        <f t="shared" si="6"/>
        <v>0</v>
      </c>
      <c r="AM26" s="52"/>
      <c r="AN26" s="62"/>
      <c r="AO26" s="51"/>
      <c r="AP26" s="51"/>
      <c r="AQ26" s="51"/>
      <c r="AR26" s="51"/>
      <c r="AS26" s="51"/>
      <c r="AT26" s="51"/>
      <c r="AU26" s="51"/>
      <c r="AV26" s="51"/>
    </row>
    <row r="27" spans="1:50" ht="20.100000000000001" customHeight="1" x14ac:dyDescent="0.15">
      <c r="A27" s="1"/>
      <c r="B27" s="4"/>
      <c r="C27" s="19"/>
      <c r="D27" s="23"/>
      <c r="E27" s="67"/>
      <c r="F27" s="68"/>
      <c r="G27" s="69"/>
      <c r="H27" s="70"/>
      <c r="I27" s="71"/>
      <c r="J27" s="72" t="str">
        <f t="shared" si="0"/>
        <v>0+0</v>
      </c>
      <c r="K27" s="73"/>
      <c r="L27" s="74"/>
      <c r="M27" s="74"/>
      <c r="N27" s="75">
        <f t="shared" si="1"/>
        <v>0</v>
      </c>
      <c r="O27" s="76"/>
      <c r="P27" s="75">
        <f t="shared" si="2"/>
        <v>0</v>
      </c>
      <c r="Q27" s="76"/>
      <c r="R27" s="77">
        <f t="shared" si="3"/>
        <v>0</v>
      </c>
      <c r="S27" s="74"/>
      <c r="T27" s="77">
        <f t="shared" si="4"/>
        <v>0</v>
      </c>
      <c r="U27" s="74"/>
      <c r="V27" s="28"/>
      <c r="W27" s="28"/>
      <c r="X27" s="13"/>
      <c r="Y27" s="13"/>
      <c r="Z27" s="13"/>
      <c r="AA27" s="13"/>
      <c r="AB27" s="1"/>
      <c r="AF27" s="56">
        <v>10000</v>
      </c>
      <c r="AG27" s="63"/>
      <c r="AH27" s="40"/>
      <c r="AI27" s="45">
        <v>0</v>
      </c>
      <c r="AJ27" s="42">
        <v>0</v>
      </c>
      <c r="AK27" s="52">
        <f t="shared" si="5"/>
        <v>0</v>
      </c>
      <c r="AL27" s="52">
        <f t="shared" si="6"/>
        <v>0</v>
      </c>
      <c r="AM27" s="52"/>
      <c r="AN27" s="62"/>
      <c r="AO27" s="33"/>
      <c r="AP27" s="33"/>
      <c r="AQ27" s="33"/>
      <c r="AR27" s="33"/>
      <c r="AS27" s="33"/>
      <c r="AT27" s="33"/>
      <c r="AU27" s="33"/>
      <c r="AV27" s="33"/>
    </row>
    <row r="28" spans="1:50" ht="20.100000000000001" customHeight="1" x14ac:dyDescent="0.15">
      <c r="A28" s="1"/>
      <c r="B28" s="4"/>
      <c r="C28" s="16"/>
      <c r="D28" s="23"/>
      <c r="E28" s="78"/>
      <c r="F28" s="68"/>
      <c r="G28" s="69"/>
      <c r="H28" s="72"/>
      <c r="I28" s="71"/>
      <c r="J28" s="72" t="str">
        <f t="shared" si="0"/>
        <v>0+0</v>
      </c>
      <c r="K28" s="73"/>
      <c r="L28" s="74"/>
      <c r="M28" s="74"/>
      <c r="N28" s="75">
        <f t="shared" si="1"/>
        <v>0</v>
      </c>
      <c r="O28" s="76"/>
      <c r="P28" s="75">
        <f t="shared" si="2"/>
        <v>0</v>
      </c>
      <c r="Q28" s="76"/>
      <c r="R28" s="77">
        <f t="shared" si="3"/>
        <v>0</v>
      </c>
      <c r="S28" s="74"/>
      <c r="T28" s="77">
        <f t="shared" si="4"/>
        <v>0</v>
      </c>
      <c r="U28" s="74"/>
      <c r="V28" s="28"/>
      <c r="W28" s="28"/>
      <c r="X28" s="27"/>
      <c r="Y28" s="27"/>
      <c r="Z28" s="22"/>
      <c r="AA28" s="22"/>
      <c r="AB28" s="1"/>
      <c r="AF28" s="56">
        <v>10000</v>
      </c>
      <c r="AG28" s="63"/>
      <c r="AH28" s="39"/>
      <c r="AI28" s="45">
        <v>0</v>
      </c>
      <c r="AJ28" s="42">
        <v>0</v>
      </c>
      <c r="AK28" s="52">
        <f t="shared" si="5"/>
        <v>0</v>
      </c>
      <c r="AL28" s="52">
        <f t="shared" si="6"/>
        <v>0</v>
      </c>
      <c r="AM28" s="52"/>
      <c r="AN28" s="62"/>
      <c r="AO28" s="33"/>
      <c r="AP28" s="33"/>
      <c r="AQ28" s="33"/>
      <c r="AR28" s="33"/>
      <c r="AS28" s="33"/>
      <c r="AT28" s="33"/>
      <c r="AU28" s="33"/>
      <c r="AV28" s="33"/>
    </row>
    <row r="29" spans="1:50" s="49" customFormat="1" ht="20.100000000000001" customHeight="1" x14ac:dyDescent="0.15">
      <c r="A29" s="37"/>
      <c r="B29" s="36"/>
      <c r="C29" s="19"/>
      <c r="D29" s="23"/>
      <c r="E29" s="67"/>
      <c r="F29" s="68"/>
      <c r="G29" s="69"/>
      <c r="H29" s="70"/>
      <c r="I29" s="71"/>
      <c r="J29" s="72" t="str">
        <f t="shared" si="0"/>
        <v>0+0</v>
      </c>
      <c r="K29" s="73"/>
      <c r="L29" s="74"/>
      <c r="M29" s="74"/>
      <c r="N29" s="75">
        <f t="shared" ref="N29:N30" si="7">AK29</f>
        <v>0</v>
      </c>
      <c r="O29" s="76"/>
      <c r="P29" s="75">
        <f t="shared" ref="P29:P30" si="8">AL29</f>
        <v>0</v>
      </c>
      <c r="Q29" s="76"/>
      <c r="R29" s="77">
        <f t="shared" ref="R29:R30" si="9">AM29</f>
        <v>0</v>
      </c>
      <c r="S29" s="74"/>
      <c r="T29" s="77">
        <f t="shared" ref="T29:T30" si="10">AN29</f>
        <v>0</v>
      </c>
      <c r="U29" s="74"/>
      <c r="V29" s="28"/>
      <c r="W29" s="28"/>
      <c r="X29" s="13"/>
      <c r="Y29" s="13"/>
      <c r="Z29" s="13"/>
      <c r="AA29" s="13"/>
      <c r="AB29" s="37"/>
      <c r="AF29" s="56">
        <v>10000</v>
      </c>
      <c r="AG29" s="63"/>
      <c r="AH29" s="58"/>
      <c r="AI29" s="61">
        <v>0</v>
      </c>
      <c r="AJ29" s="59">
        <v>0</v>
      </c>
      <c r="AK29" s="52">
        <f t="shared" ref="AK29:AK30" si="11">ROUND(AO29+((AS29-AO29)*$AJ29/$AF29),3)</f>
        <v>0</v>
      </c>
      <c r="AL29" s="52">
        <f t="shared" ref="AL29:AL30" si="12">ROUND(AP29+((AT29-AP29)*$AJ29/$AF29),3)</f>
        <v>0</v>
      </c>
      <c r="AM29" s="52"/>
      <c r="AN29" s="62"/>
      <c r="AO29" s="51"/>
      <c r="AP29" s="51"/>
      <c r="AQ29" s="51"/>
      <c r="AR29" s="51"/>
      <c r="AS29" s="51"/>
      <c r="AT29" s="51"/>
      <c r="AU29" s="51"/>
      <c r="AV29" s="51"/>
    </row>
    <row r="30" spans="1:50" s="49" customFormat="1" ht="20.100000000000001" customHeight="1" x14ac:dyDescent="0.15">
      <c r="A30" s="37"/>
      <c r="B30" s="36"/>
      <c r="C30" s="16"/>
      <c r="D30" s="23"/>
      <c r="E30" s="78"/>
      <c r="F30" s="68"/>
      <c r="G30" s="69"/>
      <c r="H30" s="70"/>
      <c r="I30" s="71"/>
      <c r="J30" s="72" t="str">
        <f t="shared" si="0"/>
        <v>0+0</v>
      </c>
      <c r="K30" s="73"/>
      <c r="L30" s="74"/>
      <c r="M30" s="74"/>
      <c r="N30" s="75">
        <f t="shared" si="7"/>
        <v>0</v>
      </c>
      <c r="O30" s="76"/>
      <c r="P30" s="75">
        <f t="shared" si="8"/>
        <v>0</v>
      </c>
      <c r="Q30" s="76"/>
      <c r="R30" s="77">
        <f t="shared" si="9"/>
        <v>0</v>
      </c>
      <c r="S30" s="74"/>
      <c r="T30" s="77">
        <f t="shared" si="10"/>
        <v>0</v>
      </c>
      <c r="U30" s="74"/>
      <c r="V30" s="28"/>
      <c r="W30" s="28"/>
      <c r="X30" s="27"/>
      <c r="Y30" s="27"/>
      <c r="Z30" s="22"/>
      <c r="AA30" s="22"/>
      <c r="AB30" s="37"/>
      <c r="AF30" s="56">
        <v>10000</v>
      </c>
      <c r="AG30" s="63"/>
      <c r="AH30" s="60"/>
      <c r="AI30" s="61">
        <v>0</v>
      </c>
      <c r="AJ30" s="59">
        <v>0</v>
      </c>
      <c r="AK30" s="52">
        <f t="shared" si="11"/>
        <v>0</v>
      </c>
      <c r="AL30" s="52">
        <f t="shared" si="12"/>
        <v>0</v>
      </c>
      <c r="AM30" s="52"/>
      <c r="AN30" s="62"/>
      <c r="AO30" s="51"/>
      <c r="AP30" s="51"/>
      <c r="AQ30" s="51"/>
      <c r="AR30" s="51"/>
      <c r="AS30" s="51"/>
      <c r="AT30" s="51"/>
      <c r="AU30" s="51"/>
      <c r="AV30" s="51"/>
    </row>
    <row r="31" spans="1:50" ht="20.100000000000001" customHeight="1" x14ac:dyDescent="0.15">
      <c r="A31" s="1"/>
      <c r="B31" s="4"/>
      <c r="C31" s="19"/>
      <c r="D31" s="23"/>
      <c r="E31" s="78"/>
      <c r="F31" s="68"/>
      <c r="G31" s="69"/>
      <c r="H31" s="70"/>
      <c r="I31" s="71"/>
      <c r="J31" s="72" t="str">
        <f t="shared" si="0"/>
        <v>0+0</v>
      </c>
      <c r="K31" s="73"/>
      <c r="L31" s="74"/>
      <c r="M31" s="74"/>
      <c r="N31" s="75">
        <f t="shared" si="1"/>
        <v>0</v>
      </c>
      <c r="O31" s="76"/>
      <c r="P31" s="75">
        <f t="shared" si="2"/>
        <v>0</v>
      </c>
      <c r="Q31" s="76"/>
      <c r="R31" s="77">
        <f t="shared" si="3"/>
        <v>0</v>
      </c>
      <c r="S31" s="74"/>
      <c r="T31" s="77">
        <f t="shared" si="4"/>
        <v>0</v>
      </c>
      <c r="U31" s="74"/>
      <c r="V31" s="28"/>
      <c r="W31" s="28"/>
      <c r="X31" s="13"/>
      <c r="Y31" s="13"/>
      <c r="Z31" s="13"/>
      <c r="AA31" s="13"/>
      <c r="AB31" s="1"/>
      <c r="AF31" s="56">
        <v>10000</v>
      </c>
      <c r="AG31" s="63"/>
      <c r="AH31" s="40"/>
      <c r="AI31" s="45">
        <v>0</v>
      </c>
      <c r="AJ31" s="42">
        <v>0</v>
      </c>
      <c r="AK31" s="52">
        <f t="shared" si="5"/>
        <v>0</v>
      </c>
      <c r="AL31" s="52">
        <f t="shared" si="6"/>
        <v>0</v>
      </c>
      <c r="AM31" s="52"/>
      <c r="AN31" s="62"/>
      <c r="AO31" s="33"/>
      <c r="AP31" s="33"/>
      <c r="AQ31" s="33"/>
      <c r="AR31" s="33"/>
      <c r="AS31" s="33"/>
      <c r="AT31" s="33"/>
      <c r="AU31" s="33"/>
      <c r="AV31" s="33"/>
    </row>
    <row r="32" spans="1:50" s="4" customFormat="1" ht="20.100000000000001" customHeight="1" x14ac:dyDescent="0.15">
      <c r="A32" s="1"/>
      <c r="C32" s="12"/>
      <c r="D32" s="29"/>
      <c r="E32" s="67"/>
      <c r="F32" s="100"/>
      <c r="G32" s="101"/>
      <c r="H32" s="70"/>
      <c r="I32" s="71"/>
      <c r="J32" s="72" t="str">
        <f t="shared" si="0"/>
        <v>0+0</v>
      </c>
      <c r="K32" s="73"/>
      <c r="L32" s="83"/>
      <c r="M32" s="83"/>
      <c r="N32" s="75">
        <f t="shared" si="1"/>
        <v>0</v>
      </c>
      <c r="O32" s="76"/>
      <c r="P32" s="75">
        <f t="shared" si="2"/>
        <v>0</v>
      </c>
      <c r="Q32" s="76"/>
      <c r="R32" s="77">
        <f t="shared" si="3"/>
        <v>0</v>
      </c>
      <c r="S32" s="74"/>
      <c r="T32" s="77">
        <f t="shared" si="4"/>
        <v>0</v>
      </c>
      <c r="U32" s="74"/>
      <c r="V32" s="28"/>
      <c r="W32" s="28"/>
      <c r="X32" s="11"/>
      <c r="Y32" s="11"/>
      <c r="Z32" s="11"/>
      <c r="AA32" s="11"/>
      <c r="AB32" s="1"/>
      <c r="AF32" s="56">
        <v>10000</v>
      </c>
      <c r="AG32" s="63"/>
      <c r="AH32" s="41"/>
      <c r="AI32" s="31">
        <v>0</v>
      </c>
      <c r="AJ32" s="43">
        <v>0</v>
      </c>
      <c r="AK32" s="52">
        <f t="shared" si="5"/>
        <v>0</v>
      </c>
      <c r="AL32" s="52">
        <f t="shared" si="6"/>
        <v>0</v>
      </c>
      <c r="AM32" s="52"/>
      <c r="AN32" s="50"/>
      <c r="AO32" s="33"/>
      <c r="AP32" s="33"/>
      <c r="AQ32" s="33"/>
      <c r="AR32" s="33"/>
      <c r="AS32" s="33"/>
      <c r="AT32" s="33"/>
      <c r="AU32" s="33"/>
      <c r="AV32" s="33"/>
    </row>
    <row r="33" spans="1:48" s="4" customFormat="1" ht="20.100000000000001" customHeight="1" x14ac:dyDescent="0.15">
      <c r="A33" s="1"/>
      <c r="C33" s="12"/>
      <c r="D33" s="29"/>
      <c r="E33" s="102"/>
      <c r="F33" s="103"/>
      <c r="G33" s="104"/>
      <c r="H33" s="70"/>
      <c r="I33" s="71"/>
      <c r="J33" s="72" t="str">
        <f t="shared" si="0"/>
        <v>0+0</v>
      </c>
      <c r="K33" s="73"/>
      <c r="L33" s="83"/>
      <c r="M33" s="83"/>
      <c r="N33" s="75">
        <f t="shared" si="1"/>
        <v>0</v>
      </c>
      <c r="O33" s="76"/>
      <c r="P33" s="75">
        <f t="shared" si="2"/>
        <v>0</v>
      </c>
      <c r="Q33" s="76"/>
      <c r="R33" s="77">
        <f t="shared" si="3"/>
        <v>0</v>
      </c>
      <c r="S33" s="74"/>
      <c r="T33" s="77">
        <f t="shared" si="4"/>
        <v>0</v>
      </c>
      <c r="U33" s="74"/>
      <c r="V33" s="28"/>
      <c r="W33" s="28"/>
      <c r="X33" s="11"/>
      <c r="Y33" s="11"/>
      <c r="Z33" s="11"/>
      <c r="AA33" s="11"/>
      <c r="AB33" s="1"/>
      <c r="AF33" s="56">
        <v>10000</v>
      </c>
      <c r="AG33" s="63"/>
      <c r="AH33" s="41"/>
      <c r="AI33" s="31">
        <v>0</v>
      </c>
      <c r="AJ33" s="43">
        <v>0</v>
      </c>
      <c r="AK33" s="52">
        <f t="shared" si="5"/>
        <v>0</v>
      </c>
      <c r="AL33" s="52">
        <f t="shared" si="6"/>
        <v>0</v>
      </c>
      <c r="AM33" s="52"/>
      <c r="AN33" s="50"/>
      <c r="AO33" s="26"/>
      <c r="AP33" s="26"/>
      <c r="AQ33" s="26"/>
      <c r="AR33" s="26"/>
      <c r="AS33" s="26"/>
      <c r="AT33" s="26"/>
      <c r="AU33" s="26"/>
      <c r="AV33" s="26"/>
    </row>
    <row r="34" spans="1:48" ht="20.100000000000001" customHeight="1" x14ac:dyDescent="0.15">
      <c r="A34" s="1"/>
      <c r="B34" s="4"/>
      <c r="C34" s="19"/>
      <c r="D34" s="23"/>
      <c r="E34" s="102"/>
      <c r="F34" s="103"/>
      <c r="G34" s="104"/>
      <c r="H34" s="70"/>
      <c r="I34" s="71"/>
      <c r="J34" s="72" t="str">
        <f t="shared" si="0"/>
        <v>0+0</v>
      </c>
      <c r="K34" s="73"/>
      <c r="L34" s="74"/>
      <c r="M34" s="74"/>
      <c r="N34" s="75">
        <f t="shared" si="1"/>
        <v>0</v>
      </c>
      <c r="O34" s="76"/>
      <c r="P34" s="75">
        <f t="shared" si="2"/>
        <v>0</v>
      </c>
      <c r="Q34" s="76"/>
      <c r="R34" s="77">
        <f t="shared" si="3"/>
        <v>0</v>
      </c>
      <c r="S34" s="74"/>
      <c r="T34" s="77">
        <f t="shared" si="4"/>
        <v>0</v>
      </c>
      <c r="U34" s="74"/>
      <c r="V34" s="28"/>
      <c r="W34" s="28"/>
      <c r="X34" s="13"/>
      <c r="Y34" s="13"/>
      <c r="Z34" s="13"/>
      <c r="AA34" s="13"/>
      <c r="AB34" s="1"/>
      <c r="AF34" s="56">
        <v>10000</v>
      </c>
      <c r="AG34" s="63"/>
      <c r="AH34" s="40"/>
      <c r="AI34" s="45">
        <v>0</v>
      </c>
      <c r="AJ34" s="42">
        <v>0</v>
      </c>
      <c r="AK34" s="52">
        <f t="shared" si="5"/>
        <v>0</v>
      </c>
      <c r="AL34" s="52">
        <f t="shared" si="6"/>
        <v>0</v>
      </c>
      <c r="AM34" s="52"/>
      <c r="AN34" s="62"/>
      <c r="AO34" s="26"/>
      <c r="AP34" s="26"/>
      <c r="AQ34" s="26"/>
      <c r="AR34" s="26"/>
      <c r="AS34" s="33"/>
      <c r="AT34" s="33"/>
      <c r="AU34" s="33"/>
      <c r="AV34" s="33"/>
    </row>
    <row r="35" spans="1:48" ht="20.100000000000001" customHeight="1" x14ac:dyDescent="0.15">
      <c r="A35" s="1"/>
      <c r="B35" s="4"/>
      <c r="D35" s="5" t="s">
        <v>37</v>
      </c>
      <c r="AB35" s="1"/>
    </row>
    <row r="36" spans="1:48" ht="20.100000000000001" customHeight="1" x14ac:dyDescent="0.15">
      <c r="A36" s="1"/>
      <c r="B36" s="4"/>
      <c r="AB36" s="1"/>
    </row>
    <row r="37" spans="1:48" ht="20.100000000000001" customHeight="1" x14ac:dyDescent="0.15">
      <c r="A37" s="1"/>
      <c r="B37" s="36"/>
      <c r="C37" s="35" t="s">
        <v>35</v>
      </c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13"/>
      <c r="X37" s="13"/>
      <c r="Y37" s="13"/>
      <c r="Z37" s="13"/>
      <c r="AA37" s="35"/>
      <c r="AB37" s="37"/>
    </row>
    <row r="38" spans="1:48" ht="20.100000000000001" customHeight="1" x14ac:dyDescent="0.15">
      <c r="A38" s="1"/>
      <c r="B38" s="36"/>
      <c r="C38" s="13"/>
      <c r="D38" s="13"/>
      <c r="E38" s="85" t="s">
        <v>9</v>
      </c>
      <c r="F38" s="85"/>
      <c r="G38" s="85"/>
      <c r="H38" s="93" t="s">
        <v>22</v>
      </c>
      <c r="I38" s="94"/>
      <c r="J38" s="97" t="s">
        <v>16</v>
      </c>
      <c r="K38" s="94"/>
      <c r="L38" s="85" t="s">
        <v>21</v>
      </c>
      <c r="M38" s="85"/>
      <c r="N38" s="85"/>
      <c r="O38" s="85"/>
      <c r="P38" s="85"/>
      <c r="Q38" s="85"/>
      <c r="R38" s="85"/>
      <c r="S38" s="85"/>
      <c r="T38" s="85"/>
      <c r="U38" s="85"/>
      <c r="V38" s="13"/>
      <c r="W38" s="85" t="s">
        <v>32</v>
      </c>
      <c r="X38" s="85"/>
      <c r="Y38" s="85" t="s">
        <v>31</v>
      </c>
      <c r="Z38" s="85"/>
      <c r="AA38" s="13"/>
      <c r="AB38" s="37"/>
    </row>
    <row r="39" spans="1:48" s="4" customFormat="1" ht="20.100000000000001" customHeight="1" x14ac:dyDescent="0.15">
      <c r="A39" s="1"/>
      <c r="B39" s="36"/>
      <c r="C39" s="13"/>
      <c r="D39" s="13"/>
      <c r="E39" s="85"/>
      <c r="F39" s="85"/>
      <c r="G39" s="85"/>
      <c r="H39" s="95"/>
      <c r="I39" s="96"/>
      <c r="J39" s="95"/>
      <c r="K39" s="96"/>
      <c r="L39" s="81">
        <f>W39</f>
        <v>20</v>
      </c>
      <c r="M39" s="82"/>
      <c r="N39" s="84">
        <f>W40</f>
        <v>30</v>
      </c>
      <c r="O39" s="76"/>
      <c r="P39" s="84">
        <f>W41</f>
        <v>50</v>
      </c>
      <c r="Q39" s="76"/>
      <c r="R39" s="98" t="s">
        <v>29</v>
      </c>
      <c r="S39" s="82"/>
      <c r="T39" s="85" t="s">
        <v>30</v>
      </c>
      <c r="U39" s="85"/>
      <c r="V39" s="13"/>
      <c r="W39" s="92">
        <v>20</v>
      </c>
      <c r="X39" s="92"/>
      <c r="Y39" s="85">
        <f>ROUNDDOWN(-(0.45+0.7797*LN(-LN(1-(1/W39)))),4)</f>
        <v>1.8657999999999999</v>
      </c>
      <c r="Z39" s="85"/>
      <c r="AA39" s="13"/>
      <c r="AB39" s="37"/>
      <c r="AF39" s="56"/>
      <c r="AH39" s="30"/>
      <c r="AI39" s="13"/>
      <c r="AJ39" s="13"/>
      <c r="AK39" s="13"/>
      <c r="AL39" s="13"/>
      <c r="AM39" s="36"/>
    </row>
    <row r="40" spans="1:48" ht="20.100000000000001" customHeight="1" x14ac:dyDescent="0.15">
      <c r="A40" s="1"/>
      <c r="B40" s="36"/>
      <c r="C40" s="19"/>
      <c r="D40" s="23"/>
      <c r="E40" s="67" t="str">
        <f>E21</f>
        <v>1-1 하류</v>
      </c>
      <c r="F40" s="99"/>
      <c r="G40" s="80"/>
      <c r="H40" s="79" t="str">
        <f>H21</f>
        <v>낙동강</v>
      </c>
      <c r="I40" s="80"/>
      <c r="J40" s="79" t="str">
        <f>J21</f>
        <v>126+0</v>
      </c>
      <c r="K40" s="80"/>
      <c r="L40" s="74">
        <f>ROUND($T40+$Y$39*$R40,3)</f>
        <v>9.6020000000000003</v>
      </c>
      <c r="M40" s="74"/>
      <c r="N40" s="75">
        <f t="shared" ref="N40:N45" si="13">AK21</f>
        <v>10.01</v>
      </c>
      <c r="O40" s="76"/>
      <c r="P40" s="75">
        <f t="shared" ref="P40:P45" si="14">AL21</f>
        <v>10.52</v>
      </c>
      <c r="Q40" s="76"/>
      <c r="R40" s="77">
        <f>ROUND(($N40-$P40)/($Y$40-$Y$41),4)</f>
        <v>1.2636000000000001</v>
      </c>
      <c r="S40" s="74"/>
      <c r="T40" s="77">
        <f>ROUND($N40-$Y$40*$R40,4)</f>
        <v>7.2443999999999997</v>
      </c>
      <c r="U40" s="74"/>
      <c r="V40" s="28"/>
      <c r="W40" s="92">
        <v>30</v>
      </c>
      <c r="X40" s="92"/>
      <c r="Y40" s="85">
        <f>ROUNDDOWN(-(0.45+0.7797*LN(-LN(1-(1/W40)))),4)</f>
        <v>2.1886999999999999</v>
      </c>
      <c r="Z40" s="85"/>
      <c r="AA40" s="22"/>
      <c r="AB40" s="37"/>
      <c r="AH40" s="44"/>
      <c r="AI40" s="13"/>
      <c r="AJ40" s="13"/>
      <c r="AK40" s="13"/>
      <c r="AL40" s="13"/>
      <c r="AM40" s="35"/>
    </row>
    <row r="41" spans="1:48" s="4" customFormat="1" ht="20.100000000000001" customHeight="1" x14ac:dyDescent="0.15">
      <c r="A41" s="1"/>
      <c r="B41" s="36"/>
      <c r="C41" s="12"/>
      <c r="D41" s="29"/>
      <c r="E41" s="67" t="str">
        <f t="shared" ref="E41:E53" si="15">E22</f>
        <v>1-1 상류</v>
      </c>
      <c r="F41" s="99"/>
      <c r="G41" s="80"/>
      <c r="H41" s="79" t="str">
        <f t="shared" ref="H41:H53" si="16">H22</f>
        <v>낙동강</v>
      </c>
      <c r="I41" s="80"/>
      <c r="J41" s="79" t="str">
        <f t="shared" ref="J41:J53" si="17">J22</f>
        <v>130+380</v>
      </c>
      <c r="K41" s="80"/>
      <c r="L41" s="74">
        <f t="shared" ref="L41:L53" si="18">ROUND($T41+$Y$39*$R41,3)</f>
        <v>9.7590000000000003</v>
      </c>
      <c r="M41" s="74"/>
      <c r="N41" s="75">
        <f t="shared" si="13"/>
        <v>10.167</v>
      </c>
      <c r="O41" s="76"/>
      <c r="P41" s="75">
        <f t="shared" si="14"/>
        <v>10.677</v>
      </c>
      <c r="Q41" s="76"/>
      <c r="R41" s="77">
        <f t="shared" ref="R41:R53" si="19">ROUND(($N41-$P41)/($Y$40-$Y$41),4)</f>
        <v>1.2636000000000001</v>
      </c>
      <c r="S41" s="74"/>
      <c r="T41" s="77">
        <f t="shared" ref="T41:T53" si="20">ROUND($N41-$Y$40*$R41,4)</f>
        <v>7.4013999999999998</v>
      </c>
      <c r="U41" s="74"/>
      <c r="V41" s="28"/>
      <c r="W41" s="92">
        <v>50</v>
      </c>
      <c r="X41" s="92"/>
      <c r="Y41" s="85">
        <f>ROUNDDOWN(-(0.45+0.7797*LN(-LN(1-(1/W41)))),4)</f>
        <v>2.5922999999999998</v>
      </c>
      <c r="Z41" s="85"/>
      <c r="AA41" s="25"/>
      <c r="AB41" s="37"/>
      <c r="AF41" s="56"/>
      <c r="AH41" s="30"/>
      <c r="AI41" s="13"/>
      <c r="AJ41" s="13"/>
      <c r="AK41" s="13"/>
      <c r="AL41" s="13"/>
      <c r="AM41" s="36"/>
    </row>
    <row r="42" spans="1:48" ht="20.100000000000001" customHeight="1" x14ac:dyDescent="0.15">
      <c r="A42" s="1"/>
      <c r="B42" s="36"/>
      <c r="C42" s="19"/>
      <c r="D42" s="23"/>
      <c r="E42" s="67" t="str">
        <f t="shared" si="15"/>
        <v>2유역</v>
      </c>
      <c r="F42" s="99"/>
      <c r="G42" s="80"/>
      <c r="H42" s="79" t="str">
        <f t="shared" si="16"/>
        <v>주천강</v>
      </c>
      <c r="I42" s="80"/>
      <c r="J42" s="79" t="str">
        <f t="shared" si="17"/>
        <v>24+10</v>
      </c>
      <c r="K42" s="80"/>
      <c r="L42" s="74">
        <f t="shared" si="18"/>
        <v>4.3440000000000003</v>
      </c>
      <c r="M42" s="74"/>
      <c r="N42" s="75">
        <f t="shared" si="13"/>
        <v>4.383</v>
      </c>
      <c r="O42" s="76"/>
      <c r="P42" s="75">
        <f t="shared" si="14"/>
        <v>4.4320000000000004</v>
      </c>
      <c r="Q42" s="76"/>
      <c r="R42" s="77">
        <f t="shared" si="19"/>
        <v>0.12139999999999999</v>
      </c>
      <c r="S42" s="74"/>
      <c r="T42" s="77">
        <f t="shared" si="20"/>
        <v>4.1173000000000002</v>
      </c>
      <c r="U42" s="74"/>
      <c r="V42" s="28"/>
      <c r="W42" s="28"/>
      <c r="X42" s="27"/>
      <c r="Y42" s="27"/>
      <c r="Z42" s="22"/>
      <c r="AA42" s="22"/>
      <c r="AB42" s="37"/>
      <c r="AH42" s="44"/>
      <c r="AI42" s="13"/>
      <c r="AJ42" s="13"/>
      <c r="AK42" s="13"/>
      <c r="AL42" s="13"/>
      <c r="AM42" s="35"/>
    </row>
    <row r="43" spans="1:48" ht="20.100000000000001" customHeight="1" x14ac:dyDescent="0.15">
      <c r="A43" s="1"/>
      <c r="B43" s="36"/>
      <c r="C43" s="12"/>
      <c r="D43" s="29"/>
      <c r="E43" s="67">
        <f t="shared" si="15"/>
        <v>0</v>
      </c>
      <c r="F43" s="99"/>
      <c r="G43" s="80"/>
      <c r="H43" s="79">
        <f t="shared" si="16"/>
        <v>0</v>
      </c>
      <c r="I43" s="80"/>
      <c r="J43" s="79" t="str">
        <f t="shared" si="17"/>
        <v>0+0</v>
      </c>
      <c r="K43" s="80"/>
      <c r="L43" s="74">
        <f t="shared" si="18"/>
        <v>0</v>
      </c>
      <c r="M43" s="74"/>
      <c r="N43" s="75">
        <f t="shared" si="13"/>
        <v>0</v>
      </c>
      <c r="O43" s="76"/>
      <c r="P43" s="75">
        <f t="shared" si="14"/>
        <v>0</v>
      </c>
      <c r="Q43" s="76"/>
      <c r="R43" s="77">
        <f t="shared" si="19"/>
        <v>0</v>
      </c>
      <c r="S43" s="74"/>
      <c r="T43" s="77">
        <f t="shared" si="20"/>
        <v>0</v>
      </c>
      <c r="U43" s="74"/>
      <c r="V43" s="28"/>
      <c r="W43" s="28"/>
      <c r="X43" s="11"/>
      <c r="Y43" s="11"/>
      <c r="Z43" s="11"/>
      <c r="AA43" s="11"/>
      <c r="AB43" s="37"/>
      <c r="AJ43" s="35"/>
      <c r="AK43" s="35"/>
      <c r="AL43" s="35"/>
      <c r="AM43" s="35"/>
    </row>
    <row r="44" spans="1:48" ht="20.100000000000001" customHeight="1" x14ac:dyDescent="0.15">
      <c r="A44" s="1"/>
      <c r="B44" s="36"/>
      <c r="C44" s="19"/>
      <c r="D44" s="23"/>
      <c r="E44" s="67">
        <f t="shared" si="15"/>
        <v>0</v>
      </c>
      <c r="F44" s="99"/>
      <c r="G44" s="80"/>
      <c r="H44" s="79">
        <f t="shared" si="16"/>
        <v>0</v>
      </c>
      <c r="I44" s="80"/>
      <c r="J44" s="79" t="str">
        <f t="shared" si="17"/>
        <v>0+0</v>
      </c>
      <c r="K44" s="80"/>
      <c r="L44" s="74">
        <f t="shared" si="18"/>
        <v>0</v>
      </c>
      <c r="M44" s="74"/>
      <c r="N44" s="75">
        <f t="shared" si="13"/>
        <v>0</v>
      </c>
      <c r="O44" s="76"/>
      <c r="P44" s="75">
        <f t="shared" si="14"/>
        <v>0</v>
      </c>
      <c r="Q44" s="76"/>
      <c r="R44" s="77">
        <f t="shared" si="19"/>
        <v>0</v>
      </c>
      <c r="S44" s="74"/>
      <c r="T44" s="77">
        <f t="shared" si="20"/>
        <v>0</v>
      </c>
      <c r="U44" s="74"/>
      <c r="V44" s="28"/>
      <c r="W44" s="28"/>
      <c r="X44" s="27"/>
      <c r="Y44" s="27"/>
      <c r="Z44" s="22"/>
      <c r="AA44" s="22"/>
      <c r="AB44" s="37"/>
      <c r="AJ44" s="35"/>
      <c r="AK44" s="35"/>
      <c r="AL44" s="35"/>
      <c r="AM44" s="35"/>
    </row>
    <row r="45" spans="1:48" s="4" customFormat="1" ht="20.100000000000001" customHeight="1" x14ac:dyDescent="0.15">
      <c r="A45" s="1"/>
      <c r="B45" s="36"/>
      <c r="C45" s="19"/>
      <c r="D45" s="23"/>
      <c r="E45" s="67">
        <f t="shared" si="15"/>
        <v>0</v>
      </c>
      <c r="F45" s="99"/>
      <c r="G45" s="80"/>
      <c r="H45" s="79">
        <f t="shared" si="16"/>
        <v>0</v>
      </c>
      <c r="I45" s="80"/>
      <c r="J45" s="79" t="str">
        <f t="shared" si="17"/>
        <v>0+0</v>
      </c>
      <c r="K45" s="80"/>
      <c r="L45" s="74">
        <f t="shared" si="18"/>
        <v>0</v>
      </c>
      <c r="M45" s="74"/>
      <c r="N45" s="75">
        <f t="shared" si="13"/>
        <v>0</v>
      </c>
      <c r="O45" s="76"/>
      <c r="P45" s="75">
        <f t="shared" si="14"/>
        <v>0</v>
      </c>
      <c r="Q45" s="76"/>
      <c r="R45" s="77">
        <f t="shared" si="19"/>
        <v>0</v>
      </c>
      <c r="S45" s="74"/>
      <c r="T45" s="77">
        <f t="shared" si="20"/>
        <v>0</v>
      </c>
      <c r="U45" s="74"/>
      <c r="V45" s="28"/>
      <c r="W45" s="28"/>
      <c r="X45" s="27"/>
      <c r="Y45" s="27"/>
      <c r="Z45" s="18"/>
      <c r="AA45" s="17"/>
      <c r="AB45" s="37"/>
      <c r="AF45" s="56"/>
      <c r="AH45" s="36"/>
      <c r="AI45" s="36"/>
    </row>
    <row r="46" spans="1:48" s="49" customFormat="1" ht="20.100000000000001" customHeight="1" x14ac:dyDescent="0.15">
      <c r="A46" s="37"/>
      <c r="B46" s="36"/>
      <c r="C46" s="19"/>
      <c r="D46" s="23"/>
      <c r="E46" s="67">
        <f t="shared" si="15"/>
        <v>0</v>
      </c>
      <c r="F46" s="99"/>
      <c r="G46" s="80"/>
      <c r="H46" s="79">
        <f t="shared" si="16"/>
        <v>0</v>
      </c>
      <c r="I46" s="80"/>
      <c r="J46" s="79" t="str">
        <f t="shared" si="17"/>
        <v>0+0</v>
      </c>
      <c r="K46" s="80"/>
      <c r="L46" s="74">
        <f t="shared" si="18"/>
        <v>0</v>
      </c>
      <c r="M46" s="74"/>
      <c r="N46" s="75">
        <f t="shared" ref="N46:N49" si="21">AK27</f>
        <v>0</v>
      </c>
      <c r="O46" s="76"/>
      <c r="P46" s="75">
        <f t="shared" ref="P46:P49" si="22">AL27</f>
        <v>0</v>
      </c>
      <c r="Q46" s="76"/>
      <c r="R46" s="77">
        <f t="shared" si="19"/>
        <v>0</v>
      </c>
      <c r="S46" s="74"/>
      <c r="T46" s="77">
        <f t="shared" si="20"/>
        <v>0</v>
      </c>
      <c r="U46" s="74"/>
      <c r="V46" s="28"/>
      <c r="W46" s="28"/>
      <c r="X46" s="13"/>
      <c r="Y46" s="13"/>
      <c r="Z46" s="13"/>
      <c r="AA46" s="13"/>
      <c r="AB46" s="37"/>
      <c r="AF46" s="47"/>
    </row>
    <row r="47" spans="1:48" s="49" customFormat="1" ht="20.100000000000001" customHeight="1" x14ac:dyDescent="0.15">
      <c r="A47" s="37"/>
      <c r="B47" s="36"/>
      <c r="C47" s="16"/>
      <c r="D47" s="23"/>
      <c r="E47" s="67">
        <f t="shared" si="15"/>
        <v>0</v>
      </c>
      <c r="F47" s="99"/>
      <c r="G47" s="80"/>
      <c r="H47" s="79">
        <f t="shared" si="16"/>
        <v>0</v>
      </c>
      <c r="I47" s="80"/>
      <c r="J47" s="79" t="str">
        <f t="shared" si="17"/>
        <v>0+0</v>
      </c>
      <c r="K47" s="80"/>
      <c r="L47" s="74">
        <f t="shared" si="18"/>
        <v>0</v>
      </c>
      <c r="M47" s="74"/>
      <c r="N47" s="75">
        <f t="shared" si="21"/>
        <v>0</v>
      </c>
      <c r="O47" s="76"/>
      <c r="P47" s="75">
        <f t="shared" si="22"/>
        <v>0</v>
      </c>
      <c r="Q47" s="76"/>
      <c r="R47" s="77">
        <f t="shared" si="19"/>
        <v>0</v>
      </c>
      <c r="S47" s="74"/>
      <c r="T47" s="77">
        <f t="shared" si="20"/>
        <v>0</v>
      </c>
      <c r="U47" s="74"/>
      <c r="V47" s="28"/>
      <c r="W47" s="28"/>
      <c r="X47" s="27"/>
      <c r="Y47" s="27"/>
      <c r="Z47" s="22"/>
      <c r="AA47" s="22"/>
      <c r="AB47" s="37"/>
      <c r="AF47" s="47"/>
    </row>
    <row r="48" spans="1:48" ht="20.100000000000001" customHeight="1" x14ac:dyDescent="0.15">
      <c r="A48" s="1"/>
      <c r="B48" s="36"/>
      <c r="C48" s="19"/>
      <c r="D48" s="23"/>
      <c r="E48" s="67">
        <f t="shared" si="15"/>
        <v>0</v>
      </c>
      <c r="F48" s="99"/>
      <c r="G48" s="80"/>
      <c r="H48" s="79">
        <f t="shared" si="16"/>
        <v>0</v>
      </c>
      <c r="I48" s="80"/>
      <c r="J48" s="79" t="str">
        <f t="shared" si="17"/>
        <v>0+0</v>
      </c>
      <c r="K48" s="80"/>
      <c r="L48" s="74">
        <f t="shared" si="18"/>
        <v>0</v>
      </c>
      <c r="M48" s="74"/>
      <c r="N48" s="75">
        <f t="shared" si="21"/>
        <v>0</v>
      </c>
      <c r="O48" s="76"/>
      <c r="P48" s="75">
        <f t="shared" si="22"/>
        <v>0</v>
      </c>
      <c r="Q48" s="76"/>
      <c r="R48" s="77">
        <f t="shared" si="19"/>
        <v>0</v>
      </c>
      <c r="S48" s="74"/>
      <c r="T48" s="77">
        <f t="shared" si="20"/>
        <v>0</v>
      </c>
      <c r="U48" s="74"/>
      <c r="V48" s="28"/>
      <c r="W48" s="28"/>
      <c r="X48" s="13"/>
      <c r="Y48" s="13"/>
      <c r="Z48" s="13"/>
      <c r="AA48" s="13"/>
      <c r="AB48" s="37"/>
    </row>
    <row r="49" spans="1:28" ht="20.100000000000001" customHeight="1" x14ac:dyDescent="0.15">
      <c r="A49" s="1"/>
      <c r="B49" s="36"/>
      <c r="C49" s="16"/>
      <c r="D49" s="23"/>
      <c r="E49" s="67">
        <f t="shared" si="15"/>
        <v>0</v>
      </c>
      <c r="F49" s="99"/>
      <c r="G49" s="80"/>
      <c r="H49" s="79">
        <f t="shared" si="16"/>
        <v>0</v>
      </c>
      <c r="I49" s="80"/>
      <c r="J49" s="79" t="str">
        <f t="shared" si="17"/>
        <v>0+0</v>
      </c>
      <c r="K49" s="80"/>
      <c r="L49" s="74">
        <f t="shared" si="18"/>
        <v>0</v>
      </c>
      <c r="M49" s="74"/>
      <c r="N49" s="75">
        <f t="shared" si="21"/>
        <v>0</v>
      </c>
      <c r="O49" s="76"/>
      <c r="P49" s="75">
        <f t="shared" si="22"/>
        <v>0</v>
      </c>
      <c r="Q49" s="76"/>
      <c r="R49" s="77">
        <f t="shared" si="19"/>
        <v>0</v>
      </c>
      <c r="S49" s="74"/>
      <c r="T49" s="77">
        <f t="shared" si="20"/>
        <v>0</v>
      </c>
      <c r="U49" s="74"/>
      <c r="V49" s="28"/>
      <c r="W49" s="28"/>
      <c r="X49" s="27"/>
      <c r="Y49" s="27"/>
      <c r="Z49" s="22"/>
      <c r="AA49" s="22"/>
      <c r="AB49" s="37"/>
    </row>
    <row r="50" spans="1:28" ht="20.100000000000001" customHeight="1" x14ac:dyDescent="0.15">
      <c r="A50" s="1"/>
      <c r="B50" s="36"/>
      <c r="C50" s="19"/>
      <c r="D50" s="23"/>
      <c r="E50" s="67">
        <f t="shared" si="15"/>
        <v>0</v>
      </c>
      <c r="F50" s="99"/>
      <c r="G50" s="80"/>
      <c r="H50" s="79">
        <f t="shared" si="16"/>
        <v>0</v>
      </c>
      <c r="I50" s="80"/>
      <c r="J50" s="79" t="str">
        <f t="shared" si="17"/>
        <v>0+0</v>
      </c>
      <c r="K50" s="80"/>
      <c r="L50" s="74">
        <f t="shared" si="18"/>
        <v>0</v>
      </c>
      <c r="M50" s="74"/>
      <c r="N50" s="75">
        <f>AK31</f>
        <v>0</v>
      </c>
      <c r="O50" s="76"/>
      <c r="P50" s="75">
        <f>AL31</f>
        <v>0</v>
      </c>
      <c r="Q50" s="76"/>
      <c r="R50" s="77">
        <f t="shared" si="19"/>
        <v>0</v>
      </c>
      <c r="S50" s="74"/>
      <c r="T50" s="77">
        <f t="shared" si="20"/>
        <v>0</v>
      </c>
      <c r="U50" s="74"/>
      <c r="V50" s="28"/>
      <c r="W50" s="28"/>
      <c r="X50" s="13"/>
      <c r="Y50" s="13"/>
      <c r="Z50" s="13"/>
      <c r="AA50" s="13"/>
      <c r="AB50" s="37"/>
    </row>
    <row r="51" spans="1:28" ht="20.100000000000001" customHeight="1" x14ac:dyDescent="0.15">
      <c r="A51" s="1"/>
      <c r="B51" s="36"/>
      <c r="C51" s="12"/>
      <c r="D51" s="29"/>
      <c r="E51" s="67">
        <f t="shared" si="15"/>
        <v>0</v>
      </c>
      <c r="F51" s="99"/>
      <c r="G51" s="80"/>
      <c r="H51" s="79">
        <f t="shared" si="16"/>
        <v>0</v>
      </c>
      <c r="I51" s="80"/>
      <c r="J51" s="79" t="str">
        <f t="shared" si="17"/>
        <v>0+0</v>
      </c>
      <c r="K51" s="80"/>
      <c r="L51" s="74">
        <f t="shared" si="18"/>
        <v>0</v>
      </c>
      <c r="M51" s="74"/>
      <c r="N51" s="75">
        <f>AK32</f>
        <v>0</v>
      </c>
      <c r="O51" s="76"/>
      <c r="P51" s="75">
        <f>AL32</f>
        <v>0</v>
      </c>
      <c r="Q51" s="76"/>
      <c r="R51" s="77">
        <f t="shared" si="19"/>
        <v>0</v>
      </c>
      <c r="S51" s="74"/>
      <c r="T51" s="77">
        <f t="shared" si="20"/>
        <v>0</v>
      </c>
      <c r="U51" s="74"/>
      <c r="V51" s="28"/>
      <c r="W51" s="28"/>
      <c r="X51" s="11"/>
      <c r="Y51" s="11"/>
      <c r="Z51" s="11"/>
      <c r="AA51" s="11"/>
      <c r="AB51" s="37"/>
    </row>
    <row r="52" spans="1:28" ht="20.100000000000001" customHeight="1" x14ac:dyDescent="0.15">
      <c r="A52" s="1"/>
      <c r="B52" s="36"/>
      <c r="C52" s="12"/>
      <c r="D52" s="29"/>
      <c r="E52" s="67">
        <f t="shared" si="15"/>
        <v>0</v>
      </c>
      <c r="F52" s="99"/>
      <c r="G52" s="80"/>
      <c r="H52" s="79">
        <f t="shared" si="16"/>
        <v>0</v>
      </c>
      <c r="I52" s="80"/>
      <c r="J52" s="79" t="str">
        <f t="shared" si="17"/>
        <v>0+0</v>
      </c>
      <c r="K52" s="80"/>
      <c r="L52" s="74">
        <f t="shared" si="18"/>
        <v>0</v>
      </c>
      <c r="M52" s="74"/>
      <c r="N52" s="75">
        <f>AK33</f>
        <v>0</v>
      </c>
      <c r="O52" s="76"/>
      <c r="P52" s="75">
        <f>AL33</f>
        <v>0</v>
      </c>
      <c r="Q52" s="76"/>
      <c r="R52" s="77">
        <f t="shared" si="19"/>
        <v>0</v>
      </c>
      <c r="S52" s="74"/>
      <c r="T52" s="77">
        <f t="shared" si="20"/>
        <v>0</v>
      </c>
      <c r="U52" s="74"/>
      <c r="V52" s="28"/>
      <c r="W52" s="28"/>
      <c r="X52" s="11"/>
      <c r="Y52" s="11"/>
      <c r="Z52" s="11"/>
      <c r="AA52" s="11"/>
      <c r="AB52" s="37"/>
    </row>
    <row r="53" spans="1:28" ht="20.100000000000001" customHeight="1" x14ac:dyDescent="0.15">
      <c r="A53" s="1"/>
      <c r="B53" s="36"/>
      <c r="C53" s="19"/>
      <c r="D53" s="23"/>
      <c r="E53" s="67">
        <f t="shared" si="15"/>
        <v>0</v>
      </c>
      <c r="F53" s="99"/>
      <c r="G53" s="80"/>
      <c r="H53" s="79">
        <f t="shared" si="16"/>
        <v>0</v>
      </c>
      <c r="I53" s="80"/>
      <c r="J53" s="79" t="str">
        <f t="shared" si="17"/>
        <v>0+0</v>
      </c>
      <c r="K53" s="80"/>
      <c r="L53" s="74">
        <f t="shared" si="18"/>
        <v>0</v>
      </c>
      <c r="M53" s="74"/>
      <c r="N53" s="75">
        <f>AK34</f>
        <v>0</v>
      </c>
      <c r="O53" s="76"/>
      <c r="P53" s="75">
        <f>AL34</f>
        <v>0</v>
      </c>
      <c r="Q53" s="76"/>
      <c r="R53" s="77">
        <f t="shared" si="19"/>
        <v>0</v>
      </c>
      <c r="S53" s="74"/>
      <c r="T53" s="77">
        <f t="shared" si="20"/>
        <v>0</v>
      </c>
      <c r="U53" s="74"/>
      <c r="V53" s="28"/>
      <c r="W53" s="28"/>
      <c r="X53" s="13"/>
      <c r="Y53" s="13"/>
      <c r="Z53" s="13"/>
      <c r="AA53" s="13"/>
      <c r="AB53" s="37"/>
    </row>
    <row r="54" spans="1:28" ht="20.100000000000001" customHeight="1" x14ac:dyDescent="0.1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</sheetData>
  <mergeCells count="278">
    <mergeCell ref="E51:G51"/>
    <mergeCell ref="E52:G52"/>
    <mergeCell ref="E53:G53"/>
    <mergeCell ref="E41:G41"/>
    <mergeCell ref="N41:O41"/>
    <mergeCell ref="E42:G42"/>
    <mergeCell ref="E43:G43"/>
    <mergeCell ref="H43:I43"/>
    <mergeCell ref="W41:X41"/>
    <mergeCell ref="H42:I42"/>
    <mergeCell ref="J42:K42"/>
    <mergeCell ref="L42:M42"/>
    <mergeCell ref="J43:K43"/>
    <mergeCell ref="L43:M43"/>
    <mergeCell ref="P43:Q43"/>
    <mergeCell ref="R43:S43"/>
    <mergeCell ref="T43:U43"/>
    <mergeCell ref="H49:I49"/>
    <mergeCell ref="J49:K49"/>
    <mergeCell ref="L49:M49"/>
    <mergeCell ref="H51:I51"/>
    <mergeCell ref="J51:K51"/>
    <mergeCell ref="P51:Q51"/>
    <mergeCell ref="R51:S51"/>
    <mergeCell ref="Y41:Z41"/>
    <mergeCell ref="L45:M45"/>
    <mergeCell ref="N45:O45"/>
    <mergeCell ref="P45:Q45"/>
    <mergeCell ref="R45:S45"/>
    <mergeCell ref="E48:G48"/>
    <mergeCell ref="E49:G49"/>
    <mergeCell ref="E50:G50"/>
    <mergeCell ref="Y40:Z40"/>
    <mergeCell ref="H50:I50"/>
    <mergeCell ref="J50:K50"/>
    <mergeCell ref="L50:M50"/>
    <mergeCell ref="N50:O50"/>
    <mergeCell ref="P50:Q50"/>
    <mergeCell ref="E46:G46"/>
    <mergeCell ref="E47:G47"/>
    <mergeCell ref="E44:G44"/>
    <mergeCell ref="E45:G45"/>
    <mergeCell ref="J45:K45"/>
    <mergeCell ref="L40:M40"/>
    <mergeCell ref="N40:O40"/>
    <mergeCell ref="P40:Q40"/>
    <mergeCell ref="R40:S40"/>
    <mergeCell ref="T40:U40"/>
    <mergeCell ref="AK19:AN19"/>
    <mergeCell ref="E31:G31"/>
    <mergeCell ref="E32:G32"/>
    <mergeCell ref="E33:G33"/>
    <mergeCell ref="E34:G34"/>
    <mergeCell ref="E19:G20"/>
    <mergeCell ref="J19:K20"/>
    <mergeCell ref="E21:G21"/>
    <mergeCell ref="E22:G22"/>
    <mergeCell ref="E23:G23"/>
    <mergeCell ref="E24:G24"/>
    <mergeCell ref="E25:G25"/>
    <mergeCell ref="E26:G26"/>
    <mergeCell ref="E27:G27"/>
    <mergeCell ref="E28:G28"/>
    <mergeCell ref="H19:I20"/>
    <mergeCell ref="L19:U19"/>
    <mergeCell ref="H23:I23"/>
    <mergeCell ref="L23:M23"/>
    <mergeCell ref="H21:I21"/>
    <mergeCell ref="J21:K21"/>
    <mergeCell ref="L21:M21"/>
    <mergeCell ref="P21:Q21"/>
    <mergeCell ref="P24:Q24"/>
    <mergeCell ref="E38:G39"/>
    <mergeCell ref="H38:I39"/>
    <mergeCell ref="J38:K39"/>
    <mergeCell ref="L38:U38"/>
    <mergeCell ref="N39:O39"/>
    <mergeCell ref="R39:S39"/>
    <mergeCell ref="T39:U39"/>
    <mergeCell ref="E40:G40"/>
    <mergeCell ref="H45:I45"/>
    <mergeCell ref="H40:I40"/>
    <mergeCell ref="J40:K40"/>
    <mergeCell ref="T44:U44"/>
    <mergeCell ref="R44:S44"/>
    <mergeCell ref="H44:I44"/>
    <mergeCell ref="J44:K44"/>
    <mergeCell ref="H41:I41"/>
    <mergeCell ref="J41:K41"/>
    <mergeCell ref="L41:M41"/>
    <mergeCell ref="AO19:AR19"/>
    <mergeCell ref="AS19:AV19"/>
    <mergeCell ref="AI19:AJ19"/>
    <mergeCell ref="AG19:AG20"/>
    <mergeCell ref="R41:S41"/>
    <mergeCell ref="T41:U41"/>
    <mergeCell ref="J33:K33"/>
    <mergeCell ref="L33:M33"/>
    <mergeCell ref="N33:O33"/>
    <mergeCell ref="P33:Q33"/>
    <mergeCell ref="R33:S33"/>
    <mergeCell ref="T33:U33"/>
    <mergeCell ref="P39:Q39"/>
    <mergeCell ref="P20:Q20"/>
    <mergeCell ref="R20:S20"/>
    <mergeCell ref="T20:U20"/>
    <mergeCell ref="L20:M20"/>
    <mergeCell ref="N20:O20"/>
    <mergeCell ref="W38:X38"/>
    <mergeCell ref="Y38:Z38"/>
    <mergeCell ref="W39:X39"/>
    <mergeCell ref="Y39:Z39"/>
    <mergeCell ref="W40:X40"/>
    <mergeCell ref="J23:K23"/>
    <mergeCell ref="N14:O14"/>
    <mergeCell ref="X14:Y14"/>
    <mergeCell ref="R21:S21"/>
    <mergeCell ref="T21:U21"/>
    <mergeCell ref="H32:I32"/>
    <mergeCell ref="J32:K32"/>
    <mergeCell ref="L32:M32"/>
    <mergeCell ref="N32:O32"/>
    <mergeCell ref="P32:Q32"/>
    <mergeCell ref="R32:S32"/>
    <mergeCell ref="T32:U32"/>
    <mergeCell ref="H24:I24"/>
    <mergeCell ref="J24:K24"/>
    <mergeCell ref="L24:M24"/>
    <mergeCell ref="N24:O24"/>
    <mergeCell ref="H28:I28"/>
    <mergeCell ref="J28:K28"/>
    <mergeCell ref="L28:M28"/>
    <mergeCell ref="N28:O28"/>
    <mergeCell ref="H27:I27"/>
    <mergeCell ref="H31:I31"/>
    <mergeCell ref="H26:I26"/>
    <mergeCell ref="J26:K26"/>
    <mergeCell ref="L26:M26"/>
    <mergeCell ref="T30:U30"/>
    <mergeCell ref="H34:I34"/>
    <mergeCell ref="J34:K34"/>
    <mergeCell ref="C12:E13"/>
    <mergeCell ref="F12:Y12"/>
    <mergeCell ref="F13:G13"/>
    <mergeCell ref="H13:I13"/>
    <mergeCell ref="J13:K13"/>
    <mergeCell ref="L13:M13"/>
    <mergeCell ref="P13:Q13"/>
    <mergeCell ref="R13:S13"/>
    <mergeCell ref="T13:U13"/>
    <mergeCell ref="V13:W13"/>
    <mergeCell ref="X13:Y13"/>
    <mergeCell ref="N13:O13"/>
    <mergeCell ref="C14:E14"/>
    <mergeCell ref="F14:G14"/>
    <mergeCell ref="H14:I14"/>
    <mergeCell ref="J14:K14"/>
    <mergeCell ref="L14:M14"/>
    <mergeCell ref="P14:Q14"/>
    <mergeCell ref="R14:S14"/>
    <mergeCell ref="T14:U14"/>
    <mergeCell ref="V14:W14"/>
    <mergeCell ref="L34:M34"/>
    <mergeCell ref="P34:Q34"/>
    <mergeCell ref="J31:K31"/>
    <mergeCell ref="L31:M31"/>
    <mergeCell ref="P31:Q31"/>
    <mergeCell ref="H25:I25"/>
    <mergeCell ref="J25:K25"/>
    <mergeCell ref="L25:M25"/>
    <mergeCell ref="J27:K27"/>
    <mergeCell ref="L27:M27"/>
    <mergeCell ref="H33:I33"/>
    <mergeCell ref="P27:Q27"/>
    <mergeCell ref="N25:O25"/>
    <mergeCell ref="N26:O26"/>
    <mergeCell ref="N27:O27"/>
    <mergeCell ref="P26:Q26"/>
    <mergeCell ref="T25:U25"/>
    <mergeCell ref="T29:U29"/>
    <mergeCell ref="R24:S24"/>
    <mergeCell ref="H22:I22"/>
    <mergeCell ref="J22:K22"/>
    <mergeCell ref="L22:M22"/>
    <mergeCell ref="N22:O22"/>
    <mergeCell ref="P22:Q22"/>
    <mergeCell ref="R22:S22"/>
    <mergeCell ref="T24:U24"/>
    <mergeCell ref="T23:U23"/>
    <mergeCell ref="N49:O49"/>
    <mergeCell ref="T45:U45"/>
    <mergeCell ref="N42:O42"/>
    <mergeCell ref="P42:Q42"/>
    <mergeCell ref="R42:S42"/>
    <mergeCell ref="T42:U42"/>
    <mergeCell ref="N43:O43"/>
    <mergeCell ref="N44:O44"/>
    <mergeCell ref="N21:O21"/>
    <mergeCell ref="P23:Q23"/>
    <mergeCell ref="R23:S23"/>
    <mergeCell ref="R34:S34"/>
    <mergeCell ref="N23:O23"/>
    <mergeCell ref="N34:O34"/>
    <mergeCell ref="P28:Q28"/>
    <mergeCell ref="R28:S28"/>
    <mergeCell ref="T28:U28"/>
    <mergeCell ref="T22:U22"/>
    <mergeCell ref="P25:Q25"/>
    <mergeCell ref="R25:S25"/>
    <mergeCell ref="R26:S26"/>
    <mergeCell ref="T26:U26"/>
    <mergeCell ref="R27:S27"/>
    <mergeCell ref="T27:U27"/>
    <mergeCell ref="H48:I48"/>
    <mergeCell ref="J48:K48"/>
    <mergeCell ref="R48:S48"/>
    <mergeCell ref="T48:U48"/>
    <mergeCell ref="L48:M48"/>
    <mergeCell ref="N48:O48"/>
    <mergeCell ref="P48:Q48"/>
    <mergeCell ref="H47:I47"/>
    <mergeCell ref="H46:I46"/>
    <mergeCell ref="J46:K46"/>
    <mergeCell ref="T51:U51"/>
    <mergeCell ref="L51:M51"/>
    <mergeCell ref="N51:O51"/>
    <mergeCell ref="H53:I53"/>
    <mergeCell ref="J53:K53"/>
    <mergeCell ref="L53:M53"/>
    <mergeCell ref="H52:I52"/>
    <mergeCell ref="J52:K52"/>
    <mergeCell ref="L52:M52"/>
    <mergeCell ref="N52:O52"/>
    <mergeCell ref="P52:Q52"/>
    <mergeCell ref="N53:O53"/>
    <mergeCell ref="P53:Q53"/>
    <mergeCell ref="R53:S53"/>
    <mergeCell ref="T53:U53"/>
    <mergeCell ref="R52:S52"/>
    <mergeCell ref="T52:U52"/>
    <mergeCell ref="R50:S50"/>
    <mergeCell ref="T50:U50"/>
    <mergeCell ref="T34:U34"/>
    <mergeCell ref="R31:S31"/>
    <mergeCell ref="T31:U31"/>
    <mergeCell ref="P41:Q41"/>
    <mergeCell ref="N31:O31"/>
    <mergeCell ref="J47:K47"/>
    <mergeCell ref="L47:M47"/>
    <mergeCell ref="N47:O47"/>
    <mergeCell ref="P47:Q47"/>
    <mergeCell ref="R47:S47"/>
    <mergeCell ref="T47:U47"/>
    <mergeCell ref="L39:M39"/>
    <mergeCell ref="L46:M46"/>
    <mergeCell ref="N46:O46"/>
    <mergeCell ref="P46:Q46"/>
    <mergeCell ref="R46:S46"/>
    <mergeCell ref="T46:U46"/>
    <mergeCell ref="L44:M44"/>
    <mergeCell ref="P44:Q44"/>
    <mergeCell ref="R49:S49"/>
    <mergeCell ref="T49:U49"/>
    <mergeCell ref="P49:Q49"/>
    <mergeCell ref="E29:G29"/>
    <mergeCell ref="H29:I29"/>
    <mergeCell ref="J29:K29"/>
    <mergeCell ref="L29:M29"/>
    <mergeCell ref="N29:O29"/>
    <mergeCell ref="P29:Q29"/>
    <mergeCell ref="R29:S29"/>
    <mergeCell ref="E30:G30"/>
    <mergeCell ref="H30:I30"/>
    <mergeCell ref="J30:K30"/>
    <mergeCell ref="L30:M30"/>
    <mergeCell ref="N30:O30"/>
    <mergeCell ref="P30:Q30"/>
    <mergeCell ref="R30:S30"/>
  </mergeCells>
  <phoneticPr fontId="9" type="noConversion"/>
  <pageMargins left="0.34" right="0.43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52"/>
  <sheetViews>
    <sheetView tabSelected="1" view="pageBreakPreview" zoomScale="115" zoomScaleNormal="85" zoomScaleSheetLayoutView="115" workbookViewId="0">
      <selection activeCell="C7" sqref="C7"/>
    </sheetView>
  </sheetViews>
  <sheetFormatPr defaultRowHeight="13.5" x14ac:dyDescent="0.15"/>
  <cols>
    <col min="1" max="1" width="2.109375" style="66" customWidth="1"/>
    <col min="2" max="7" width="11" style="66" customWidth="1"/>
    <col min="8" max="16384" width="8.88671875" style="66"/>
  </cols>
  <sheetData>
    <row r="2" spans="2:8" ht="13.5" customHeight="1" x14ac:dyDescent="0.15">
      <c r="B2" s="106" t="s">
        <v>17</v>
      </c>
      <c r="C2" s="107" t="s">
        <v>33</v>
      </c>
      <c r="D2" s="105" t="s">
        <v>18</v>
      </c>
      <c r="E2" s="105"/>
      <c r="F2" s="105"/>
      <c r="G2" s="105" t="s">
        <v>19</v>
      </c>
    </row>
    <row r="3" spans="2:8" x14ac:dyDescent="0.15">
      <c r="B3" s="106"/>
      <c r="C3" s="107"/>
      <c r="D3" s="46" t="str">
        <f>빈도별수위추정!E40</f>
        <v>1-1 하류</v>
      </c>
      <c r="E3" s="46" t="str">
        <f>빈도별수위추정!E41</f>
        <v>1-1 상류</v>
      </c>
      <c r="F3" s="46" t="str">
        <f>빈도별수위추정!E42</f>
        <v>2유역</v>
      </c>
      <c r="G3" s="105"/>
      <c r="H3" s="66" t="s">
        <v>20</v>
      </c>
    </row>
    <row r="4" spans="2:8" x14ac:dyDescent="0.15">
      <c r="B4" s="64">
        <v>0</v>
      </c>
      <c r="C4" s="108">
        <v>2.2220000000000004</v>
      </c>
      <c r="D4" s="64">
        <f t="shared" ref="D4:F23" si="0">$C4+(D$63-$C$63)</f>
        <v>3.2100000000000017</v>
      </c>
      <c r="E4" s="64">
        <f t="shared" si="0"/>
        <v>3.3670000000000018</v>
      </c>
      <c r="F4" s="64">
        <f t="shared" si="0"/>
        <v>-2.416999999999998</v>
      </c>
      <c r="G4" s="64"/>
    </row>
    <row r="5" spans="2:8" x14ac:dyDescent="0.15">
      <c r="B5" s="64">
        <v>1</v>
      </c>
      <c r="C5" s="108">
        <v>2.2519999999999998</v>
      </c>
      <c r="D5" s="64">
        <f t="shared" si="0"/>
        <v>3.2400000000000011</v>
      </c>
      <c r="E5" s="64">
        <f t="shared" si="0"/>
        <v>3.3970000000000011</v>
      </c>
      <c r="F5" s="64">
        <f t="shared" si="0"/>
        <v>-2.3869999999999987</v>
      </c>
      <c r="G5" s="64"/>
    </row>
    <row r="6" spans="2:8" x14ac:dyDescent="0.15">
      <c r="B6" s="64">
        <v>2</v>
      </c>
      <c r="C6" s="108">
        <v>2.282</v>
      </c>
      <c r="D6" s="64">
        <f t="shared" si="0"/>
        <v>3.2700000000000014</v>
      </c>
      <c r="E6" s="64">
        <f t="shared" si="0"/>
        <v>3.4270000000000014</v>
      </c>
      <c r="F6" s="64">
        <f t="shared" si="0"/>
        <v>-2.3569999999999984</v>
      </c>
      <c r="G6" s="64"/>
    </row>
    <row r="7" spans="2:8" x14ac:dyDescent="0.15">
      <c r="B7" s="64">
        <v>3</v>
      </c>
      <c r="C7" s="108">
        <v>2.3220000000000001</v>
      </c>
      <c r="D7" s="64">
        <f t="shared" si="0"/>
        <v>3.3100000000000014</v>
      </c>
      <c r="E7" s="64">
        <f t="shared" si="0"/>
        <v>3.4670000000000014</v>
      </c>
      <c r="F7" s="64">
        <f t="shared" si="0"/>
        <v>-2.3169999999999984</v>
      </c>
      <c r="G7" s="64"/>
    </row>
    <row r="8" spans="2:8" x14ac:dyDescent="0.15">
      <c r="B8" s="64">
        <v>4</v>
      </c>
      <c r="C8" s="108">
        <v>2.3620000000000001</v>
      </c>
      <c r="D8" s="64">
        <f t="shared" si="0"/>
        <v>3.3500000000000014</v>
      </c>
      <c r="E8" s="64">
        <f t="shared" si="0"/>
        <v>3.5070000000000014</v>
      </c>
      <c r="F8" s="64">
        <f t="shared" si="0"/>
        <v>-2.2769999999999984</v>
      </c>
      <c r="G8" s="64"/>
    </row>
    <row r="9" spans="2:8" x14ac:dyDescent="0.15">
      <c r="B9" s="64">
        <v>5</v>
      </c>
      <c r="C9" s="108">
        <v>2.4020000000000001</v>
      </c>
      <c r="D9" s="64">
        <f t="shared" si="0"/>
        <v>3.3900000000000015</v>
      </c>
      <c r="E9" s="64">
        <f t="shared" si="0"/>
        <v>3.5470000000000015</v>
      </c>
      <c r="F9" s="64">
        <f t="shared" si="0"/>
        <v>-2.2369999999999983</v>
      </c>
      <c r="G9" s="64"/>
    </row>
    <row r="10" spans="2:8" x14ac:dyDescent="0.15">
      <c r="B10" s="64">
        <v>6</v>
      </c>
      <c r="C10" s="108">
        <v>2.4420000000000002</v>
      </c>
      <c r="D10" s="64">
        <f t="shared" si="0"/>
        <v>3.4300000000000015</v>
      </c>
      <c r="E10" s="64">
        <f t="shared" si="0"/>
        <v>3.5870000000000015</v>
      </c>
      <c r="F10" s="64">
        <f t="shared" si="0"/>
        <v>-2.1969999999999983</v>
      </c>
      <c r="G10" s="64"/>
    </row>
    <row r="11" spans="2:8" x14ac:dyDescent="0.15">
      <c r="B11" s="64">
        <v>7</v>
      </c>
      <c r="C11" s="108">
        <v>2.492</v>
      </c>
      <c r="D11" s="64">
        <f t="shared" si="0"/>
        <v>3.4800000000000013</v>
      </c>
      <c r="E11" s="64">
        <f t="shared" si="0"/>
        <v>3.6370000000000013</v>
      </c>
      <c r="F11" s="64">
        <f t="shared" si="0"/>
        <v>-2.1469999999999985</v>
      </c>
      <c r="G11" s="64"/>
    </row>
    <row r="12" spans="2:8" x14ac:dyDescent="0.15">
      <c r="B12" s="64">
        <v>8</v>
      </c>
      <c r="C12" s="108">
        <v>2.5519999999999996</v>
      </c>
      <c r="D12" s="64">
        <f t="shared" si="0"/>
        <v>3.5400000000000009</v>
      </c>
      <c r="E12" s="64">
        <f t="shared" si="0"/>
        <v>3.697000000000001</v>
      </c>
      <c r="F12" s="64">
        <f t="shared" si="0"/>
        <v>-2.0869999999999989</v>
      </c>
      <c r="G12" s="64"/>
    </row>
    <row r="13" spans="2:8" x14ac:dyDescent="0.15">
      <c r="B13" s="64">
        <v>9</v>
      </c>
      <c r="C13" s="109">
        <v>2.6219999999999999</v>
      </c>
      <c r="D13" s="64">
        <f t="shared" si="0"/>
        <v>3.6100000000000012</v>
      </c>
      <c r="E13" s="64">
        <f t="shared" si="0"/>
        <v>3.7670000000000012</v>
      </c>
      <c r="F13" s="64">
        <f t="shared" si="0"/>
        <v>-2.0169999999999986</v>
      </c>
      <c r="G13" s="64"/>
    </row>
    <row r="14" spans="2:8" x14ac:dyDescent="0.15">
      <c r="B14" s="64">
        <v>10</v>
      </c>
      <c r="C14" s="109">
        <v>2.7119999999999997</v>
      </c>
      <c r="D14" s="64">
        <f t="shared" si="0"/>
        <v>3.7000000000000011</v>
      </c>
      <c r="E14" s="64">
        <f t="shared" si="0"/>
        <v>3.8570000000000011</v>
      </c>
      <c r="F14" s="64">
        <f t="shared" si="0"/>
        <v>-1.9269999999999987</v>
      </c>
      <c r="G14" s="64"/>
    </row>
    <row r="15" spans="2:8" x14ac:dyDescent="0.15">
      <c r="B15" s="64">
        <v>11</v>
      </c>
      <c r="C15" s="109">
        <v>2.8220000000000001</v>
      </c>
      <c r="D15" s="64">
        <f t="shared" si="0"/>
        <v>3.8100000000000014</v>
      </c>
      <c r="E15" s="64">
        <f t="shared" si="0"/>
        <v>3.9670000000000014</v>
      </c>
      <c r="F15" s="64">
        <f t="shared" si="0"/>
        <v>-1.8169999999999984</v>
      </c>
      <c r="G15" s="64"/>
    </row>
    <row r="16" spans="2:8" x14ac:dyDescent="0.15">
      <c r="B16" s="64">
        <v>12</v>
      </c>
      <c r="C16" s="109">
        <v>2.9820000000000002</v>
      </c>
      <c r="D16" s="64">
        <f t="shared" si="0"/>
        <v>3.9700000000000015</v>
      </c>
      <c r="E16" s="64">
        <f t="shared" si="0"/>
        <v>4.1270000000000016</v>
      </c>
      <c r="F16" s="64">
        <f t="shared" si="0"/>
        <v>-1.6569999999999983</v>
      </c>
      <c r="G16" s="64"/>
    </row>
    <row r="17" spans="2:7" x14ac:dyDescent="0.15">
      <c r="B17" s="64">
        <v>13</v>
      </c>
      <c r="C17" s="109">
        <v>3.2220000000000004</v>
      </c>
      <c r="D17" s="64">
        <f t="shared" si="0"/>
        <v>4.2100000000000017</v>
      </c>
      <c r="E17" s="64">
        <f t="shared" si="0"/>
        <v>4.3670000000000018</v>
      </c>
      <c r="F17" s="64">
        <f t="shared" si="0"/>
        <v>-1.416999999999998</v>
      </c>
      <c r="G17" s="64"/>
    </row>
    <row r="18" spans="2:7" x14ac:dyDescent="0.15">
      <c r="B18" s="64">
        <v>14</v>
      </c>
      <c r="C18" s="109">
        <v>3.4820000000000002</v>
      </c>
      <c r="D18" s="64">
        <f t="shared" si="0"/>
        <v>4.4700000000000015</v>
      </c>
      <c r="E18" s="64">
        <f t="shared" si="0"/>
        <v>4.6270000000000016</v>
      </c>
      <c r="F18" s="64">
        <f t="shared" si="0"/>
        <v>-1.1569999999999983</v>
      </c>
      <c r="G18" s="64"/>
    </row>
    <row r="19" spans="2:7" x14ac:dyDescent="0.15">
      <c r="B19" s="64">
        <v>15</v>
      </c>
      <c r="C19" s="109">
        <v>3.7519999999999998</v>
      </c>
      <c r="D19" s="64">
        <f t="shared" si="0"/>
        <v>4.7400000000000011</v>
      </c>
      <c r="E19" s="64">
        <f t="shared" si="0"/>
        <v>4.8970000000000011</v>
      </c>
      <c r="F19" s="64">
        <f t="shared" si="0"/>
        <v>-0.88699999999999868</v>
      </c>
      <c r="G19" s="64"/>
    </row>
    <row r="20" spans="2:7" x14ac:dyDescent="0.15">
      <c r="B20" s="64">
        <v>16</v>
      </c>
      <c r="C20" s="109">
        <v>4.0220000000000002</v>
      </c>
      <c r="D20" s="64">
        <f t="shared" si="0"/>
        <v>5.0100000000000016</v>
      </c>
      <c r="E20" s="64">
        <f t="shared" si="0"/>
        <v>5.1670000000000016</v>
      </c>
      <c r="F20" s="64">
        <f t="shared" si="0"/>
        <v>-0.61699999999999822</v>
      </c>
      <c r="G20" s="64"/>
    </row>
    <row r="21" spans="2:7" x14ac:dyDescent="0.15">
      <c r="B21" s="64">
        <v>17</v>
      </c>
      <c r="C21" s="109">
        <v>4.3020000000000005</v>
      </c>
      <c r="D21" s="64">
        <f t="shared" si="0"/>
        <v>5.2900000000000018</v>
      </c>
      <c r="E21" s="64">
        <f t="shared" si="0"/>
        <v>5.4470000000000018</v>
      </c>
      <c r="F21" s="64">
        <f t="shared" si="0"/>
        <v>-0.33699999999999797</v>
      </c>
      <c r="G21" s="64"/>
    </row>
    <row r="22" spans="2:7" x14ac:dyDescent="0.15">
      <c r="B22" s="64">
        <v>18</v>
      </c>
      <c r="C22" s="109">
        <v>4.5819999999999999</v>
      </c>
      <c r="D22" s="64">
        <f t="shared" si="0"/>
        <v>5.5700000000000012</v>
      </c>
      <c r="E22" s="64">
        <f t="shared" si="0"/>
        <v>5.7270000000000012</v>
      </c>
      <c r="F22" s="64">
        <f t="shared" si="0"/>
        <v>-5.6999999999998607E-2</v>
      </c>
      <c r="G22" s="64"/>
    </row>
    <row r="23" spans="2:7" x14ac:dyDescent="0.15">
      <c r="B23" s="64">
        <v>19</v>
      </c>
      <c r="C23" s="109">
        <v>4.8820000000000006</v>
      </c>
      <c r="D23" s="64">
        <f t="shared" si="0"/>
        <v>5.8700000000000019</v>
      </c>
      <c r="E23" s="64">
        <f t="shared" si="0"/>
        <v>6.0270000000000019</v>
      </c>
      <c r="F23" s="64">
        <f t="shared" si="0"/>
        <v>0.2430000000000021</v>
      </c>
      <c r="G23" s="64"/>
    </row>
    <row r="24" spans="2:7" x14ac:dyDescent="0.15">
      <c r="B24" s="64">
        <v>20</v>
      </c>
      <c r="C24" s="109">
        <v>5.1520000000000001</v>
      </c>
      <c r="D24" s="64">
        <f t="shared" ref="D24:F43" si="1">$C24+(D$63-$C$63)</f>
        <v>6.1400000000000015</v>
      </c>
      <c r="E24" s="64">
        <f t="shared" si="1"/>
        <v>6.2970000000000015</v>
      </c>
      <c r="F24" s="64">
        <f t="shared" si="1"/>
        <v>0.51300000000000168</v>
      </c>
      <c r="G24" s="64"/>
    </row>
    <row r="25" spans="2:7" x14ac:dyDescent="0.15">
      <c r="B25" s="64">
        <v>21</v>
      </c>
      <c r="C25" s="109">
        <v>5.4020000000000001</v>
      </c>
      <c r="D25" s="64">
        <f t="shared" si="1"/>
        <v>6.3900000000000015</v>
      </c>
      <c r="E25" s="64">
        <f t="shared" si="1"/>
        <v>6.5470000000000015</v>
      </c>
      <c r="F25" s="64">
        <f t="shared" si="1"/>
        <v>0.76300000000000168</v>
      </c>
      <c r="G25" s="64"/>
    </row>
    <row r="26" spans="2:7" x14ac:dyDescent="0.15">
      <c r="B26" s="64">
        <v>22</v>
      </c>
      <c r="C26" s="109">
        <v>5.6320000000000006</v>
      </c>
      <c r="D26" s="64">
        <f t="shared" si="1"/>
        <v>6.6200000000000019</v>
      </c>
      <c r="E26" s="64">
        <f t="shared" si="1"/>
        <v>6.7770000000000019</v>
      </c>
      <c r="F26" s="64">
        <f t="shared" si="1"/>
        <v>0.9930000000000021</v>
      </c>
      <c r="G26" s="64"/>
    </row>
    <row r="27" spans="2:7" x14ac:dyDescent="0.15">
      <c r="B27" s="64">
        <v>23</v>
      </c>
      <c r="C27" s="109">
        <v>5.8420000000000005</v>
      </c>
      <c r="D27" s="64">
        <f t="shared" si="1"/>
        <v>6.8300000000000018</v>
      </c>
      <c r="E27" s="64">
        <f t="shared" si="1"/>
        <v>6.9870000000000019</v>
      </c>
      <c r="F27" s="64">
        <f t="shared" si="1"/>
        <v>1.2030000000000021</v>
      </c>
      <c r="G27" s="64"/>
    </row>
    <row r="28" spans="2:7" x14ac:dyDescent="0.15">
      <c r="B28" s="64">
        <v>24</v>
      </c>
      <c r="C28" s="109">
        <v>6.0419999999999998</v>
      </c>
      <c r="D28" s="64">
        <f t="shared" si="1"/>
        <v>7.0300000000000011</v>
      </c>
      <c r="E28" s="64">
        <f t="shared" si="1"/>
        <v>7.1870000000000012</v>
      </c>
      <c r="F28" s="64">
        <f t="shared" si="1"/>
        <v>1.4030000000000014</v>
      </c>
      <c r="G28" s="64"/>
    </row>
    <row r="29" spans="2:7" x14ac:dyDescent="0.15">
      <c r="B29" s="64">
        <v>25</v>
      </c>
      <c r="C29" s="109">
        <v>6.2220000000000004</v>
      </c>
      <c r="D29" s="64">
        <f t="shared" si="1"/>
        <v>7.2100000000000017</v>
      </c>
      <c r="E29" s="64">
        <f t="shared" si="1"/>
        <v>7.3670000000000018</v>
      </c>
      <c r="F29" s="64">
        <f t="shared" si="1"/>
        <v>1.583000000000002</v>
      </c>
      <c r="G29" s="64"/>
    </row>
    <row r="30" spans="2:7" x14ac:dyDescent="0.15">
      <c r="B30" s="64">
        <v>26</v>
      </c>
      <c r="C30" s="109">
        <v>6.3820000000000006</v>
      </c>
      <c r="D30" s="64">
        <f t="shared" si="1"/>
        <v>7.3700000000000019</v>
      </c>
      <c r="E30" s="64">
        <f t="shared" si="1"/>
        <v>7.5270000000000019</v>
      </c>
      <c r="F30" s="64">
        <f t="shared" si="1"/>
        <v>1.7430000000000021</v>
      </c>
      <c r="G30" s="64"/>
    </row>
    <row r="31" spans="2:7" x14ac:dyDescent="0.15">
      <c r="B31" s="64">
        <v>27</v>
      </c>
      <c r="C31" s="109">
        <v>6.532</v>
      </c>
      <c r="D31" s="64">
        <f t="shared" si="1"/>
        <v>7.5200000000000014</v>
      </c>
      <c r="E31" s="64">
        <f t="shared" si="1"/>
        <v>7.6770000000000014</v>
      </c>
      <c r="F31" s="64">
        <f t="shared" si="1"/>
        <v>1.8930000000000016</v>
      </c>
      <c r="G31" s="64"/>
    </row>
    <row r="32" spans="2:7" x14ac:dyDescent="0.15">
      <c r="B32" s="64">
        <v>28</v>
      </c>
      <c r="C32" s="109">
        <v>6.6720000000000006</v>
      </c>
      <c r="D32" s="64">
        <f t="shared" si="1"/>
        <v>7.6600000000000019</v>
      </c>
      <c r="E32" s="64">
        <f t="shared" si="1"/>
        <v>7.8170000000000019</v>
      </c>
      <c r="F32" s="64">
        <f t="shared" si="1"/>
        <v>2.0330000000000021</v>
      </c>
      <c r="G32" s="64"/>
    </row>
    <row r="33" spans="2:7" x14ac:dyDescent="0.15">
      <c r="B33" s="64">
        <v>29</v>
      </c>
      <c r="C33" s="109">
        <v>6.7919999999999998</v>
      </c>
      <c r="D33" s="64">
        <f t="shared" si="1"/>
        <v>7.7800000000000011</v>
      </c>
      <c r="E33" s="64">
        <f t="shared" si="1"/>
        <v>7.9370000000000012</v>
      </c>
      <c r="F33" s="64">
        <f t="shared" si="1"/>
        <v>2.1530000000000014</v>
      </c>
      <c r="G33" s="64"/>
    </row>
    <row r="34" spans="2:7" x14ac:dyDescent="0.15">
      <c r="B34" s="64">
        <v>30</v>
      </c>
      <c r="C34" s="109">
        <v>6.9119999999999999</v>
      </c>
      <c r="D34" s="64">
        <f t="shared" si="1"/>
        <v>7.9000000000000012</v>
      </c>
      <c r="E34" s="64">
        <f t="shared" si="1"/>
        <v>8.0570000000000022</v>
      </c>
      <c r="F34" s="64">
        <f t="shared" si="1"/>
        <v>2.2730000000000015</v>
      </c>
      <c r="G34" s="64"/>
    </row>
    <row r="35" spans="2:7" x14ac:dyDescent="0.15">
      <c r="B35" s="64">
        <v>31</v>
      </c>
      <c r="C35" s="109">
        <v>7.0120000000000005</v>
      </c>
      <c r="D35" s="64">
        <f t="shared" si="1"/>
        <v>8.0000000000000018</v>
      </c>
      <c r="E35" s="64">
        <f t="shared" si="1"/>
        <v>8.1570000000000018</v>
      </c>
      <c r="F35" s="64">
        <f t="shared" si="1"/>
        <v>2.373000000000002</v>
      </c>
      <c r="G35" s="64"/>
    </row>
    <row r="36" spans="2:7" x14ac:dyDescent="0.15">
      <c r="B36" s="64">
        <v>32</v>
      </c>
      <c r="C36" s="109">
        <v>7.0419999999999998</v>
      </c>
      <c r="D36" s="64">
        <f t="shared" si="1"/>
        <v>8.0300000000000011</v>
      </c>
      <c r="E36" s="64">
        <f t="shared" si="1"/>
        <v>8.1870000000000012</v>
      </c>
      <c r="F36" s="64">
        <f t="shared" si="1"/>
        <v>2.4030000000000014</v>
      </c>
      <c r="G36" s="64"/>
    </row>
    <row r="37" spans="2:7" x14ac:dyDescent="0.15">
      <c r="B37" s="64">
        <v>33</v>
      </c>
      <c r="C37" s="108">
        <v>7.0419999999999998</v>
      </c>
      <c r="D37" s="64">
        <f t="shared" si="1"/>
        <v>8.0300000000000011</v>
      </c>
      <c r="E37" s="64">
        <f t="shared" si="1"/>
        <v>8.1870000000000012</v>
      </c>
      <c r="F37" s="64">
        <f t="shared" si="1"/>
        <v>2.4030000000000014</v>
      </c>
      <c r="G37" s="64"/>
    </row>
    <row r="38" spans="2:7" x14ac:dyDescent="0.15">
      <c r="B38" s="64">
        <v>34</v>
      </c>
      <c r="C38" s="108">
        <v>7.282</v>
      </c>
      <c r="D38" s="64">
        <f t="shared" si="1"/>
        <v>8.2700000000000014</v>
      </c>
      <c r="E38" s="64">
        <f t="shared" si="1"/>
        <v>8.4270000000000014</v>
      </c>
      <c r="F38" s="64">
        <f t="shared" si="1"/>
        <v>2.6430000000000016</v>
      </c>
      <c r="G38" s="64"/>
    </row>
    <row r="39" spans="2:7" x14ac:dyDescent="0.15">
      <c r="B39" s="64">
        <v>35</v>
      </c>
      <c r="C39" s="108">
        <v>7.3719999999999999</v>
      </c>
      <c r="D39" s="64">
        <f t="shared" si="1"/>
        <v>8.3600000000000012</v>
      </c>
      <c r="E39" s="64">
        <f t="shared" si="1"/>
        <v>8.5170000000000012</v>
      </c>
      <c r="F39" s="64">
        <f t="shared" si="1"/>
        <v>2.7330000000000014</v>
      </c>
      <c r="G39" s="64"/>
    </row>
    <row r="40" spans="2:7" x14ac:dyDescent="0.15">
      <c r="B40" s="64">
        <v>36</v>
      </c>
      <c r="C40" s="108">
        <v>7.4620000000000006</v>
      </c>
      <c r="D40" s="64">
        <f t="shared" si="1"/>
        <v>8.4500000000000028</v>
      </c>
      <c r="E40" s="64">
        <f t="shared" si="1"/>
        <v>8.6070000000000029</v>
      </c>
      <c r="F40" s="64">
        <f t="shared" si="1"/>
        <v>2.8230000000000022</v>
      </c>
      <c r="G40" s="64"/>
    </row>
    <row r="41" spans="2:7" x14ac:dyDescent="0.15">
      <c r="B41" s="64">
        <v>37</v>
      </c>
      <c r="C41" s="108">
        <v>7.5420000000000007</v>
      </c>
      <c r="D41" s="64">
        <f t="shared" si="1"/>
        <v>8.5300000000000011</v>
      </c>
      <c r="E41" s="64">
        <f t="shared" si="1"/>
        <v>8.6870000000000012</v>
      </c>
      <c r="F41" s="64">
        <f t="shared" si="1"/>
        <v>2.9030000000000022</v>
      </c>
      <c r="G41" s="64"/>
    </row>
    <row r="42" spans="2:7" x14ac:dyDescent="0.15">
      <c r="B42" s="64">
        <v>38</v>
      </c>
      <c r="C42" s="108">
        <v>7.6320000000000006</v>
      </c>
      <c r="D42" s="64">
        <f t="shared" si="1"/>
        <v>8.620000000000001</v>
      </c>
      <c r="E42" s="64">
        <f t="shared" si="1"/>
        <v>8.777000000000001</v>
      </c>
      <c r="F42" s="64">
        <f t="shared" si="1"/>
        <v>2.9930000000000021</v>
      </c>
      <c r="G42" s="64"/>
    </row>
    <row r="43" spans="2:7" x14ac:dyDescent="0.15">
      <c r="B43" s="64">
        <v>39</v>
      </c>
      <c r="C43" s="108">
        <v>7.7220000000000004</v>
      </c>
      <c r="D43" s="64">
        <f t="shared" si="1"/>
        <v>8.7100000000000009</v>
      </c>
      <c r="E43" s="64">
        <f t="shared" si="1"/>
        <v>8.8670000000000009</v>
      </c>
      <c r="F43" s="64">
        <f t="shared" si="1"/>
        <v>3.083000000000002</v>
      </c>
      <c r="G43" s="64"/>
    </row>
    <row r="44" spans="2:7" x14ac:dyDescent="0.15">
      <c r="B44" s="64">
        <v>40</v>
      </c>
      <c r="C44" s="108">
        <v>7.8020000000000005</v>
      </c>
      <c r="D44" s="64">
        <f t="shared" ref="D44:E62" si="2">$C44+(D$63-$C$63)</f>
        <v>8.7900000000000027</v>
      </c>
      <c r="E44" s="64">
        <f t="shared" si="2"/>
        <v>8.9470000000000027</v>
      </c>
      <c r="F44" s="64">
        <f t="shared" ref="F44:F62" si="3">$C44+(F$63-$C$63)</f>
        <v>3.163000000000002</v>
      </c>
      <c r="G44" s="64"/>
    </row>
    <row r="45" spans="2:7" x14ac:dyDescent="0.15">
      <c r="B45" s="64">
        <v>41</v>
      </c>
      <c r="C45" s="108">
        <v>7.8820000000000006</v>
      </c>
      <c r="D45" s="64">
        <f t="shared" si="2"/>
        <v>8.870000000000001</v>
      </c>
      <c r="E45" s="64">
        <f t="shared" si="2"/>
        <v>9.027000000000001</v>
      </c>
      <c r="F45" s="64">
        <f t="shared" si="3"/>
        <v>3.2430000000000021</v>
      </c>
      <c r="G45" s="64"/>
    </row>
    <row r="46" spans="2:7" x14ac:dyDescent="0.15">
      <c r="B46" s="64">
        <v>42</v>
      </c>
      <c r="C46" s="108">
        <v>7.9620000000000006</v>
      </c>
      <c r="D46" s="64">
        <f t="shared" si="2"/>
        <v>8.9500000000000028</v>
      </c>
      <c r="E46" s="64">
        <f t="shared" si="2"/>
        <v>9.1070000000000029</v>
      </c>
      <c r="F46" s="64">
        <f t="shared" si="3"/>
        <v>3.3230000000000022</v>
      </c>
      <c r="G46" s="64"/>
    </row>
    <row r="47" spans="2:7" x14ac:dyDescent="0.15">
      <c r="B47" s="64">
        <v>43</v>
      </c>
      <c r="C47" s="108">
        <v>8.0419999999999998</v>
      </c>
      <c r="D47" s="64">
        <f t="shared" si="2"/>
        <v>9.0300000000000011</v>
      </c>
      <c r="E47" s="64">
        <f t="shared" si="2"/>
        <v>9.1870000000000012</v>
      </c>
      <c r="F47" s="64">
        <f t="shared" si="3"/>
        <v>3.4030000000000014</v>
      </c>
      <c r="G47" s="64"/>
    </row>
    <row r="48" spans="2:7" x14ac:dyDescent="0.15">
      <c r="B48" s="64">
        <v>44</v>
      </c>
      <c r="C48" s="108">
        <v>8.1319999999999997</v>
      </c>
      <c r="D48" s="64">
        <f t="shared" si="2"/>
        <v>9.120000000000001</v>
      </c>
      <c r="E48" s="64">
        <f t="shared" si="2"/>
        <v>9.277000000000001</v>
      </c>
      <c r="F48" s="64">
        <f t="shared" si="3"/>
        <v>3.4930000000000012</v>
      </c>
      <c r="G48" s="64"/>
    </row>
    <row r="49" spans="2:7" x14ac:dyDescent="0.15">
      <c r="B49" s="64">
        <v>45</v>
      </c>
      <c r="C49" s="108">
        <v>8.2319999999999993</v>
      </c>
      <c r="D49" s="64">
        <f t="shared" si="2"/>
        <v>9.2200000000000006</v>
      </c>
      <c r="E49" s="64">
        <f t="shared" si="2"/>
        <v>9.3770000000000007</v>
      </c>
      <c r="F49" s="64">
        <f t="shared" si="3"/>
        <v>3.5930000000000009</v>
      </c>
      <c r="G49" s="64"/>
    </row>
    <row r="50" spans="2:7" x14ac:dyDescent="0.15">
      <c r="B50" s="64">
        <v>46</v>
      </c>
      <c r="C50" s="108">
        <v>8.331999999999999</v>
      </c>
      <c r="D50" s="64">
        <f t="shared" si="2"/>
        <v>9.32</v>
      </c>
      <c r="E50" s="64">
        <f t="shared" si="2"/>
        <v>9.4770000000000003</v>
      </c>
      <c r="F50" s="64">
        <f t="shared" si="3"/>
        <v>3.6930000000000005</v>
      </c>
      <c r="G50" s="64"/>
    </row>
    <row r="51" spans="2:7" x14ac:dyDescent="0.15">
      <c r="B51" s="64">
        <v>47</v>
      </c>
      <c r="C51" s="108">
        <v>8.4319999999999986</v>
      </c>
      <c r="D51" s="64">
        <f t="shared" si="2"/>
        <v>9.42</v>
      </c>
      <c r="E51" s="64">
        <f t="shared" si="2"/>
        <v>9.577</v>
      </c>
      <c r="F51" s="64">
        <f t="shared" si="3"/>
        <v>3.7930000000000001</v>
      </c>
      <c r="G51" s="64"/>
    </row>
    <row r="52" spans="2:7" x14ac:dyDescent="0.15">
      <c r="B52" s="64">
        <v>48</v>
      </c>
      <c r="C52" s="108">
        <v>8.532</v>
      </c>
      <c r="D52" s="64">
        <f t="shared" si="2"/>
        <v>9.5200000000000014</v>
      </c>
      <c r="E52" s="64">
        <f t="shared" si="2"/>
        <v>9.6770000000000014</v>
      </c>
      <c r="F52" s="64">
        <f t="shared" si="3"/>
        <v>3.8930000000000016</v>
      </c>
      <c r="G52" s="64"/>
    </row>
    <row r="53" spans="2:7" x14ac:dyDescent="0.15">
      <c r="B53" s="64">
        <v>49</v>
      </c>
      <c r="C53" s="108">
        <v>8.6219999999999999</v>
      </c>
      <c r="D53" s="64">
        <f t="shared" si="2"/>
        <v>9.6100000000000012</v>
      </c>
      <c r="E53" s="64">
        <f t="shared" si="2"/>
        <v>9.7670000000000012</v>
      </c>
      <c r="F53" s="64">
        <f t="shared" si="3"/>
        <v>3.9830000000000014</v>
      </c>
      <c r="G53" s="64"/>
    </row>
    <row r="54" spans="2:7" x14ac:dyDescent="0.15">
      <c r="B54" s="64">
        <v>50</v>
      </c>
      <c r="C54" s="108">
        <v>8.702</v>
      </c>
      <c r="D54" s="64">
        <f t="shared" si="2"/>
        <v>9.6900000000000013</v>
      </c>
      <c r="E54" s="64">
        <f t="shared" si="2"/>
        <v>9.8470000000000013</v>
      </c>
      <c r="F54" s="64">
        <f t="shared" si="3"/>
        <v>4.0630000000000015</v>
      </c>
      <c r="G54" s="64"/>
    </row>
    <row r="55" spans="2:7" x14ac:dyDescent="0.15">
      <c r="B55" s="64">
        <v>51</v>
      </c>
      <c r="C55" s="108">
        <v>8.7719999999999985</v>
      </c>
      <c r="D55" s="64">
        <f t="shared" si="2"/>
        <v>9.76</v>
      </c>
      <c r="E55" s="64">
        <f t="shared" si="2"/>
        <v>9.9169999999999998</v>
      </c>
      <c r="F55" s="64">
        <f t="shared" si="3"/>
        <v>4.133</v>
      </c>
      <c r="G55" s="64"/>
    </row>
    <row r="56" spans="2:7" x14ac:dyDescent="0.15">
      <c r="B56" s="64">
        <v>52</v>
      </c>
      <c r="C56" s="108">
        <v>8.831999999999999</v>
      </c>
      <c r="D56" s="64">
        <f t="shared" si="2"/>
        <v>9.82</v>
      </c>
      <c r="E56" s="64">
        <f t="shared" si="2"/>
        <v>9.9770000000000003</v>
      </c>
      <c r="F56" s="64">
        <f t="shared" si="3"/>
        <v>4.1930000000000005</v>
      </c>
      <c r="G56" s="64"/>
    </row>
    <row r="57" spans="2:7" x14ac:dyDescent="0.15">
      <c r="B57" s="64">
        <v>53</v>
      </c>
      <c r="C57" s="108">
        <v>8.8819999999999997</v>
      </c>
      <c r="D57" s="64">
        <f t="shared" si="2"/>
        <v>9.870000000000001</v>
      </c>
      <c r="E57" s="64">
        <f t="shared" si="2"/>
        <v>10.027000000000001</v>
      </c>
      <c r="F57" s="64">
        <f t="shared" si="3"/>
        <v>4.2430000000000012</v>
      </c>
      <c r="G57" s="64"/>
    </row>
    <row r="58" spans="2:7" x14ac:dyDescent="0.15">
      <c r="B58" s="64">
        <v>54</v>
      </c>
      <c r="C58" s="108">
        <v>8.9219999999999988</v>
      </c>
      <c r="D58" s="64">
        <f t="shared" si="2"/>
        <v>9.91</v>
      </c>
      <c r="E58" s="64">
        <f t="shared" si="2"/>
        <v>10.067</v>
      </c>
      <c r="F58" s="64">
        <f t="shared" si="3"/>
        <v>4.2830000000000004</v>
      </c>
      <c r="G58" s="64"/>
    </row>
    <row r="59" spans="2:7" x14ac:dyDescent="0.15">
      <c r="B59" s="64">
        <v>55</v>
      </c>
      <c r="C59" s="108">
        <v>8.9619999999999997</v>
      </c>
      <c r="D59" s="64">
        <f t="shared" si="2"/>
        <v>9.9500000000000011</v>
      </c>
      <c r="E59" s="64">
        <f t="shared" si="2"/>
        <v>10.107000000000001</v>
      </c>
      <c r="F59" s="64">
        <f t="shared" si="3"/>
        <v>4.3230000000000013</v>
      </c>
      <c r="G59" s="64"/>
    </row>
    <row r="60" spans="2:7" x14ac:dyDescent="0.15">
      <c r="B60" s="64">
        <v>56</v>
      </c>
      <c r="C60" s="108">
        <v>8.9819999999999993</v>
      </c>
      <c r="D60" s="64">
        <f t="shared" si="2"/>
        <v>9.9700000000000006</v>
      </c>
      <c r="E60" s="64">
        <f t="shared" si="2"/>
        <v>10.127000000000001</v>
      </c>
      <c r="F60" s="64">
        <f t="shared" si="3"/>
        <v>4.3430000000000009</v>
      </c>
      <c r="G60" s="64"/>
    </row>
    <row r="61" spans="2:7" x14ac:dyDescent="0.15">
      <c r="B61" s="64">
        <v>57</v>
      </c>
      <c r="C61" s="108">
        <v>9.0019999999999989</v>
      </c>
      <c r="D61" s="64">
        <f t="shared" si="2"/>
        <v>9.99</v>
      </c>
      <c r="E61" s="64">
        <f t="shared" si="2"/>
        <v>10.147</v>
      </c>
      <c r="F61" s="64">
        <f t="shared" si="3"/>
        <v>4.3630000000000004</v>
      </c>
      <c r="G61" s="64"/>
    </row>
    <row r="62" spans="2:7" x14ac:dyDescent="0.15">
      <c r="B62" s="64">
        <v>58</v>
      </c>
      <c r="C62" s="108">
        <v>9.0119999999999987</v>
      </c>
      <c r="D62" s="64">
        <f>$C62+(D$63-$C$63)</f>
        <v>10</v>
      </c>
      <c r="E62" s="64">
        <f t="shared" si="2"/>
        <v>10.157</v>
      </c>
      <c r="F62" s="64">
        <f t="shared" si="3"/>
        <v>4.3730000000000002</v>
      </c>
      <c r="G62" s="64"/>
    </row>
    <row r="63" spans="2:7" x14ac:dyDescent="0.15">
      <c r="B63" s="64">
        <v>59</v>
      </c>
      <c r="C63" s="108">
        <v>9.0219999999999985</v>
      </c>
      <c r="D63" s="65">
        <f>빈도별수위추정!N40</f>
        <v>10.01</v>
      </c>
      <c r="E63" s="65">
        <f>빈도별수위추정!N41</f>
        <v>10.167</v>
      </c>
      <c r="F63" s="65">
        <f>빈도별수위추정!N42</f>
        <v>4.383</v>
      </c>
      <c r="G63" s="64"/>
    </row>
    <row r="64" spans="2:7" x14ac:dyDescent="0.15">
      <c r="B64" s="64">
        <v>60</v>
      </c>
      <c r="C64" s="108">
        <v>9.0219999999999985</v>
      </c>
      <c r="D64" s="64">
        <f>$C64+(D$63-$C$63)</f>
        <v>10.01</v>
      </c>
      <c r="E64" s="64">
        <f t="shared" ref="E64:F127" si="4">$C64+(E$63-$C$63)</f>
        <v>10.167</v>
      </c>
      <c r="F64" s="64">
        <f t="shared" si="4"/>
        <v>4.383</v>
      </c>
      <c r="G64" s="64"/>
    </row>
    <row r="65" spans="2:7" x14ac:dyDescent="0.15">
      <c r="B65" s="64">
        <v>61</v>
      </c>
      <c r="C65" s="108">
        <v>9.0219999999999985</v>
      </c>
      <c r="D65" s="64">
        <f t="shared" ref="D65:D84" si="5">$C65+(D$63-$C$63)</f>
        <v>10.01</v>
      </c>
      <c r="E65" s="64">
        <f t="shared" si="4"/>
        <v>10.167</v>
      </c>
      <c r="F65" s="64">
        <f t="shared" si="4"/>
        <v>4.383</v>
      </c>
      <c r="G65" s="64"/>
    </row>
    <row r="66" spans="2:7" x14ac:dyDescent="0.15">
      <c r="B66" s="64">
        <v>62</v>
      </c>
      <c r="C66" s="108">
        <v>9.0219999999999985</v>
      </c>
      <c r="D66" s="64">
        <f t="shared" si="5"/>
        <v>10.01</v>
      </c>
      <c r="E66" s="64">
        <f t="shared" si="4"/>
        <v>10.167</v>
      </c>
      <c r="F66" s="64">
        <f t="shared" si="4"/>
        <v>4.383</v>
      </c>
      <c r="G66" s="64"/>
    </row>
    <row r="67" spans="2:7" x14ac:dyDescent="0.15">
      <c r="B67" s="64">
        <v>63</v>
      </c>
      <c r="C67" s="108">
        <v>9.0219999999999985</v>
      </c>
      <c r="D67" s="64">
        <f t="shared" si="5"/>
        <v>10.01</v>
      </c>
      <c r="E67" s="64">
        <f t="shared" si="4"/>
        <v>10.167</v>
      </c>
      <c r="F67" s="64">
        <f t="shared" si="4"/>
        <v>4.383</v>
      </c>
      <c r="G67" s="64"/>
    </row>
    <row r="68" spans="2:7" x14ac:dyDescent="0.15">
      <c r="B68" s="64">
        <v>64</v>
      </c>
      <c r="C68" s="108">
        <v>9.0119999999999987</v>
      </c>
      <c r="D68" s="64">
        <f t="shared" si="5"/>
        <v>10</v>
      </c>
      <c r="E68" s="64">
        <f t="shared" si="4"/>
        <v>10.157</v>
      </c>
      <c r="F68" s="64">
        <f t="shared" si="4"/>
        <v>4.3730000000000002</v>
      </c>
      <c r="G68" s="64"/>
    </row>
    <row r="69" spans="2:7" x14ac:dyDescent="0.15">
      <c r="B69" s="64">
        <v>65</v>
      </c>
      <c r="C69" s="108">
        <v>9.0019999999999989</v>
      </c>
      <c r="D69" s="64">
        <f t="shared" si="5"/>
        <v>9.99</v>
      </c>
      <c r="E69" s="64">
        <f t="shared" si="4"/>
        <v>10.147</v>
      </c>
      <c r="F69" s="64">
        <f t="shared" si="4"/>
        <v>4.3630000000000004</v>
      </c>
      <c r="G69" s="64"/>
    </row>
    <row r="70" spans="2:7" x14ac:dyDescent="0.15">
      <c r="B70" s="64">
        <v>66</v>
      </c>
      <c r="C70" s="108">
        <v>8.9919999999999991</v>
      </c>
      <c r="D70" s="64">
        <f t="shared" si="5"/>
        <v>9.98</v>
      </c>
      <c r="E70" s="64">
        <f t="shared" si="4"/>
        <v>10.137</v>
      </c>
      <c r="F70" s="64">
        <f t="shared" si="4"/>
        <v>4.3530000000000006</v>
      </c>
      <c r="G70" s="64"/>
    </row>
    <row r="71" spans="2:7" x14ac:dyDescent="0.15">
      <c r="B71" s="64">
        <v>67</v>
      </c>
      <c r="C71" s="108">
        <v>8.9719999999999995</v>
      </c>
      <c r="D71" s="64">
        <f t="shared" si="5"/>
        <v>9.9600000000000009</v>
      </c>
      <c r="E71" s="64">
        <f t="shared" si="4"/>
        <v>10.117000000000001</v>
      </c>
      <c r="F71" s="64">
        <f t="shared" si="4"/>
        <v>4.3330000000000011</v>
      </c>
      <c r="G71" s="64"/>
    </row>
    <row r="72" spans="2:7" x14ac:dyDescent="0.15">
      <c r="B72" s="64">
        <v>68</v>
      </c>
      <c r="C72" s="108">
        <v>8.952</v>
      </c>
      <c r="D72" s="64">
        <f t="shared" si="5"/>
        <v>9.9400000000000013</v>
      </c>
      <c r="E72" s="64">
        <f t="shared" si="4"/>
        <v>10.097000000000001</v>
      </c>
      <c r="F72" s="64">
        <f t="shared" si="4"/>
        <v>4.3130000000000015</v>
      </c>
      <c r="G72" s="64"/>
    </row>
    <row r="73" spans="2:7" x14ac:dyDescent="0.15">
      <c r="B73" s="64">
        <v>69</v>
      </c>
      <c r="C73" s="108">
        <v>8.9420000000000002</v>
      </c>
      <c r="D73" s="64">
        <f t="shared" si="5"/>
        <v>9.9300000000000015</v>
      </c>
      <c r="E73" s="64">
        <f t="shared" si="4"/>
        <v>10.087000000000002</v>
      </c>
      <c r="F73" s="64">
        <f t="shared" si="4"/>
        <v>4.3030000000000017</v>
      </c>
      <c r="G73" s="64"/>
    </row>
    <row r="74" spans="2:7" x14ac:dyDescent="0.15">
      <c r="B74" s="64">
        <v>70</v>
      </c>
      <c r="C74" s="108">
        <v>8.9219999999999988</v>
      </c>
      <c r="D74" s="64">
        <f t="shared" si="5"/>
        <v>9.91</v>
      </c>
      <c r="E74" s="64">
        <f t="shared" si="4"/>
        <v>10.067</v>
      </c>
      <c r="F74" s="64">
        <f t="shared" si="4"/>
        <v>4.2830000000000004</v>
      </c>
      <c r="G74" s="64"/>
    </row>
    <row r="75" spans="2:7" x14ac:dyDescent="0.15">
      <c r="B75" s="64">
        <v>71</v>
      </c>
      <c r="C75" s="108">
        <v>8.9019999999999992</v>
      </c>
      <c r="D75" s="64">
        <f t="shared" si="5"/>
        <v>9.89</v>
      </c>
      <c r="E75" s="64">
        <f t="shared" si="4"/>
        <v>10.047000000000001</v>
      </c>
      <c r="F75" s="64">
        <f t="shared" si="4"/>
        <v>4.2630000000000008</v>
      </c>
      <c r="G75" s="64"/>
    </row>
    <row r="76" spans="2:7" x14ac:dyDescent="0.15">
      <c r="B76" s="64">
        <v>72</v>
      </c>
      <c r="C76" s="108">
        <v>8.8819999999999997</v>
      </c>
      <c r="D76" s="64">
        <f t="shared" si="5"/>
        <v>9.870000000000001</v>
      </c>
      <c r="E76" s="64">
        <f t="shared" si="4"/>
        <v>10.027000000000001</v>
      </c>
      <c r="F76" s="64">
        <f t="shared" si="4"/>
        <v>4.2430000000000012</v>
      </c>
      <c r="G76" s="64"/>
    </row>
    <row r="77" spans="2:7" x14ac:dyDescent="0.15">
      <c r="B77" s="64">
        <v>73</v>
      </c>
      <c r="C77" s="108">
        <v>8.8620000000000001</v>
      </c>
      <c r="D77" s="64">
        <f t="shared" si="5"/>
        <v>9.8500000000000014</v>
      </c>
      <c r="E77" s="64">
        <f t="shared" si="4"/>
        <v>10.007000000000001</v>
      </c>
      <c r="F77" s="64">
        <f t="shared" si="4"/>
        <v>4.2230000000000016</v>
      </c>
      <c r="G77" s="64"/>
    </row>
    <row r="78" spans="2:7" x14ac:dyDescent="0.15">
      <c r="B78" s="64">
        <v>74</v>
      </c>
      <c r="C78" s="108">
        <v>8.8419999999999987</v>
      </c>
      <c r="D78" s="64">
        <f t="shared" si="5"/>
        <v>9.83</v>
      </c>
      <c r="E78" s="64">
        <f t="shared" si="4"/>
        <v>9.9870000000000001</v>
      </c>
      <c r="F78" s="64">
        <f t="shared" si="4"/>
        <v>4.2030000000000003</v>
      </c>
      <c r="G78" s="64"/>
    </row>
    <row r="79" spans="2:7" x14ac:dyDescent="0.15">
      <c r="B79" s="64">
        <v>75</v>
      </c>
      <c r="C79" s="108">
        <v>8.8219999999999992</v>
      </c>
      <c r="D79" s="64">
        <f t="shared" si="5"/>
        <v>9.81</v>
      </c>
      <c r="E79" s="64">
        <f t="shared" si="4"/>
        <v>9.9670000000000005</v>
      </c>
      <c r="F79" s="64">
        <f t="shared" si="4"/>
        <v>4.1830000000000007</v>
      </c>
      <c r="G79" s="64"/>
    </row>
    <row r="80" spans="2:7" x14ac:dyDescent="0.15">
      <c r="B80" s="64">
        <v>76</v>
      </c>
      <c r="C80" s="108">
        <v>8.8119999999999994</v>
      </c>
      <c r="D80" s="64">
        <f t="shared" si="5"/>
        <v>9.8000000000000007</v>
      </c>
      <c r="E80" s="64">
        <f t="shared" si="4"/>
        <v>9.9570000000000007</v>
      </c>
      <c r="F80" s="64">
        <f t="shared" si="4"/>
        <v>4.1730000000000009</v>
      </c>
      <c r="G80" s="64"/>
    </row>
    <row r="81" spans="2:7" x14ac:dyDescent="0.15">
      <c r="B81" s="64">
        <v>77</v>
      </c>
      <c r="C81" s="108">
        <v>8.782</v>
      </c>
      <c r="D81" s="64">
        <f t="shared" si="5"/>
        <v>9.7700000000000014</v>
      </c>
      <c r="E81" s="64">
        <f t="shared" si="4"/>
        <v>9.9270000000000014</v>
      </c>
      <c r="F81" s="64">
        <f t="shared" si="4"/>
        <v>4.1430000000000016</v>
      </c>
      <c r="G81" s="64"/>
    </row>
    <row r="82" spans="2:7" x14ac:dyDescent="0.15">
      <c r="B82" s="64">
        <v>78</v>
      </c>
      <c r="C82" s="108">
        <v>8.7619999999999987</v>
      </c>
      <c r="D82" s="64">
        <f t="shared" si="5"/>
        <v>9.75</v>
      </c>
      <c r="E82" s="64">
        <f t="shared" si="4"/>
        <v>9.907</v>
      </c>
      <c r="F82" s="64">
        <f t="shared" si="4"/>
        <v>4.1230000000000002</v>
      </c>
      <c r="G82" s="64"/>
    </row>
    <row r="83" spans="2:7" x14ac:dyDescent="0.15">
      <c r="B83" s="64">
        <v>79</v>
      </c>
      <c r="C83" s="108">
        <v>8.7319999999999993</v>
      </c>
      <c r="D83" s="64">
        <f t="shared" si="5"/>
        <v>9.7200000000000006</v>
      </c>
      <c r="E83" s="64">
        <f t="shared" si="4"/>
        <v>9.8770000000000007</v>
      </c>
      <c r="F83" s="64">
        <f t="shared" si="4"/>
        <v>4.0930000000000009</v>
      </c>
      <c r="G83" s="64"/>
    </row>
    <row r="84" spans="2:7" x14ac:dyDescent="0.15">
      <c r="B84" s="64">
        <v>80</v>
      </c>
      <c r="C84" s="108">
        <v>8.702</v>
      </c>
      <c r="D84" s="64">
        <f t="shared" si="5"/>
        <v>9.6900000000000013</v>
      </c>
      <c r="E84" s="64">
        <f t="shared" si="4"/>
        <v>9.8470000000000013</v>
      </c>
      <c r="F84" s="64">
        <f t="shared" si="4"/>
        <v>4.0630000000000015</v>
      </c>
      <c r="G84" s="64"/>
    </row>
    <row r="85" spans="2:7" x14ac:dyDescent="0.15">
      <c r="B85" s="64">
        <v>81</v>
      </c>
      <c r="C85" s="108">
        <v>8.6719999999999988</v>
      </c>
      <c r="D85" s="64">
        <f t="shared" ref="D85:D104" si="6">$C85+(D$63-$C$63)</f>
        <v>9.66</v>
      </c>
      <c r="E85" s="64">
        <f t="shared" si="4"/>
        <v>9.8170000000000002</v>
      </c>
      <c r="F85" s="64">
        <f t="shared" si="4"/>
        <v>4.0330000000000004</v>
      </c>
      <c r="G85" s="64"/>
    </row>
    <row r="86" spans="2:7" x14ac:dyDescent="0.15">
      <c r="B86" s="64">
        <v>82</v>
      </c>
      <c r="C86" s="108">
        <v>8.6319999999999997</v>
      </c>
      <c r="D86" s="64">
        <f t="shared" si="6"/>
        <v>9.620000000000001</v>
      </c>
      <c r="E86" s="64">
        <f t="shared" si="4"/>
        <v>9.777000000000001</v>
      </c>
      <c r="F86" s="64">
        <f t="shared" si="4"/>
        <v>3.9930000000000012</v>
      </c>
      <c r="G86" s="64"/>
    </row>
    <row r="87" spans="2:7" x14ac:dyDescent="0.15">
      <c r="B87" s="64">
        <v>83</v>
      </c>
      <c r="C87" s="108">
        <v>8.5919999999999987</v>
      </c>
      <c r="D87" s="64">
        <f t="shared" si="6"/>
        <v>9.58</v>
      </c>
      <c r="E87" s="64">
        <f t="shared" si="4"/>
        <v>9.7370000000000001</v>
      </c>
      <c r="F87" s="64">
        <f t="shared" si="4"/>
        <v>3.9530000000000003</v>
      </c>
      <c r="G87" s="64"/>
    </row>
    <row r="88" spans="2:7" x14ac:dyDescent="0.15">
      <c r="B88" s="64">
        <v>84</v>
      </c>
      <c r="C88" s="108">
        <v>8.5419999999999998</v>
      </c>
      <c r="D88" s="64">
        <f t="shared" si="6"/>
        <v>9.5300000000000011</v>
      </c>
      <c r="E88" s="64">
        <f t="shared" si="4"/>
        <v>9.6870000000000012</v>
      </c>
      <c r="F88" s="64">
        <f t="shared" si="4"/>
        <v>3.9030000000000014</v>
      </c>
      <c r="G88" s="64"/>
    </row>
    <row r="89" spans="2:7" x14ac:dyDescent="0.15">
      <c r="B89" s="64">
        <v>85</v>
      </c>
      <c r="C89" s="108">
        <v>8.5019999999999989</v>
      </c>
      <c r="D89" s="64">
        <f t="shared" si="6"/>
        <v>9.49</v>
      </c>
      <c r="E89" s="64">
        <f t="shared" si="4"/>
        <v>9.6470000000000002</v>
      </c>
      <c r="F89" s="64">
        <f t="shared" si="4"/>
        <v>3.8630000000000004</v>
      </c>
      <c r="G89" s="64"/>
    </row>
    <row r="90" spans="2:7" x14ac:dyDescent="0.15">
      <c r="B90" s="64">
        <v>86</v>
      </c>
      <c r="C90" s="108">
        <v>8.452</v>
      </c>
      <c r="D90" s="64">
        <f t="shared" si="6"/>
        <v>9.4400000000000013</v>
      </c>
      <c r="E90" s="64">
        <f t="shared" si="4"/>
        <v>9.5970000000000013</v>
      </c>
      <c r="F90" s="64">
        <f t="shared" si="4"/>
        <v>3.8130000000000015</v>
      </c>
      <c r="G90" s="64"/>
    </row>
    <row r="91" spans="2:7" x14ac:dyDescent="0.15">
      <c r="B91" s="64">
        <v>87</v>
      </c>
      <c r="C91" s="108">
        <v>8.3919999999999995</v>
      </c>
      <c r="D91" s="64">
        <f t="shared" si="6"/>
        <v>9.3800000000000008</v>
      </c>
      <c r="E91" s="64">
        <f t="shared" si="4"/>
        <v>9.5370000000000008</v>
      </c>
      <c r="F91" s="64">
        <f t="shared" si="4"/>
        <v>3.753000000000001</v>
      </c>
      <c r="G91" s="64"/>
    </row>
    <row r="92" spans="2:7" x14ac:dyDescent="0.15">
      <c r="B92" s="64">
        <v>88</v>
      </c>
      <c r="C92" s="108">
        <v>8.3419999999999987</v>
      </c>
      <c r="D92" s="64">
        <f t="shared" si="6"/>
        <v>9.33</v>
      </c>
      <c r="E92" s="64">
        <f t="shared" si="4"/>
        <v>9.4870000000000001</v>
      </c>
      <c r="F92" s="64">
        <f t="shared" si="4"/>
        <v>3.7030000000000003</v>
      </c>
      <c r="G92" s="64"/>
    </row>
    <row r="93" spans="2:7" x14ac:dyDescent="0.15">
      <c r="B93" s="64">
        <v>89</v>
      </c>
      <c r="C93" s="108">
        <v>8.282</v>
      </c>
      <c r="D93" s="64">
        <f t="shared" si="6"/>
        <v>9.2700000000000014</v>
      </c>
      <c r="E93" s="64">
        <f t="shared" si="4"/>
        <v>9.4270000000000014</v>
      </c>
      <c r="F93" s="64">
        <f t="shared" si="4"/>
        <v>3.6430000000000016</v>
      </c>
      <c r="G93" s="64"/>
    </row>
    <row r="94" spans="2:7" x14ac:dyDescent="0.15">
      <c r="B94" s="64">
        <v>90</v>
      </c>
      <c r="C94" s="108">
        <v>8.2219999999999995</v>
      </c>
      <c r="D94" s="64">
        <f t="shared" si="6"/>
        <v>9.2100000000000009</v>
      </c>
      <c r="E94" s="64">
        <f t="shared" si="4"/>
        <v>9.3670000000000009</v>
      </c>
      <c r="F94" s="64">
        <f t="shared" si="4"/>
        <v>3.5830000000000011</v>
      </c>
      <c r="G94" s="64"/>
    </row>
    <row r="95" spans="2:7" x14ac:dyDescent="0.15">
      <c r="B95" s="64">
        <v>91</v>
      </c>
      <c r="C95" s="108">
        <v>8.1519999999999992</v>
      </c>
      <c r="D95" s="64">
        <f t="shared" si="6"/>
        <v>9.14</v>
      </c>
      <c r="E95" s="64">
        <f t="shared" si="4"/>
        <v>9.2970000000000006</v>
      </c>
      <c r="F95" s="64">
        <f t="shared" si="4"/>
        <v>3.5130000000000008</v>
      </c>
      <c r="G95" s="64"/>
    </row>
    <row r="96" spans="2:7" x14ac:dyDescent="0.15">
      <c r="B96" s="64">
        <v>92</v>
      </c>
      <c r="C96" s="108">
        <v>8.0919999999999987</v>
      </c>
      <c r="D96" s="64">
        <f t="shared" si="6"/>
        <v>9.08</v>
      </c>
      <c r="E96" s="64">
        <f t="shared" si="4"/>
        <v>9.2370000000000001</v>
      </c>
      <c r="F96" s="64">
        <f t="shared" si="4"/>
        <v>3.4530000000000003</v>
      </c>
      <c r="G96" s="64"/>
    </row>
    <row r="97" spans="2:7" x14ac:dyDescent="0.15">
      <c r="B97" s="64">
        <v>93</v>
      </c>
      <c r="C97" s="108">
        <v>8.0219999999999985</v>
      </c>
      <c r="D97" s="64">
        <f t="shared" si="6"/>
        <v>9.01</v>
      </c>
      <c r="E97" s="64">
        <f t="shared" si="4"/>
        <v>9.1669999999999998</v>
      </c>
      <c r="F97" s="64">
        <f t="shared" si="4"/>
        <v>3.383</v>
      </c>
      <c r="G97" s="64"/>
    </row>
    <row r="98" spans="2:7" x14ac:dyDescent="0.15">
      <c r="B98" s="64">
        <v>94</v>
      </c>
      <c r="C98" s="108">
        <v>7.9420000000000011</v>
      </c>
      <c r="D98" s="64">
        <f t="shared" si="6"/>
        <v>8.9300000000000033</v>
      </c>
      <c r="E98" s="64">
        <f t="shared" si="4"/>
        <v>9.0870000000000033</v>
      </c>
      <c r="F98" s="64">
        <f t="shared" si="4"/>
        <v>3.3030000000000026</v>
      </c>
      <c r="G98" s="64"/>
    </row>
    <row r="99" spans="2:7" x14ac:dyDescent="0.15">
      <c r="B99" s="64">
        <v>95</v>
      </c>
      <c r="C99" s="108">
        <v>7.8720000000000008</v>
      </c>
      <c r="D99" s="64">
        <f t="shared" si="6"/>
        <v>8.860000000000003</v>
      </c>
      <c r="E99" s="64">
        <f t="shared" si="4"/>
        <v>9.017000000000003</v>
      </c>
      <c r="F99" s="64">
        <f t="shared" si="4"/>
        <v>3.2330000000000023</v>
      </c>
      <c r="G99" s="64"/>
    </row>
    <row r="100" spans="2:7" x14ac:dyDescent="0.15">
      <c r="B100" s="64">
        <v>96</v>
      </c>
      <c r="C100" s="108">
        <v>7.7920000000000007</v>
      </c>
      <c r="D100" s="64">
        <f t="shared" si="6"/>
        <v>8.7800000000000011</v>
      </c>
      <c r="E100" s="64">
        <f t="shared" si="4"/>
        <v>8.9370000000000012</v>
      </c>
      <c r="F100" s="64">
        <f t="shared" si="4"/>
        <v>3.1530000000000022</v>
      </c>
      <c r="G100" s="64"/>
    </row>
    <row r="101" spans="2:7" x14ac:dyDescent="0.15">
      <c r="B101" s="64">
        <v>97</v>
      </c>
      <c r="C101" s="108">
        <v>7.7220000000000004</v>
      </c>
      <c r="D101" s="64">
        <f t="shared" si="6"/>
        <v>8.7100000000000009</v>
      </c>
      <c r="E101" s="64">
        <f t="shared" si="4"/>
        <v>8.8670000000000009</v>
      </c>
      <c r="F101" s="64">
        <f t="shared" si="4"/>
        <v>3.083000000000002</v>
      </c>
      <c r="G101" s="64"/>
    </row>
    <row r="102" spans="2:7" x14ac:dyDescent="0.15">
      <c r="B102" s="64">
        <v>98</v>
      </c>
      <c r="C102" s="108">
        <v>7.6420000000000003</v>
      </c>
      <c r="D102" s="64">
        <f t="shared" si="6"/>
        <v>8.6300000000000026</v>
      </c>
      <c r="E102" s="64">
        <f t="shared" si="4"/>
        <v>8.7870000000000026</v>
      </c>
      <c r="F102" s="64">
        <f t="shared" si="4"/>
        <v>3.0030000000000019</v>
      </c>
      <c r="G102" s="64"/>
    </row>
    <row r="103" spans="2:7" x14ac:dyDescent="0.15">
      <c r="B103" s="64">
        <v>99</v>
      </c>
      <c r="C103" s="108">
        <v>7.5720000000000001</v>
      </c>
      <c r="D103" s="64">
        <f t="shared" si="6"/>
        <v>8.5600000000000023</v>
      </c>
      <c r="E103" s="64">
        <f t="shared" si="4"/>
        <v>8.7170000000000023</v>
      </c>
      <c r="F103" s="64">
        <f t="shared" si="4"/>
        <v>2.9330000000000016</v>
      </c>
      <c r="G103" s="64"/>
    </row>
    <row r="104" spans="2:7" x14ac:dyDescent="0.15">
      <c r="B104" s="64">
        <v>100</v>
      </c>
      <c r="C104" s="108">
        <v>7.5019999999999998</v>
      </c>
      <c r="D104" s="64">
        <f t="shared" si="6"/>
        <v>8.490000000000002</v>
      </c>
      <c r="E104" s="64">
        <f t="shared" si="4"/>
        <v>8.647000000000002</v>
      </c>
      <c r="F104" s="64">
        <f t="shared" si="4"/>
        <v>2.8630000000000013</v>
      </c>
      <c r="G104" s="64"/>
    </row>
    <row r="105" spans="2:7" x14ac:dyDescent="0.15">
      <c r="B105" s="64">
        <v>101</v>
      </c>
      <c r="C105" s="108">
        <v>7.4220000000000006</v>
      </c>
      <c r="D105" s="64">
        <f t="shared" ref="D105:D124" si="7">$C105+(D$63-$C$63)</f>
        <v>8.4100000000000019</v>
      </c>
      <c r="E105" s="64">
        <f t="shared" si="4"/>
        <v>8.5670000000000019</v>
      </c>
      <c r="F105" s="64">
        <f t="shared" si="4"/>
        <v>2.7830000000000021</v>
      </c>
      <c r="G105" s="64"/>
    </row>
    <row r="106" spans="2:7" x14ac:dyDescent="0.15">
      <c r="B106" s="64">
        <v>102</v>
      </c>
      <c r="C106" s="108">
        <v>7.3520000000000003</v>
      </c>
      <c r="D106" s="64">
        <f t="shared" si="7"/>
        <v>8.3400000000000016</v>
      </c>
      <c r="E106" s="64">
        <f t="shared" si="4"/>
        <v>8.4970000000000017</v>
      </c>
      <c r="F106" s="64">
        <f t="shared" si="4"/>
        <v>2.7130000000000019</v>
      </c>
      <c r="G106" s="64"/>
    </row>
    <row r="107" spans="2:7" x14ac:dyDescent="0.15">
      <c r="B107" s="64">
        <v>103</v>
      </c>
      <c r="C107" s="108">
        <v>7.282</v>
      </c>
      <c r="D107" s="64">
        <f t="shared" si="7"/>
        <v>8.2700000000000014</v>
      </c>
      <c r="E107" s="64">
        <f t="shared" si="4"/>
        <v>8.4270000000000014</v>
      </c>
      <c r="F107" s="64">
        <f t="shared" si="4"/>
        <v>2.6430000000000016</v>
      </c>
      <c r="G107" s="64"/>
    </row>
    <row r="108" spans="2:7" x14ac:dyDescent="0.15">
      <c r="B108" s="64">
        <v>104</v>
      </c>
      <c r="C108" s="108">
        <v>7.202</v>
      </c>
      <c r="D108" s="64">
        <f t="shared" si="7"/>
        <v>8.1900000000000013</v>
      </c>
      <c r="E108" s="64">
        <f t="shared" si="4"/>
        <v>8.3470000000000013</v>
      </c>
      <c r="F108" s="64">
        <f t="shared" si="4"/>
        <v>2.5630000000000015</v>
      </c>
      <c r="G108" s="64"/>
    </row>
    <row r="109" spans="2:7" x14ac:dyDescent="0.15">
      <c r="B109" s="64">
        <v>105</v>
      </c>
      <c r="C109" s="108">
        <v>7.1320000000000006</v>
      </c>
      <c r="D109" s="64">
        <f t="shared" si="7"/>
        <v>8.120000000000001</v>
      </c>
      <c r="E109" s="64">
        <f t="shared" si="4"/>
        <v>8.277000000000001</v>
      </c>
      <c r="F109" s="64">
        <f t="shared" si="4"/>
        <v>2.4930000000000021</v>
      </c>
      <c r="G109" s="64"/>
    </row>
    <row r="110" spans="2:7" x14ac:dyDescent="0.15">
      <c r="B110" s="64">
        <v>106</v>
      </c>
      <c r="C110" s="108">
        <v>7.0520000000000005</v>
      </c>
      <c r="D110" s="64">
        <f t="shared" si="7"/>
        <v>8.0400000000000027</v>
      </c>
      <c r="E110" s="64">
        <f t="shared" si="4"/>
        <v>8.1970000000000027</v>
      </c>
      <c r="F110" s="64">
        <f t="shared" si="4"/>
        <v>2.413000000000002</v>
      </c>
      <c r="G110" s="64"/>
    </row>
    <row r="111" spans="2:7" x14ac:dyDescent="0.15">
      <c r="B111" s="64">
        <v>107</v>
      </c>
      <c r="C111" s="108">
        <v>6.9720000000000004</v>
      </c>
      <c r="D111" s="64">
        <f t="shared" si="7"/>
        <v>7.9600000000000017</v>
      </c>
      <c r="E111" s="64">
        <f t="shared" si="4"/>
        <v>8.1170000000000009</v>
      </c>
      <c r="F111" s="64">
        <f t="shared" si="4"/>
        <v>2.333000000000002</v>
      </c>
      <c r="G111" s="64"/>
    </row>
    <row r="112" spans="2:7" x14ac:dyDescent="0.15">
      <c r="B112" s="64">
        <v>108</v>
      </c>
      <c r="C112" s="108">
        <v>6.8920000000000003</v>
      </c>
      <c r="D112" s="64">
        <f t="shared" si="7"/>
        <v>7.8800000000000017</v>
      </c>
      <c r="E112" s="64">
        <f t="shared" si="4"/>
        <v>8.0370000000000026</v>
      </c>
      <c r="F112" s="64">
        <f t="shared" si="4"/>
        <v>2.2530000000000019</v>
      </c>
      <c r="G112" s="64"/>
    </row>
    <row r="113" spans="2:7" x14ac:dyDescent="0.15">
      <c r="B113" s="64">
        <v>109</v>
      </c>
      <c r="C113" s="108">
        <v>6.8220000000000001</v>
      </c>
      <c r="D113" s="64">
        <f t="shared" si="7"/>
        <v>7.8100000000000014</v>
      </c>
      <c r="E113" s="64">
        <f t="shared" si="4"/>
        <v>7.9670000000000014</v>
      </c>
      <c r="F113" s="64">
        <f t="shared" si="4"/>
        <v>2.1830000000000016</v>
      </c>
      <c r="G113" s="64"/>
    </row>
    <row r="114" spans="2:7" x14ac:dyDescent="0.15">
      <c r="B114" s="64">
        <v>110</v>
      </c>
      <c r="C114" s="108">
        <v>6.742</v>
      </c>
      <c r="D114" s="64">
        <f t="shared" si="7"/>
        <v>7.7300000000000013</v>
      </c>
      <c r="E114" s="64">
        <f t="shared" si="4"/>
        <v>7.8870000000000013</v>
      </c>
      <c r="F114" s="64">
        <f t="shared" si="4"/>
        <v>2.1030000000000015</v>
      </c>
      <c r="G114" s="64"/>
    </row>
    <row r="115" spans="2:7" x14ac:dyDescent="0.15">
      <c r="B115" s="64">
        <v>111</v>
      </c>
      <c r="C115" s="108">
        <v>6.6720000000000006</v>
      </c>
      <c r="D115" s="64">
        <f t="shared" si="7"/>
        <v>7.6600000000000019</v>
      </c>
      <c r="E115" s="64">
        <f t="shared" si="4"/>
        <v>7.8170000000000019</v>
      </c>
      <c r="F115" s="64">
        <f t="shared" si="4"/>
        <v>2.0330000000000021</v>
      </c>
      <c r="G115" s="64"/>
    </row>
    <row r="116" spans="2:7" x14ac:dyDescent="0.15">
      <c r="B116" s="64">
        <v>112</v>
      </c>
      <c r="C116" s="108">
        <v>6.5920000000000005</v>
      </c>
      <c r="D116" s="64">
        <f t="shared" si="7"/>
        <v>7.5800000000000018</v>
      </c>
      <c r="E116" s="64">
        <f t="shared" si="4"/>
        <v>7.7370000000000019</v>
      </c>
      <c r="F116" s="64">
        <f t="shared" si="4"/>
        <v>1.9530000000000021</v>
      </c>
      <c r="G116" s="64"/>
    </row>
    <row r="117" spans="2:7" x14ac:dyDescent="0.15">
      <c r="B117" s="64">
        <v>113</v>
      </c>
      <c r="C117" s="108">
        <v>6.5220000000000002</v>
      </c>
      <c r="D117" s="64">
        <f t="shared" si="7"/>
        <v>7.5100000000000016</v>
      </c>
      <c r="E117" s="64">
        <f t="shared" si="4"/>
        <v>7.6670000000000016</v>
      </c>
      <c r="F117" s="64">
        <f t="shared" si="4"/>
        <v>1.8830000000000018</v>
      </c>
      <c r="G117" s="64"/>
    </row>
    <row r="118" spans="2:7" x14ac:dyDescent="0.15">
      <c r="B118" s="64">
        <v>114</v>
      </c>
      <c r="C118" s="108">
        <v>6.4420000000000002</v>
      </c>
      <c r="D118" s="64">
        <f t="shared" si="7"/>
        <v>7.4300000000000015</v>
      </c>
      <c r="E118" s="64">
        <f t="shared" si="4"/>
        <v>7.5870000000000015</v>
      </c>
      <c r="F118" s="64">
        <f t="shared" si="4"/>
        <v>1.8030000000000017</v>
      </c>
      <c r="G118" s="64"/>
    </row>
    <row r="119" spans="2:7" x14ac:dyDescent="0.15">
      <c r="B119" s="64">
        <v>115</v>
      </c>
      <c r="C119" s="108">
        <v>6.3719999999999999</v>
      </c>
      <c r="D119" s="64">
        <f t="shared" si="7"/>
        <v>7.3600000000000012</v>
      </c>
      <c r="E119" s="64">
        <f t="shared" si="4"/>
        <v>7.5170000000000012</v>
      </c>
      <c r="F119" s="64">
        <f t="shared" si="4"/>
        <v>1.7330000000000014</v>
      </c>
      <c r="G119" s="64"/>
    </row>
    <row r="120" spans="2:7" x14ac:dyDescent="0.15">
      <c r="B120" s="64">
        <v>116</v>
      </c>
      <c r="C120" s="108">
        <v>6.3020000000000005</v>
      </c>
      <c r="D120" s="64">
        <f t="shared" si="7"/>
        <v>7.2900000000000018</v>
      </c>
      <c r="E120" s="64">
        <f t="shared" si="4"/>
        <v>7.4470000000000018</v>
      </c>
      <c r="F120" s="64">
        <f t="shared" si="4"/>
        <v>1.663000000000002</v>
      </c>
      <c r="G120" s="64"/>
    </row>
    <row r="121" spans="2:7" x14ac:dyDescent="0.15">
      <c r="B121" s="64">
        <v>117</v>
      </c>
      <c r="C121" s="108">
        <v>6.2220000000000004</v>
      </c>
      <c r="D121" s="64">
        <f t="shared" si="7"/>
        <v>7.2100000000000017</v>
      </c>
      <c r="E121" s="64">
        <f t="shared" si="4"/>
        <v>7.3670000000000018</v>
      </c>
      <c r="F121" s="64">
        <f t="shared" si="4"/>
        <v>1.583000000000002</v>
      </c>
      <c r="G121" s="64"/>
    </row>
    <row r="122" spans="2:7" x14ac:dyDescent="0.15">
      <c r="B122" s="64">
        <v>118</v>
      </c>
      <c r="C122" s="108">
        <v>6.1520000000000001</v>
      </c>
      <c r="D122" s="64">
        <f t="shared" si="7"/>
        <v>7.1400000000000015</v>
      </c>
      <c r="E122" s="64">
        <f t="shared" si="4"/>
        <v>7.2970000000000015</v>
      </c>
      <c r="F122" s="64">
        <f t="shared" si="4"/>
        <v>1.5130000000000017</v>
      </c>
      <c r="G122" s="64"/>
    </row>
    <row r="123" spans="2:7" x14ac:dyDescent="0.15">
      <c r="B123" s="64">
        <v>119</v>
      </c>
      <c r="C123" s="108">
        <v>6.0720000000000001</v>
      </c>
      <c r="D123" s="64">
        <f t="shared" si="7"/>
        <v>7.0600000000000014</v>
      </c>
      <c r="E123" s="64">
        <f t="shared" si="4"/>
        <v>7.2170000000000014</v>
      </c>
      <c r="F123" s="64">
        <f t="shared" si="4"/>
        <v>1.4330000000000016</v>
      </c>
      <c r="G123" s="64"/>
    </row>
    <row r="124" spans="2:7" x14ac:dyDescent="0.15">
      <c r="B124" s="64">
        <v>120</v>
      </c>
      <c r="C124" s="108">
        <v>5.992</v>
      </c>
      <c r="D124" s="64">
        <f t="shared" si="7"/>
        <v>6.9800000000000013</v>
      </c>
      <c r="E124" s="64">
        <f t="shared" si="4"/>
        <v>7.1370000000000013</v>
      </c>
      <c r="F124" s="64">
        <f t="shared" si="4"/>
        <v>1.3530000000000015</v>
      </c>
      <c r="G124" s="64"/>
    </row>
    <row r="125" spans="2:7" x14ac:dyDescent="0.15">
      <c r="B125" s="64">
        <v>121</v>
      </c>
      <c r="C125" s="108">
        <v>5.9220000000000006</v>
      </c>
      <c r="D125" s="64">
        <f t="shared" ref="D125:F152" si="8">$C125+(D$63-$C$63)</f>
        <v>6.9100000000000019</v>
      </c>
      <c r="E125" s="64">
        <f t="shared" si="4"/>
        <v>7.0670000000000019</v>
      </c>
      <c r="F125" s="64">
        <f t="shared" si="4"/>
        <v>1.2830000000000021</v>
      </c>
      <c r="G125" s="64"/>
    </row>
    <row r="126" spans="2:7" x14ac:dyDescent="0.15">
      <c r="B126" s="64">
        <v>122</v>
      </c>
      <c r="C126" s="108">
        <v>5.8420000000000005</v>
      </c>
      <c r="D126" s="64">
        <f t="shared" si="8"/>
        <v>6.8300000000000018</v>
      </c>
      <c r="E126" s="64">
        <f t="shared" si="4"/>
        <v>6.9870000000000019</v>
      </c>
      <c r="F126" s="64">
        <f t="shared" si="4"/>
        <v>1.2030000000000021</v>
      </c>
      <c r="G126" s="64"/>
    </row>
    <row r="127" spans="2:7" x14ac:dyDescent="0.15">
      <c r="B127" s="64">
        <v>123</v>
      </c>
      <c r="C127" s="108">
        <v>5.7620000000000005</v>
      </c>
      <c r="D127" s="64">
        <f t="shared" si="8"/>
        <v>6.7500000000000018</v>
      </c>
      <c r="E127" s="64">
        <f t="shared" si="4"/>
        <v>6.9070000000000018</v>
      </c>
      <c r="F127" s="64">
        <f t="shared" si="4"/>
        <v>1.123000000000002</v>
      </c>
      <c r="G127" s="64"/>
    </row>
    <row r="128" spans="2:7" x14ac:dyDescent="0.15">
      <c r="B128" s="64">
        <v>124</v>
      </c>
      <c r="C128" s="108">
        <v>5.6920000000000002</v>
      </c>
      <c r="D128" s="64">
        <f t="shared" si="8"/>
        <v>6.6800000000000015</v>
      </c>
      <c r="E128" s="64">
        <f t="shared" si="8"/>
        <v>6.8370000000000015</v>
      </c>
      <c r="F128" s="64">
        <f t="shared" si="8"/>
        <v>1.0530000000000017</v>
      </c>
      <c r="G128" s="64"/>
    </row>
    <row r="129" spans="2:7" x14ac:dyDescent="0.15">
      <c r="B129" s="64">
        <v>125</v>
      </c>
      <c r="C129" s="108">
        <v>5.6219999999999999</v>
      </c>
      <c r="D129" s="64">
        <f t="shared" si="8"/>
        <v>6.6100000000000012</v>
      </c>
      <c r="E129" s="64">
        <f t="shared" si="8"/>
        <v>6.7670000000000012</v>
      </c>
      <c r="F129" s="64">
        <f t="shared" si="8"/>
        <v>0.98300000000000143</v>
      </c>
      <c r="G129" s="64"/>
    </row>
    <row r="130" spans="2:7" x14ac:dyDescent="0.15">
      <c r="B130" s="64">
        <v>126</v>
      </c>
      <c r="C130" s="108">
        <v>5.5520000000000005</v>
      </c>
      <c r="D130" s="64">
        <f t="shared" si="8"/>
        <v>6.5400000000000018</v>
      </c>
      <c r="E130" s="64">
        <f t="shared" si="8"/>
        <v>6.6970000000000018</v>
      </c>
      <c r="F130" s="64">
        <f t="shared" si="8"/>
        <v>0.91300000000000203</v>
      </c>
      <c r="G130" s="64"/>
    </row>
    <row r="131" spans="2:7" x14ac:dyDescent="0.15">
      <c r="B131" s="64">
        <v>127</v>
      </c>
      <c r="C131" s="108">
        <v>5.4820000000000002</v>
      </c>
      <c r="D131" s="64">
        <f t="shared" si="8"/>
        <v>6.4700000000000015</v>
      </c>
      <c r="E131" s="64">
        <f t="shared" si="8"/>
        <v>6.6270000000000016</v>
      </c>
      <c r="F131" s="64">
        <f t="shared" si="8"/>
        <v>0.84300000000000175</v>
      </c>
      <c r="G131" s="64"/>
    </row>
    <row r="132" spans="2:7" x14ac:dyDescent="0.15">
      <c r="B132" s="64">
        <v>128</v>
      </c>
      <c r="C132" s="108">
        <v>5.4119999999999999</v>
      </c>
      <c r="D132" s="64">
        <f t="shared" si="8"/>
        <v>6.4000000000000012</v>
      </c>
      <c r="E132" s="64">
        <f t="shared" si="8"/>
        <v>6.5570000000000013</v>
      </c>
      <c r="F132" s="64">
        <f t="shared" si="8"/>
        <v>0.77300000000000146</v>
      </c>
      <c r="G132" s="64"/>
    </row>
    <row r="133" spans="2:7" x14ac:dyDescent="0.15">
      <c r="B133" s="64">
        <v>129</v>
      </c>
      <c r="C133" s="108">
        <v>5.3420000000000005</v>
      </c>
      <c r="D133" s="64">
        <f t="shared" si="8"/>
        <v>6.3300000000000018</v>
      </c>
      <c r="E133" s="64">
        <f t="shared" si="8"/>
        <v>6.4870000000000019</v>
      </c>
      <c r="F133" s="64">
        <f t="shared" si="8"/>
        <v>0.70300000000000207</v>
      </c>
      <c r="G133" s="64"/>
    </row>
    <row r="134" spans="2:7" x14ac:dyDescent="0.15">
      <c r="B134" s="64">
        <v>130</v>
      </c>
      <c r="C134" s="108">
        <v>5.2720000000000002</v>
      </c>
      <c r="D134" s="64">
        <f t="shared" si="8"/>
        <v>6.2600000000000016</v>
      </c>
      <c r="E134" s="64">
        <f t="shared" si="8"/>
        <v>6.4170000000000016</v>
      </c>
      <c r="F134" s="64">
        <f t="shared" si="8"/>
        <v>0.63300000000000178</v>
      </c>
      <c r="G134" s="64"/>
    </row>
    <row r="135" spans="2:7" x14ac:dyDescent="0.15">
      <c r="B135" s="64">
        <v>131</v>
      </c>
      <c r="C135" s="108">
        <v>5.202</v>
      </c>
      <c r="D135" s="64">
        <f t="shared" si="8"/>
        <v>6.1900000000000013</v>
      </c>
      <c r="E135" s="64">
        <f t="shared" si="8"/>
        <v>6.3470000000000013</v>
      </c>
      <c r="F135" s="64">
        <f t="shared" si="8"/>
        <v>0.5630000000000015</v>
      </c>
      <c r="G135" s="64"/>
    </row>
    <row r="136" spans="2:7" x14ac:dyDescent="0.15">
      <c r="B136" s="64">
        <v>132</v>
      </c>
      <c r="C136" s="108">
        <v>5.1320000000000006</v>
      </c>
      <c r="D136" s="64">
        <f t="shared" si="8"/>
        <v>6.1200000000000019</v>
      </c>
      <c r="E136" s="64">
        <f t="shared" si="8"/>
        <v>6.2770000000000019</v>
      </c>
      <c r="F136" s="64">
        <f t="shared" si="8"/>
        <v>0.4930000000000021</v>
      </c>
      <c r="G136" s="64"/>
    </row>
    <row r="137" spans="2:7" x14ac:dyDescent="0.15">
      <c r="B137" s="64">
        <v>133</v>
      </c>
      <c r="C137" s="108">
        <v>5.0720000000000001</v>
      </c>
      <c r="D137" s="64">
        <f t="shared" si="8"/>
        <v>6.0600000000000014</v>
      </c>
      <c r="E137" s="64">
        <f t="shared" si="8"/>
        <v>6.2170000000000014</v>
      </c>
      <c r="F137" s="64">
        <f t="shared" si="8"/>
        <v>0.43300000000000161</v>
      </c>
      <c r="G137" s="64"/>
    </row>
    <row r="138" spans="2:7" x14ac:dyDescent="0.15">
      <c r="B138" s="64">
        <v>134</v>
      </c>
      <c r="C138" s="108">
        <v>5.0019999999999998</v>
      </c>
      <c r="D138" s="64">
        <f t="shared" si="8"/>
        <v>5.9900000000000011</v>
      </c>
      <c r="E138" s="64">
        <f t="shared" si="8"/>
        <v>6.1470000000000011</v>
      </c>
      <c r="F138" s="64">
        <f t="shared" si="8"/>
        <v>0.36300000000000132</v>
      </c>
      <c r="G138" s="64"/>
    </row>
    <row r="139" spans="2:7" x14ac:dyDescent="0.15">
      <c r="B139" s="64">
        <v>135</v>
      </c>
      <c r="C139" s="108">
        <v>4.9320000000000004</v>
      </c>
      <c r="D139" s="64">
        <f t="shared" si="8"/>
        <v>5.9200000000000017</v>
      </c>
      <c r="E139" s="64">
        <f t="shared" si="8"/>
        <v>6.0770000000000017</v>
      </c>
      <c r="F139" s="64">
        <f t="shared" si="8"/>
        <v>0.29300000000000193</v>
      </c>
      <c r="G139" s="64"/>
    </row>
    <row r="140" spans="2:7" x14ac:dyDescent="0.15">
      <c r="B140" s="64">
        <v>136</v>
      </c>
      <c r="C140" s="64">
        <v>4.8719999999999999</v>
      </c>
      <c r="D140" s="64">
        <f t="shared" si="8"/>
        <v>5.8600000000000012</v>
      </c>
      <c r="E140" s="64">
        <f t="shared" si="8"/>
        <v>6.0170000000000012</v>
      </c>
      <c r="F140" s="64">
        <f t="shared" si="8"/>
        <v>0.23300000000000143</v>
      </c>
      <c r="G140" s="64"/>
    </row>
    <row r="141" spans="2:7" x14ac:dyDescent="0.15">
      <c r="B141" s="64">
        <v>137</v>
      </c>
      <c r="C141" s="64">
        <v>4.8020000000000005</v>
      </c>
      <c r="D141" s="64">
        <f t="shared" si="8"/>
        <v>5.7900000000000018</v>
      </c>
      <c r="E141" s="64">
        <f t="shared" si="8"/>
        <v>5.9470000000000018</v>
      </c>
      <c r="F141" s="64">
        <f t="shared" si="8"/>
        <v>0.16300000000000203</v>
      </c>
      <c r="G141" s="64"/>
    </row>
    <row r="142" spans="2:7" x14ac:dyDescent="0.15">
      <c r="B142" s="64">
        <v>138</v>
      </c>
      <c r="C142" s="64">
        <v>4.742</v>
      </c>
      <c r="D142" s="64">
        <f t="shared" si="8"/>
        <v>5.7300000000000013</v>
      </c>
      <c r="E142" s="64">
        <f t="shared" si="8"/>
        <v>5.8870000000000013</v>
      </c>
      <c r="F142" s="64">
        <f t="shared" si="8"/>
        <v>0.10300000000000153</v>
      </c>
      <c r="G142" s="64"/>
    </row>
    <row r="143" spans="2:7" x14ac:dyDescent="0.15">
      <c r="B143" s="64">
        <v>139</v>
      </c>
      <c r="C143" s="64">
        <v>4.6820000000000004</v>
      </c>
      <c r="D143" s="64">
        <f t="shared" si="8"/>
        <v>5.6700000000000017</v>
      </c>
      <c r="E143" s="64">
        <f t="shared" si="8"/>
        <v>5.8270000000000017</v>
      </c>
      <c r="F143" s="64">
        <f t="shared" si="8"/>
        <v>4.3000000000001926E-2</v>
      </c>
      <c r="G143" s="64"/>
    </row>
    <row r="144" spans="2:7" x14ac:dyDescent="0.15">
      <c r="B144" s="64">
        <v>140</v>
      </c>
      <c r="C144" s="64">
        <v>4.6219999999999999</v>
      </c>
      <c r="D144" s="64">
        <f t="shared" si="8"/>
        <v>5.6100000000000012</v>
      </c>
      <c r="E144" s="64">
        <f t="shared" si="8"/>
        <v>5.7670000000000012</v>
      </c>
      <c r="F144" s="64">
        <f t="shared" si="8"/>
        <v>-1.6999999999998572E-2</v>
      </c>
      <c r="G144" s="64"/>
    </row>
    <row r="145" spans="2:7" x14ac:dyDescent="0.15">
      <c r="B145" s="64">
        <v>141</v>
      </c>
      <c r="C145" s="64">
        <v>4.5620000000000003</v>
      </c>
      <c r="D145" s="64">
        <f t="shared" si="8"/>
        <v>5.5500000000000016</v>
      </c>
      <c r="E145" s="64">
        <f t="shared" si="8"/>
        <v>5.7070000000000016</v>
      </c>
      <c r="F145" s="64">
        <f t="shared" si="8"/>
        <v>-7.6999999999998181E-2</v>
      </c>
      <c r="G145" s="64"/>
    </row>
    <row r="146" spans="2:7" x14ac:dyDescent="0.15">
      <c r="B146" s="64">
        <v>142</v>
      </c>
      <c r="C146" s="64">
        <v>4.5019999999999998</v>
      </c>
      <c r="D146" s="64">
        <f t="shared" si="8"/>
        <v>5.4900000000000011</v>
      </c>
      <c r="E146" s="64">
        <f t="shared" si="8"/>
        <v>5.6470000000000011</v>
      </c>
      <c r="F146" s="64">
        <f t="shared" si="8"/>
        <v>-0.13699999999999868</v>
      </c>
      <c r="G146" s="64"/>
    </row>
    <row r="147" spans="2:7" x14ac:dyDescent="0.15">
      <c r="B147" s="64">
        <v>143</v>
      </c>
      <c r="C147" s="64">
        <v>4.4320000000000004</v>
      </c>
      <c r="D147" s="64">
        <f t="shared" si="8"/>
        <v>5.4200000000000017</v>
      </c>
      <c r="E147" s="64">
        <f t="shared" si="8"/>
        <v>5.5770000000000017</v>
      </c>
      <c r="F147" s="64">
        <f t="shared" si="8"/>
        <v>-0.20699999999999807</v>
      </c>
      <c r="G147" s="64"/>
    </row>
    <row r="148" spans="2:7" x14ac:dyDescent="0.15">
      <c r="B148" s="64">
        <v>144</v>
      </c>
      <c r="C148" s="64">
        <v>4.3719999999999999</v>
      </c>
      <c r="D148" s="64">
        <f t="shared" si="8"/>
        <v>5.3600000000000012</v>
      </c>
      <c r="E148" s="64">
        <f t="shared" si="8"/>
        <v>5.5170000000000012</v>
      </c>
      <c r="F148" s="64">
        <f t="shared" si="8"/>
        <v>-0.26699999999999857</v>
      </c>
      <c r="G148" s="64"/>
    </row>
    <row r="149" spans="2:7" x14ac:dyDescent="0.15">
      <c r="B149" s="64">
        <v>145</v>
      </c>
      <c r="C149" s="64">
        <v>4.3120000000000003</v>
      </c>
      <c r="D149" s="64">
        <f t="shared" si="8"/>
        <v>5.3000000000000016</v>
      </c>
      <c r="E149" s="64">
        <f t="shared" si="8"/>
        <v>5.4570000000000016</v>
      </c>
      <c r="F149" s="64">
        <f t="shared" si="8"/>
        <v>-0.32699999999999818</v>
      </c>
      <c r="G149" s="64"/>
    </row>
    <row r="150" spans="2:7" x14ac:dyDescent="0.15">
      <c r="B150" s="64">
        <v>146</v>
      </c>
      <c r="C150" s="64">
        <v>4.2519999999999998</v>
      </c>
      <c r="D150" s="64">
        <f t="shared" si="8"/>
        <v>5.2400000000000011</v>
      </c>
      <c r="E150" s="64">
        <f t="shared" si="8"/>
        <v>5.3970000000000011</v>
      </c>
      <c r="F150" s="64">
        <f t="shared" si="8"/>
        <v>-0.38699999999999868</v>
      </c>
      <c r="G150" s="64"/>
    </row>
    <row r="151" spans="2:7" x14ac:dyDescent="0.15">
      <c r="B151" s="64">
        <v>147</v>
      </c>
      <c r="C151" s="64">
        <v>4.1920000000000002</v>
      </c>
      <c r="D151" s="64">
        <f t="shared" si="8"/>
        <v>5.1800000000000015</v>
      </c>
      <c r="E151" s="64">
        <f t="shared" si="8"/>
        <v>5.3370000000000015</v>
      </c>
      <c r="F151" s="64">
        <f t="shared" si="8"/>
        <v>-0.44699999999999829</v>
      </c>
      <c r="G151" s="64"/>
    </row>
    <row r="152" spans="2:7" x14ac:dyDescent="0.15">
      <c r="B152" s="64">
        <v>148</v>
      </c>
      <c r="C152" s="64">
        <v>4.1420000000000003</v>
      </c>
      <c r="D152" s="64">
        <f t="shared" si="8"/>
        <v>5.1300000000000017</v>
      </c>
      <c r="E152" s="64">
        <f t="shared" si="8"/>
        <v>5.2870000000000017</v>
      </c>
      <c r="F152" s="64">
        <f t="shared" si="8"/>
        <v>-0.49699999999999811</v>
      </c>
      <c r="G152" s="64"/>
    </row>
  </sheetData>
  <mergeCells count="4">
    <mergeCell ref="G2:G3"/>
    <mergeCell ref="B2:B3"/>
    <mergeCell ref="C2:C3"/>
    <mergeCell ref="D2:F2"/>
  </mergeCells>
  <phoneticPr fontId="9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2</vt:i4>
      </vt:variant>
    </vt:vector>
  </HeadingPairs>
  <TitlesOfParts>
    <vt:vector size="4" baseType="lpstr">
      <vt:lpstr>빈도별수위추정</vt:lpstr>
      <vt:lpstr>30년빈도 시간별 지점수위</vt:lpstr>
      <vt:lpstr>'30년빈도 시간별 지점수위'!Print_Area</vt:lpstr>
      <vt:lpstr>빈도별수위추정!Print_Area</vt:lpstr>
    </vt:vector>
  </TitlesOfParts>
  <Company>한국농촌공사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김병규</dc:creator>
  <cp:lastModifiedBy>2120217</cp:lastModifiedBy>
  <cp:lastPrinted>2017-12-14T06:20:49Z</cp:lastPrinted>
  <dcterms:created xsi:type="dcterms:W3CDTF">2012-11-01T00:32:41Z</dcterms:created>
  <dcterms:modified xsi:type="dcterms:W3CDTF">2017-12-14T06:21:05Z</dcterms:modified>
</cp:coreProperties>
</file>