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school\capstone\sosid\SoSID_X-Challenge\examples\wildfire\data\doe\gen_input\"/>
    </mc:Choice>
  </mc:AlternateContent>
  <xr:revisionPtr revIDLastSave="0" documentId="13_ncr:1_{4D11261B-28C6-4FC4-AAB1-AE99E7C2DB2F}" xr6:coauthVersionLast="47" xr6:coauthVersionMax="47" xr10:uidLastSave="{00000000-0000-0000-0000-000000000000}"/>
  <bookViews>
    <workbookView xWindow="-108" yWindow="-108" windowWidth="23256" windowHeight="12456" activeTab="3" xr2:uid="{6D94446A-0983-43D9-8FB7-0DC4D360421A}"/>
  </bookViews>
  <sheets>
    <sheet name="permutations" sheetId="1" r:id="rId1"/>
    <sheet name="Salamis DoE" sheetId="7" r:id="rId2"/>
    <sheet name="Pyrenees DoE" sheetId="9" r:id="rId3"/>
    <sheet name="Palisades DoE" sheetId="8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3" i="9" l="1"/>
  <c r="Q34" i="9"/>
  <c r="P35" i="9"/>
  <c r="O36" i="9"/>
  <c r="N37" i="9"/>
  <c r="N36" i="9"/>
  <c r="AF42" i="8"/>
  <c r="AE43" i="8"/>
  <c r="AD44" i="8"/>
  <c r="AC45" i="8"/>
  <c r="AB46" i="8"/>
  <c r="AA47" i="8"/>
  <c r="AE42" i="8"/>
  <c r="AD43" i="8"/>
  <c r="AC44" i="8"/>
  <c r="AB45" i="8"/>
  <c r="AA46" i="8"/>
  <c r="AD42" i="8"/>
  <c r="AC43" i="8"/>
  <c r="AB44" i="8"/>
  <c r="AA45" i="8"/>
  <c r="AC42" i="8"/>
  <c r="AB43" i="8"/>
  <c r="AA44" i="8"/>
  <c r="AD43" i="7"/>
  <c r="AC44" i="7"/>
  <c r="AB45" i="7"/>
  <c r="AA46" i="7"/>
  <c r="Z47" i="7"/>
  <c r="Y48" i="7"/>
  <c r="X49" i="7"/>
  <c r="AC43" i="7"/>
  <c r="AB44" i="7"/>
  <c r="AA45" i="7"/>
  <c r="Z46" i="7"/>
  <c r="Y47" i="7"/>
  <c r="X48" i="7"/>
  <c r="AB43" i="7"/>
  <c r="AA44" i="7"/>
  <c r="Z45" i="7"/>
  <c r="Y46" i="7"/>
  <c r="X47" i="7"/>
  <c r="Z44" i="7"/>
  <c r="AA43" i="7"/>
  <c r="Y45" i="7"/>
  <c r="X46" i="7"/>
  <c r="Z3" i="9"/>
  <c r="Z4" i="9"/>
  <c r="Z5" i="9"/>
  <c r="X3" i="9"/>
  <c r="X4" i="9"/>
  <c r="X5" i="9"/>
  <c r="X2" i="9"/>
  <c r="Z2" i="9"/>
  <c r="X6" i="9"/>
  <c r="Z6" i="9"/>
  <c r="AM19" i="8"/>
  <c r="Z12" i="9"/>
  <c r="X12" i="9"/>
  <c r="Z11" i="9"/>
  <c r="X11" i="9"/>
  <c r="Z10" i="9"/>
  <c r="X10" i="9"/>
  <c r="Z9" i="9"/>
  <c r="X9" i="9"/>
  <c r="Z8" i="9"/>
  <c r="X8" i="9"/>
  <c r="Z7" i="9"/>
  <c r="X7" i="9"/>
  <c r="Z20" i="7"/>
  <c r="Z21" i="7"/>
  <c r="Z22" i="7"/>
  <c r="Z23" i="7"/>
  <c r="X20" i="7"/>
  <c r="X21" i="7"/>
  <c r="X22" i="7"/>
  <c r="AD22" i="7" s="1"/>
  <c r="X23" i="7"/>
  <c r="X2" i="7"/>
  <c r="X3" i="7"/>
  <c r="X4" i="7"/>
  <c r="X5" i="7"/>
  <c r="X6" i="7"/>
  <c r="X7" i="7"/>
  <c r="X8" i="7"/>
  <c r="X9" i="7"/>
  <c r="X10" i="7"/>
  <c r="X11" i="7"/>
  <c r="X12" i="7"/>
  <c r="X13" i="7"/>
  <c r="X14" i="7"/>
  <c r="X15" i="7"/>
  <c r="X16" i="7"/>
  <c r="X17" i="7"/>
  <c r="X18" i="7"/>
  <c r="X19" i="7"/>
  <c r="Z3" i="7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" i="7"/>
  <c r="AD2" i="7" s="1"/>
  <c r="AD3" i="7"/>
  <c r="AD3" i="8"/>
  <c r="AD4" i="8"/>
  <c r="AD5" i="8"/>
  <c r="AD6" i="8"/>
  <c r="AD7" i="8"/>
  <c r="AD8" i="8"/>
  <c r="AD9" i="8"/>
  <c r="AD10" i="8"/>
  <c r="AD11" i="8"/>
  <c r="AD12" i="8"/>
  <c r="AD13" i="8"/>
  <c r="AD14" i="8"/>
  <c r="AD15" i="8"/>
  <c r="AD16" i="8"/>
  <c r="AD17" i="8"/>
  <c r="AD18" i="8"/>
  <c r="AD19" i="8"/>
  <c r="AI3" i="8"/>
  <c r="AI4" i="8"/>
  <c r="AI5" i="8"/>
  <c r="AI6" i="8"/>
  <c r="AI7" i="8"/>
  <c r="AI8" i="8"/>
  <c r="AI9" i="8"/>
  <c r="AI10" i="8"/>
  <c r="AI11" i="8"/>
  <c r="AI12" i="8"/>
  <c r="AI13" i="8"/>
  <c r="AI14" i="8"/>
  <c r="AI15" i="8"/>
  <c r="AI16" i="8"/>
  <c r="AI17" i="8"/>
  <c r="AI18" i="8"/>
  <c r="AI19" i="8"/>
  <c r="AG3" i="8"/>
  <c r="AG4" i="8"/>
  <c r="AG5" i="8"/>
  <c r="AG6" i="8"/>
  <c r="AG7" i="8"/>
  <c r="AG8" i="8"/>
  <c r="AG9" i="8"/>
  <c r="AM9" i="8" s="1"/>
  <c r="AG10" i="8"/>
  <c r="AG11" i="8"/>
  <c r="AG12" i="8"/>
  <c r="AG13" i="8"/>
  <c r="AG14" i="8"/>
  <c r="AG15" i="8"/>
  <c r="AG16" i="8"/>
  <c r="AG17" i="8"/>
  <c r="AG18" i="8"/>
  <c r="AG19" i="8"/>
  <c r="AI2" i="8"/>
  <c r="AG2" i="8"/>
  <c r="Z7" i="8"/>
  <c r="Z8" i="8"/>
  <c r="Z3" i="8"/>
  <c r="Z4" i="8"/>
  <c r="Z5" i="8"/>
  <c r="Z6" i="8"/>
  <c r="Z9" i="8"/>
  <c r="Z10" i="8"/>
  <c r="Z11" i="8"/>
  <c r="Z12" i="8"/>
  <c r="Z13" i="8"/>
  <c r="Z14" i="8"/>
  <c r="Z15" i="8"/>
  <c r="Z16" i="8"/>
  <c r="Z17" i="8"/>
  <c r="Z18" i="8"/>
  <c r="Z19" i="8"/>
  <c r="Z2" i="8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" i="8"/>
  <c r="AD2" i="9" l="1"/>
  <c r="AD7" i="9"/>
  <c r="AM18" i="8"/>
  <c r="AM16" i="8"/>
  <c r="AM15" i="8"/>
  <c r="AM14" i="8"/>
  <c r="AM13" i="8"/>
  <c r="AM12" i="8"/>
  <c r="AM11" i="8"/>
  <c r="AM10" i="8"/>
  <c r="AM8" i="8"/>
  <c r="AM7" i="8"/>
  <c r="AM6" i="8"/>
  <c r="AM5" i="8"/>
  <c r="AM4" i="8"/>
  <c r="AM17" i="8"/>
  <c r="AM3" i="8"/>
  <c r="AM2" i="8"/>
  <c r="AD2" i="8"/>
  <c r="AD10" i="9"/>
  <c r="AD9" i="9"/>
  <c r="AD8" i="9"/>
  <c r="AD23" i="7"/>
  <c r="AD8" i="7"/>
  <c r="AD21" i="7"/>
  <c r="AD5" i="7"/>
  <c r="AD20" i="7"/>
  <c r="AD19" i="7"/>
  <c r="AD14" i="7"/>
  <c r="AD12" i="7"/>
  <c r="AD13" i="7"/>
  <c r="AD15" i="7"/>
  <c r="AD9" i="7"/>
  <c r="AD17" i="7"/>
  <c r="AD11" i="7"/>
  <c r="AD7" i="7"/>
  <c r="AD6" i="7"/>
  <c r="AD4" i="7"/>
  <c r="AD16" i="7"/>
  <c r="AD10" i="7"/>
  <c r="AD18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AD0ABF-5BF7-4D26-AD2C-A9812E7C6667}" keepAlive="1" name="Query - doe_test1_out_simulation" description="Connection to the 'doe_test1_out_simulation' query in the workbook." type="5" refreshedVersion="8" background="1" saveData="1">
    <dbPr connection="Provider=Microsoft.Mashup.OleDb.1;Data Source=$Workbook$;Location=doe_test1_out_simulation;Extended Properties=&quot;&quot;" command="SELECT * FROM [doe_test1_out_simulation]"/>
  </connection>
  <connection id="2" xr16:uid="{A0CF4A86-8113-4DC1-AB86-0BDC52DA921F}" keepAlive="1" name="Query - doe_test1_out_simulation (2)" description="Connection to the 'doe_test1_out_simulation (2)' query in the workbook." type="5" refreshedVersion="8" background="1" saveData="1">
    <dbPr connection="Provider=Microsoft.Mashup.OleDb.1;Data Source=$Workbook$;Location=&quot;doe_test1_out_simulation (2)&quot;;Extended Properties=&quot;&quot;" command="SELECT * FROM [doe_test1_out_simulation (2)]"/>
  </connection>
  <connection id="3" xr16:uid="{7CAC3220-EF38-43D0-8C35-B4F509DADF41}" keepAlive="1" name="Query - doe_test1_out_simulation (3)" description="Connection to the 'doe_test1_out_simulation (3)' query in the workbook." type="5" refreshedVersion="8" background="1" saveData="1">
    <dbPr connection="Provider=Microsoft.Mashup.OleDb.1;Data Source=$Workbook$;Location=&quot;doe_test1_out_simulation (3)&quot;;Extended Properties=&quot;&quot;" command="SELECT * FROM [doe_test1_out_simulation (3)]"/>
  </connection>
</connections>
</file>

<file path=xl/sharedStrings.xml><?xml version="1.0" encoding="utf-8"?>
<sst xmlns="http://schemas.openxmlformats.org/spreadsheetml/2006/main" count="715" uniqueCount="72">
  <si>
    <t>total 30 permutations</t>
  </si>
  <si>
    <t>main tactics</t>
  </si>
  <si>
    <t>suppress</t>
  </si>
  <si>
    <t>Validity</t>
  </si>
  <si>
    <t>water</t>
  </si>
  <si>
    <t>direct</t>
  </si>
  <si>
    <t>indirect</t>
  </si>
  <si>
    <t>follow fire front</t>
  </si>
  <si>
    <t>Most logical suppression tactics</t>
  </si>
  <si>
    <t>change_condition</t>
  </si>
  <si>
    <t>no.</t>
  </si>
  <si>
    <t>burnt area</t>
  </si>
  <si>
    <t>vip</t>
  </si>
  <si>
    <t>topography</t>
  </si>
  <si>
    <t>vegetation</t>
  </si>
  <si>
    <t>change_conditions</t>
  </si>
  <si>
    <t>threshold</t>
  </si>
  <si>
    <t>Salamis</t>
  </si>
  <si>
    <t>Palisades</t>
  </si>
  <si>
    <t>Pyrenees</t>
  </si>
  <si>
    <t>unit</t>
  </si>
  <si>
    <t>m^2</t>
  </si>
  <si>
    <t>daytime</t>
  </si>
  <si>
    <t>[20.5,6.5]</t>
  </si>
  <si>
    <t>residential</t>
  </si>
  <si>
    <t>m</t>
  </si>
  <si>
    <t>runtime</t>
  </si>
  <si>
    <t>hr</t>
  </si>
  <si>
    <t>distance</t>
  </si>
  <si>
    <t>maximum allowable distance (only with indirect attack)</t>
  </si>
  <si>
    <t>no_change</t>
  </si>
  <si>
    <t>https://www.timeanddate.com/sun</t>
  </si>
  <si>
    <t>total aircrafts</t>
  </si>
  <si>
    <t>main</t>
  </si>
  <si>
    <t>alternative</t>
  </si>
  <si>
    <t>follow_firefront</t>
  </si>
  <si>
    <t>scenario</t>
  </si>
  <si>
    <t>first group</t>
  </si>
  <si>
    <t>second group</t>
  </si>
  <si>
    <t>g1_select_poi</t>
  </si>
  <si>
    <t>g1_track_poi</t>
  </si>
  <si>
    <t>g1_suppress</t>
  </si>
  <si>
    <t>g1_change_condition</t>
  </si>
  <si>
    <t>g1_threshold</t>
  </si>
  <si>
    <t>g2_select_poi</t>
  </si>
  <si>
    <t>g2_track_poi</t>
  </si>
  <si>
    <t>g2_suppress</t>
  </si>
  <si>
    <t>g2_change_condition</t>
  </si>
  <si>
    <t>g2_threshold</t>
  </si>
  <si>
    <t>g1a_select_poi</t>
  </si>
  <si>
    <t>g1a_track_poi</t>
  </si>
  <si>
    <t>g1a_suppress</t>
  </si>
  <si>
    <t>g2a_select_poi</t>
  </si>
  <si>
    <t>g2a_track_poi</t>
  </si>
  <si>
    <t>g2a_suppress</t>
  </si>
  <si>
    <t>MoE</t>
  </si>
  <si>
    <t>fleet acq cost (million euro)</t>
  </si>
  <si>
    <t>fleet opt cost (k euro)</t>
  </si>
  <si>
    <t>total fire emission (ton)</t>
  </si>
  <si>
    <t>total fire cost (million euros)</t>
  </si>
  <si>
    <t>burnt area (ha)</t>
  </si>
  <si>
    <t>with alternative indirect attacks</t>
  </si>
  <si>
    <t>with no alternative</t>
  </si>
  <si>
    <t>burnt_area</t>
  </si>
  <si>
    <t>(only work with this)</t>
  </si>
  <si>
    <t>failed</t>
  </si>
  <si>
    <t>direct aircrafts</t>
  </si>
  <si>
    <t>indirect aircrafts</t>
  </si>
  <si>
    <t>vegetation aircrafts</t>
  </si>
  <si>
    <t>select_poi</t>
  </si>
  <si>
    <t>track_poi</t>
  </si>
  <si>
    <t>follow fire_front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</si>
</sst>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F280D0"/>
      <name val="Consolas"/>
      <family val="3"/>
    </font>
    <font>
      <sz val="12"/>
      <color rgb="FF000000"/>
      <name val="Arial"/>
      <family val="2"/>
    </font>
    <font>
      <sz val="12"/>
      <color rgb="FFF280D0"/>
      <name val="Consolas"/>
      <family val="3"/>
    </font>
    <font>
      <sz val="12"/>
      <color rgb="FF000000"/>
      <name val="Aptos Narrow"/>
      <family val="2"/>
      <scheme val="minor"/>
    </font>
    <font>
      <sz val="12"/>
      <color rgb="FFF280D0"/>
      <name val="Aptos Narrow"/>
      <family val="2"/>
      <scheme val="minor"/>
    </font>
    <font>
      <sz val="12"/>
      <color theme="7"/>
      <name val="Aptos Narrow"/>
      <family val="2"/>
      <scheme val="minor"/>
    </font>
    <font>
      <sz val="11"/>
      <color theme="7"/>
      <name val="Aptos Narrow"/>
      <family val="2"/>
      <scheme val="minor"/>
    </font>
    <font>
      <sz val="12"/>
      <color theme="1"/>
      <name val="Arial"/>
      <family val="2"/>
    </font>
    <font>
      <sz val="12"/>
      <color rgb="FFF280D0"/>
      <name val="Arial"/>
      <family val="2"/>
    </font>
    <font>
      <sz val="12"/>
      <color theme="1"/>
      <name val="Times New Roman"/>
      <family val="1"/>
    </font>
    <font>
      <sz val="12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/>
    <xf numFmtId="0" fontId="1" fillId="0" borderId="1" xfId="0" applyFont="1" applyBorder="1"/>
    <xf numFmtId="3" fontId="1" fillId="0" borderId="1" xfId="0" applyNumberFormat="1" applyFont="1" applyBorder="1"/>
    <xf numFmtId="0" fontId="1" fillId="0" borderId="1" xfId="0" applyFont="1" applyBorder="1" applyAlignment="1">
      <alignment horizontal="right"/>
    </xf>
    <xf numFmtId="0" fontId="1" fillId="4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8" borderId="0" xfId="0" applyFill="1" applyAlignment="1">
      <alignment wrapText="1"/>
    </xf>
    <xf numFmtId="0" fontId="0" fillId="0" borderId="0" xfId="0" applyAlignment="1">
      <alignment vertical="center"/>
    </xf>
    <xf numFmtId="0" fontId="1" fillId="5" borderId="5" xfId="0" applyFont="1" applyFill="1" applyBorder="1" applyAlignment="1">
      <alignment wrapText="1"/>
    </xf>
    <xf numFmtId="0" fontId="1" fillId="5" borderId="5" xfId="0" applyFont="1" applyFill="1" applyBorder="1"/>
    <xf numFmtId="0" fontId="0" fillId="0" borderId="1" xfId="0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8" borderId="1" xfId="0" applyFill="1" applyBorder="1" applyAlignment="1">
      <alignment wrapText="1"/>
    </xf>
    <xf numFmtId="0" fontId="0" fillId="5" borderId="0" xfId="0" applyFill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/>
    <xf numFmtId="0" fontId="0" fillId="0" borderId="1" xfId="0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8" fillId="0" borderId="1" xfId="0" applyFont="1" applyBorder="1"/>
    <xf numFmtId="0" fontId="9" fillId="0" borderId="0" xfId="0" applyFont="1"/>
    <xf numFmtId="0" fontId="10" fillId="0" borderId="8" xfId="0" applyFont="1" applyBorder="1" applyAlignment="1">
      <alignment horizontal="right" wrapText="1"/>
    </xf>
    <xf numFmtId="0" fontId="5" fillId="0" borderId="9" xfId="0" applyFont="1" applyBorder="1" applyAlignment="1">
      <alignment horizontal="right" vertical="center" wrapText="1"/>
    </xf>
    <xf numFmtId="0" fontId="10" fillId="0" borderId="10" xfId="0" applyFont="1" applyBorder="1" applyAlignment="1">
      <alignment horizontal="right" wrapText="1"/>
    </xf>
    <xf numFmtId="0" fontId="5" fillId="0" borderId="11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wrapText="1"/>
    </xf>
    <xf numFmtId="0" fontId="10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" fillId="9" borderId="1" xfId="0" applyFont="1" applyFill="1" applyBorder="1"/>
    <xf numFmtId="0" fontId="1" fillId="10" borderId="1" xfId="0" applyFont="1" applyFill="1" applyBorder="1"/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11" fillId="0" borderId="1" xfId="0" applyFont="1" applyBorder="1" applyAlignment="1">
      <alignment horizontal="right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12" fillId="0" borderId="0" xfId="0" applyFont="1"/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164" fontId="12" fillId="0" borderId="13" xfId="0" applyNumberFormat="1" applyFont="1" applyBorder="1" applyAlignment="1">
      <alignment horizontal="center" vertical="center"/>
    </xf>
    <xf numFmtId="164" fontId="12" fillId="0" borderId="19" xfId="0" applyNumberFormat="1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164" fontId="12" fillId="0" borderId="14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4" fontId="12" fillId="0" borderId="16" xfId="0" applyNumberFormat="1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3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2" borderId="1" xfId="0" applyFont="1" applyFill="1" applyBorder="1"/>
    <xf numFmtId="0" fontId="1" fillId="13" borderId="1" xfId="0" applyFont="1" applyFill="1" applyBorder="1"/>
    <xf numFmtId="0" fontId="1" fillId="14" borderId="1" xfId="0" applyFont="1" applyFill="1" applyBorder="1"/>
    <xf numFmtId="164" fontId="12" fillId="11" borderId="0" xfId="0" applyNumberFormat="1" applyFont="1" applyFill="1" applyAlignment="1">
      <alignment horizontal="center" vertical="center"/>
    </xf>
    <xf numFmtId="0" fontId="1" fillId="12" borderId="1" xfId="0" applyFont="1" applyFill="1" applyBorder="1" applyAlignment="1">
      <alignment horizontal="right" vertical="center"/>
    </xf>
    <xf numFmtId="0" fontId="1" fillId="15" borderId="1" xfId="0" applyFont="1" applyFill="1" applyBorder="1" applyAlignment="1">
      <alignment horizontal="right" vertical="center"/>
    </xf>
    <xf numFmtId="0" fontId="1" fillId="16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left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dk1"/>
                </a:solidFill>
                <a:latin typeface="+mn-lt"/>
                <a:ea typeface="+mn-ea"/>
                <a:cs typeface="+mn-cs"/>
              </a:rPr>
              <a:t>Design</a:t>
            </a:r>
            <a:r>
              <a:rPr lang="en-US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of Experiments - Salamis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gradFill rotWithShape="1">
          <a:gsLst>
            <a:gs pos="0">
              <a:schemeClr val="accent2">
                <a:lumMod val="110000"/>
                <a:satMod val="105000"/>
                <a:tint val="67000"/>
              </a:schemeClr>
            </a:gs>
            <a:gs pos="50000">
              <a:schemeClr val="accent2">
                <a:lumMod val="105000"/>
                <a:satMod val="103000"/>
                <a:tint val="73000"/>
              </a:schemeClr>
            </a:gs>
            <a:gs pos="100000">
              <a:schemeClr val="accent2">
                <a:lumMod val="105000"/>
                <a:satMod val="109000"/>
                <a:tint val="81000"/>
              </a:schemeClr>
            </a:gs>
          </a:gsLst>
          <a:lin ang="5400000" scaled="0"/>
        </a:gradFill>
        <a:ln w="12700" cap="flat" cmpd="sng" algn="ctr">
          <a:solidFill>
            <a:schemeClr val="accent2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'Salamis DoE'!$AD$1</c:f>
              <c:strCache>
                <c:ptCount val="1"/>
                <c:pt idx="0">
                  <c:v>MoE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'Salamis DoE'!$A$2:$A$23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cat>
          <c:val>
            <c:numRef>
              <c:f>'Salamis DoE'!$AD$2:$AD$23</c:f>
              <c:numCache>
                <c:formatCode>General</c:formatCode>
                <c:ptCount val="22"/>
                <c:pt idx="0">
                  <c:v>0.61820535869042781</c:v>
                </c:pt>
                <c:pt idx="1">
                  <c:v>0.30996949685785014</c:v>
                </c:pt>
                <c:pt idx="2">
                  <c:v>2.3150149984341617E-2</c:v>
                </c:pt>
                <c:pt idx="3">
                  <c:v>0.2683264692991667</c:v>
                </c:pt>
                <c:pt idx="4">
                  <c:v>0.50732982328470655</c:v>
                </c:pt>
                <c:pt idx="5">
                  <c:v>0.47952864038529819</c:v>
                </c:pt>
                <c:pt idx="6">
                  <c:v>0.48559141288296059</c:v>
                </c:pt>
                <c:pt idx="7">
                  <c:v>0.50544931786283631</c:v>
                </c:pt>
                <c:pt idx="8">
                  <c:v>0.54599439181930598</c:v>
                </c:pt>
                <c:pt idx="9">
                  <c:v>0.50872710057746318</c:v>
                </c:pt>
                <c:pt idx="10">
                  <c:v>0.50365855916964242</c:v>
                </c:pt>
                <c:pt idx="11">
                  <c:v>0.39513548064218385</c:v>
                </c:pt>
                <c:pt idx="12">
                  <c:v>0.42105505607915406</c:v>
                </c:pt>
                <c:pt idx="13">
                  <c:v>0.52285154943627288</c:v>
                </c:pt>
                <c:pt idx="14">
                  <c:v>0.52998708051471077</c:v>
                </c:pt>
                <c:pt idx="15">
                  <c:v>0.48684154605744034</c:v>
                </c:pt>
                <c:pt idx="16">
                  <c:v>0.49483176280058994</c:v>
                </c:pt>
                <c:pt idx="17">
                  <c:v>0.50583375087311055</c:v>
                </c:pt>
                <c:pt idx="18">
                  <c:v>0.46092791553759715</c:v>
                </c:pt>
                <c:pt idx="19">
                  <c:v>0.52063551513090134</c:v>
                </c:pt>
                <c:pt idx="20">
                  <c:v>0.50218192439429155</c:v>
                </c:pt>
                <c:pt idx="21">
                  <c:v>0.52921066055358268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47-4A80-A913-E76B02EEA6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5240335"/>
        <c:axId val="1905239855"/>
      </c:barChart>
      <c:catAx>
        <c:axId val="1905240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Scenario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239855"/>
        <c:crosses val="autoZero"/>
        <c:auto val="1"/>
        <c:lblAlgn val="ctr"/>
        <c:lblOffset val="100"/>
        <c:noMultiLvlLbl val="0"/>
      </c:catAx>
      <c:valAx>
        <c:axId val="190523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Measure of Effectiveness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240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'Salamis DoE'!$X$1</c:f>
              <c:strCache>
                <c:ptCount val="1"/>
                <c:pt idx="0">
                  <c:v>burnt area (ha)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'Salamis DoE'!$A$2:$A$23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cat>
          <c:val>
            <c:numRef>
              <c:f>'Salamis DoE'!$X$2:$X$23</c:f>
              <c:numCache>
                <c:formatCode>General</c:formatCode>
                <c:ptCount val="22"/>
                <c:pt idx="0">
                  <c:v>180.20500000000001</c:v>
                </c:pt>
                <c:pt idx="1">
                  <c:v>303.39</c:v>
                </c:pt>
                <c:pt idx="2">
                  <c:v>716.79250000000002</c:v>
                </c:pt>
                <c:pt idx="3">
                  <c:v>359.13249999999999</c:v>
                </c:pt>
                <c:pt idx="4">
                  <c:v>153.85749999999999</c:v>
                </c:pt>
                <c:pt idx="5">
                  <c:v>182.01499999999999</c:v>
                </c:pt>
                <c:pt idx="6">
                  <c:v>170.31</c:v>
                </c:pt>
                <c:pt idx="7">
                  <c:v>169.125</c:v>
                </c:pt>
                <c:pt idx="8">
                  <c:v>123.1925</c:v>
                </c:pt>
                <c:pt idx="9">
                  <c:v>149.9675</c:v>
                </c:pt>
                <c:pt idx="10">
                  <c:v>123.78749999999999</c:v>
                </c:pt>
                <c:pt idx="11">
                  <c:v>171.33250000000001</c:v>
                </c:pt>
                <c:pt idx="12">
                  <c:v>237.39</c:v>
                </c:pt>
                <c:pt idx="13">
                  <c:v>127.34</c:v>
                </c:pt>
                <c:pt idx="14">
                  <c:v>118.3275</c:v>
                </c:pt>
                <c:pt idx="15">
                  <c:v>148.19999999999999</c:v>
                </c:pt>
                <c:pt idx="16">
                  <c:v>143.27250000000001</c:v>
                </c:pt>
                <c:pt idx="17">
                  <c:v>129.035</c:v>
                </c:pt>
                <c:pt idx="18">
                  <c:v>155.285</c:v>
                </c:pt>
                <c:pt idx="19">
                  <c:v>117.28</c:v>
                </c:pt>
                <c:pt idx="20">
                  <c:v>124.1575</c:v>
                </c:pt>
                <c:pt idx="21">
                  <c:v>109.59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D2-426A-B404-3DA2D5083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2282336"/>
        <c:axId val="202282816"/>
        <c:axId val="205584176"/>
      </c:bar3DChart>
      <c:catAx>
        <c:axId val="20228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82816"/>
        <c:crosses val="autoZero"/>
        <c:auto val="1"/>
        <c:lblAlgn val="ctr"/>
        <c:lblOffset val="100"/>
        <c:noMultiLvlLbl val="0"/>
      </c:catAx>
      <c:valAx>
        <c:axId val="20228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82336"/>
        <c:crosses val="autoZero"/>
        <c:crossBetween val="between"/>
      </c:valAx>
      <c:serAx>
        <c:axId val="205584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82816"/>
        <c:crosses val="autoZero"/>
      </c:ser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dk1"/>
                </a:solidFill>
                <a:latin typeface="+mn-lt"/>
                <a:ea typeface="+mn-ea"/>
                <a:cs typeface="+mn-cs"/>
              </a:rPr>
              <a:t>Design</a:t>
            </a:r>
            <a:r>
              <a:rPr lang="en-US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of Experiments - Pyrenees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gradFill rotWithShape="1">
          <a:gsLst>
            <a:gs pos="0">
              <a:schemeClr val="accent2">
                <a:lumMod val="110000"/>
                <a:satMod val="105000"/>
                <a:tint val="67000"/>
              </a:schemeClr>
            </a:gs>
            <a:gs pos="50000">
              <a:schemeClr val="accent2">
                <a:lumMod val="105000"/>
                <a:satMod val="103000"/>
                <a:tint val="73000"/>
              </a:schemeClr>
            </a:gs>
            <a:gs pos="100000">
              <a:schemeClr val="accent2">
                <a:lumMod val="105000"/>
                <a:satMod val="109000"/>
                <a:tint val="81000"/>
              </a:schemeClr>
            </a:gs>
          </a:gsLst>
          <a:lin ang="5400000" scaled="0"/>
        </a:gradFill>
        <a:ln w="12700" cap="flat" cmpd="sng" algn="ctr">
          <a:solidFill>
            <a:schemeClr val="accent2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'Pyrenees DoE'!$AD$1</c:f>
              <c:strCache>
                <c:ptCount val="1"/>
                <c:pt idx="0">
                  <c:v>MoE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'Pyrenees DoE'!$A$2:$A$12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'Pyrenees DoE'!$AD$2:$AD$12</c:f>
              <c:numCache>
                <c:formatCode>General</c:formatCode>
                <c:ptCount val="11"/>
                <c:pt idx="0">
                  <c:v>0.69808795223359144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0.68813261388511582</c:v>
                </c:pt>
                <c:pt idx="6">
                  <c:v>0.67515840400036198</c:v>
                </c:pt>
                <c:pt idx="7">
                  <c:v>0.67861537399680838</c:v>
                </c:pt>
                <c:pt idx="8">
                  <c:v>0.67515573327572942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BB-4242-8D6B-EB7BCD4A8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1263696"/>
        <c:axId val="1201264176"/>
      </c:barChart>
      <c:catAx>
        <c:axId val="1201263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Scenario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264176"/>
        <c:crosses val="autoZero"/>
        <c:auto val="1"/>
        <c:lblAlgn val="ctr"/>
        <c:lblOffset val="100"/>
        <c:noMultiLvlLbl val="0"/>
      </c:catAx>
      <c:valAx>
        <c:axId val="120126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Measure of Effectiveness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26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dk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Design</a:t>
            </a:r>
            <a:r>
              <a:rPr lang="en-US" baseline="0">
                <a:solidFill>
                  <a:schemeClr val="dk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of Experiments - Palisades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gradFill rotWithShape="1">
          <a:gsLst>
            <a:gs pos="0">
              <a:schemeClr val="accent2">
                <a:lumMod val="110000"/>
                <a:satMod val="105000"/>
                <a:tint val="67000"/>
              </a:schemeClr>
            </a:gs>
            <a:gs pos="50000">
              <a:schemeClr val="accent2">
                <a:lumMod val="105000"/>
                <a:satMod val="103000"/>
                <a:tint val="73000"/>
              </a:schemeClr>
            </a:gs>
            <a:gs pos="100000">
              <a:schemeClr val="accent2">
                <a:lumMod val="105000"/>
                <a:satMod val="109000"/>
                <a:tint val="81000"/>
              </a:schemeClr>
            </a:gs>
          </a:gsLst>
          <a:lin ang="5400000" scaled="0"/>
        </a:gradFill>
        <a:ln w="12700" cap="flat" cmpd="sng" algn="ctr">
          <a:solidFill>
            <a:schemeClr val="accent2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'Palisades DoE'!$AM$1</c:f>
              <c:strCache>
                <c:ptCount val="1"/>
                <c:pt idx="0">
                  <c:v>MoE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'Palisades DoE'!$A$2:$A$19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'Palisades DoE'!$AM$2:$AM$19</c:f>
              <c:numCache>
                <c:formatCode>General</c:formatCode>
                <c:ptCount val="18"/>
                <c:pt idx="0">
                  <c:v>0.68615134246443188</c:v>
                </c:pt>
                <c:pt idx="1">
                  <c:v>0.64601426304628995</c:v>
                </c:pt>
                <c:pt idx="2">
                  <c:v>0.69416871003743252</c:v>
                </c:pt>
                <c:pt idx="3">
                  <c:v>0.69092284224538725</c:v>
                </c:pt>
                <c:pt idx="4">
                  <c:v>0.68648186953141388</c:v>
                </c:pt>
                <c:pt idx="5">
                  <c:v>0.68684598432904242</c:v>
                </c:pt>
                <c:pt idx="6">
                  <c:v>0.68770293224638812</c:v>
                </c:pt>
                <c:pt idx="7">
                  <c:v>0.67230210792815703</c:v>
                </c:pt>
                <c:pt idx="8">
                  <c:v>0.67946247950428007</c:v>
                </c:pt>
                <c:pt idx="9">
                  <c:v>0.67381126145245096</c:v>
                </c:pt>
                <c:pt idx="10">
                  <c:v>0.67658615053077786</c:v>
                </c:pt>
                <c:pt idx="11">
                  <c:v>0.67745128593586013</c:v>
                </c:pt>
                <c:pt idx="12">
                  <c:v>0.66368657403476528</c:v>
                </c:pt>
                <c:pt idx="13">
                  <c:v>0.66303694113030853</c:v>
                </c:pt>
                <c:pt idx="14">
                  <c:v>0.66479223357664519</c:v>
                </c:pt>
                <c:pt idx="15">
                  <c:v>0.66625727010905167</c:v>
                </c:pt>
                <c:pt idx="16">
                  <c:v>0.66830617138100179</c:v>
                </c:pt>
                <c:pt idx="17">
                  <c:v>0.66841068618938415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5C-44A6-A555-B9498BF87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811231"/>
        <c:axId val="115812191"/>
      </c:barChart>
      <c:catAx>
        <c:axId val="115811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Scenario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12191"/>
        <c:crosses val="autoZero"/>
        <c:auto val="1"/>
        <c:lblAlgn val="ctr"/>
        <c:lblOffset val="100"/>
        <c:noMultiLvlLbl val="0"/>
      </c:catAx>
      <c:valAx>
        <c:axId val="11581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Meausre</a:t>
                </a:r>
                <a:r>
                  <a:rPr lang="en-US" sz="12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of Effectiveness</a:t>
                </a:r>
                <a:endParaRPr lang="en-US" sz="12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11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08945756780402"/>
          <c:y val="0.19486111111111112"/>
          <c:w val="0.89030796150481195"/>
          <c:h val="0.7212580198308544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'Palisades DoE'!$AG$1</c:f>
              <c:strCache>
                <c:ptCount val="1"/>
                <c:pt idx="0">
                  <c:v>burnt area (ha)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'Palisades DoE'!$A$2:$A$19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'Palisades DoE'!$AG$2:$AG$19</c:f>
              <c:numCache>
                <c:formatCode>General</c:formatCode>
                <c:ptCount val="18"/>
                <c:pt idx="0">
                  <c:v>37.005000000000003</c:v>
                </c:pt>
                <c:pt idx="1">
                  <c:v>95.252499999999998</c:v>
                </c:pt>
                <c:pt idx="2">
                  <c:v>23.085000000000001</c:v>
                </c:pt>
                <c:pt idx="3">
                  <c:v>17.352499999999999</c:v>
                </c:pt>
                <c:pt idx="4">
                  <c:v>17.59</c:v>
                </c:pt>
                <c:pt idx="5">
                  <c:v>22.12</c:v>
                </c:pt>
                <c:pt idx="6">
                  <c:v>19.07</c:v>
                </c:pt>
                <c:pt idx="7">
                  <c:v>18.649999999999999</c:v>
                </c:pt>
                <c:pt idx="8">
                  <c:v>15.18</c:v>
                </c:pt>
                <c:pt idx="9">
                  <c:v>15.477499999999999</c:v>
                </c:pt>
                <c:pt idx="10">
                  <c:v>14.58</c:v>
                </c:pt>
                <c:pt idx="11">
                  <c:v>15.547499999999999</c:v>
                </c:pt>
                <c:pt idx="12">
                  <c:v>17.785</c:v>
                </c:pt>
                <c:pt idx="13">
                  <c:v>18.7425</c:v>
                </c:pt>
                <c:pt idx="14">
                  <c:v>16.6875</c:v>
                </c:pt>
                <c:pt idx="15">
                  <c:v>15.452500000000001</c:v>
                </c:pt>
                <c:pt idx="16">
                  <c:v>15.0275</c:v>
                </c:pt>
                <c:pt idx="17">
                  <c:v>16.122499999999999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E0-41FD-B75C-6E1EE6CD8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009968"/>
        <c:axId val="203008528"/>
      </c:barChart>
      <c:catAx>
        <c:axId val="20300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08528"/>
        <c:crosses val="autoZero"/>
        <c:auto val="1"/>
        <c:lblAlgn val="ctr"/>
        <c:lblOffset val="100"/>
        <c:noMultiLvlLbl val="0"/>
      </c:catAx>
      <c:valAx>
        <c:axId val="20300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09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chart" Target="../charts/chart1.xml"/><Relationship Id="rId4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chart" Target="../charts/chart4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358140</xdr:colOff>
      <xdr:row>13</xdr:row>
      <xdr:rowOff>60960</xdr:rowOff>
    </xdr:from>
    <xdr:to>
      <xdr:col>18</xdr:col>
      <xdr:colOff>68580</xdr:colOff>
      <xdr:row>19</xdr:row>
      <xdr:rowOff>68580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C8D29D-E3C6-5259-ECAA-6154146DB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66120" y="2636520"/>
          <a:ext cx="2758440" cy="1196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21</xdr:row>
      <xdr:rowOff>0</xdr:rowOff>
    </xdr:from>
    <xdr:to>
      <xdr:col>20</xdr:col>
      <xdr:colOff>472440</xdr:colOff>
      <xdr:row>52</xdr:row>
      <xdr:rowOff>7620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5F3EE1-7D70-B1AB-ED83-D340F801B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4160520"/>
          <a:ext cx="3520440" cy="6149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57150</xdr:colOff>
      <xdr:row>23</xdr:row>
      <xdr:rowOff>61913</xdr:rowOff>
    </xdr:from>
    <xdr:to>
      <xdr:col>29</xdr:col>
      <xdr:colOff>152400</xdr:colOff>
      <xdr:row>38</xdr:row>
      <xdr:rowOff>90488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6818BA-D3E0-4890-991B-9863AB2BED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587829</xdr:colOff>
      <xdr:row>36</xdr:row>
      <xdr:rowOff>130630</xdr:rowOff>
    </xdr:from>
    <xdr:to>
      <xdr:col>17</xdr:col>
      <xdr:colOff>376646</xdr:colOff>
      <xdr:row>45</xdr:row>
      <xdr:rowOff>142604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B4375B5-C4A4-E7BA-7D33-D5B864A1A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7915" y="7892144"/>
          <a:ext cx="5046617" cy="1873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19</xdr:col>
      <xdr:colOff>297180</xdr:colOff>
      <xdr:row>81</xdr:row>
      <xdr:rowOff>30480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E49B02-19C9-589B-39CC-1FEA0805A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3720" y="10835640"/>
          <a:ext cx="5036820" cy="533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381010</xdr:colOff>
      <xdr:row>52</xdr:row>
      <xdr:rowOff>87096</xdr:rowOff>
    </xdr:from>
    <xdr:to>
      <xdr:col>30</xdr:col>
      <xdr:colOff>468095</xdr:colOff>
      <xdr:row>67</xdr:row>
      <xdr:rowOff>54438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7C24C61-D547-8E26-5D22-05F216A729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449580</xdr:colOff>
      <xdr:row>13</xdr:row>
      <xdr:rowOff>163830</xdr:rowOff>
    </xdr:from>
    <xdr:to>
      <xdr:col>19</xdr:col>
      <xdr:colOff>243840</xdr:colOff>
      <xdr:row>27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7D71DE-7F2D-4246-D7D9-5AAE935FA5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21</xdr:col>
      <xdr:colOff>0</xdr:colOff>
      <xdr:row>29</xdr:row>
      <xdr:rowOff>0</xdr:rowOff>
    </xdr:from>
    <xdr:to>
      <xdr:col>28</xdr:col>
      <xdr:colOff>198120</xdr:colOff>
      <xdr:row>37</xdr:row>
      <xdr:rowOff>7620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CE9BC1-ADAB-C602-A262-D7C11ABB9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76960" y="6324600"/>
          <a:ext cx="4785360" cy="1988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29</xdr:col>
      <xdr:colOff>7620</xdr:colOff>
      <xdr:row>29</xdr:row>
      <xdr:rowOff>22860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E9C96EC-14B1-9A31-9658-ED28746A6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76960" y="3368040"/>
          <a:ext cx="5204460" cy="2979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22</xdr:row>
      <xdr:rowOff>59267</xdr:rowOff>
    </xdr:from>
    <xdr:to>
      <xdr:col>31</xdr:col>
      <xdr:colOff>67733</xdr:colOff>
      <xdr:row>36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DA7A07-15C5-FE88-5E92-33A4CA0AC2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34</xdr:col>
      <xdr:colOff>0</xdr:colOff>
      <xdr:row>41</xdr:row>
      <xdr:rowOff>0</xdr:rowOff>
    </xdr:from>
    <xdr:to>
      <xdr:col>42</xdr:col>
      <xdr:colOff>83820</xdr:colOff>
      <xdr:row>50</xdr:row>
      <xdr:rowOff>53340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B6F6194-3EFB-C189-310F-717BB8626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70540" y="8892540"/>
          <a:ext cx="4991100" cy="179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0</xdr:colOff>
      <xdr:row>60</xdr:row>
      <xdr:rowOff>0</xdr:rowOff>
    </xdr:from>
    <xdr:to>
      <xdr:col>43</xdr:col>
      <xdr:colOff>251460</xdr:colOff>
      <xdr:row>84</xdr:row>
      <xdr:rowOff>121920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4ACB779-F980-D030-FE6E-7B267F26B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87760" y="12534900"/>
          <a:ext cx="5151120" cy="4511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245539</xdr:colOff>
      <xdr:row>22</xdr:row>
      <xdr:rowOff>76207</xdr:rowOff>
    </xdr:from>
    <xdr:to>
      <xdr:col>24</xdr:col>
      <xdr:colOff>448739</xdr:colOff>
      <xdr:row>36</xdr:row>
      <xdr:rowOff>118540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E32C734-E35D-73C2-BE8C-C5E8426D85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A8C56-2470-41D9-B1EA-496332C02C0F}">
  <dimension ref="A6:M43"/>
  <sheetViews>
    <sheetView topLeftCell="A19" workbookViewId="0">
      <selection activeCell="P22" sqref="P22"/>
    </sheetView>
  </sheetViews>
  <sheetFormatPr defaultColWidth="8.88671875" defaultRowHeight="15.6" x14ac:dyDescent="0.3"/>
  <cols>
    <col min="1" max="1" width="13.44140625" style="1" customWidth="1"/>
    <col min="2" max="2" width="15.6640625" style="1" customWidth="1"/>
    <col min="3" max="3" width="9.77734375" style="1" customWidth="1"/>
    <col min="4" max="4" width="12.33203125" style="1" customWidth="1"/>
    <col min="5" max="5" width="12.88671875" style="1" customWidth="1"/>
    <col min="6" max="6" width="13" style="1" customWidth="1"/>
    <col min="7" max="7" width="4.109375" style="1" customWidth="1"/>
    <col min="8" max="8" width="12" style="1" customWidth="1"/>
    <col min="9" max="9" width="15" style="1" customWidth="1"/>
    <col min="10" max="10" width="9" style="1" customWidth="1"/>
    <col min="11" max="16384" width="8.88671875" style="1"/>
  </cols>
  <sheetData>
    <row r="6" spans="1:12" x14ac:dyDescent="0.3">
      <c r="A6" s="104" t="s">
        <v>0</v>
      </c>
      <c r="B6" s="104"/>
    </row>
    <row r="7" spans="1:12" x14ac:dyDescent="0.3">
      <c r="A7" s="1" t="s">
        <v>1</v>
      </c>
    </row>
    <row r="9" spans="1:12" x14ac:dyDescent="0.3">
      <c r="A9" s="93" t="s">
        <v>69</v>
      </c>
      <c r="B9" s="93" t="s">
        <v>70</v>
      </c>
      <c r="C9" s="93" t="s">
        <v>2</v>
      </c>
      <c r="D9" s="93" t="s">
        <v>3</v>
      </c>
    </row>
    <row r="10" spans="1:12" x14ac:dyDescent="0.3">
      <c r="A10" s="2" t="s">
        <v>4</v>
      </c>
      <c r="B10" s="5" t="s">
        <v>5</v>
      </c>
      <c r="C10" s="2" t="s">
        <v>5</v>
      </c>
      <c r="D10" s="5"/>
    </row>
    <row r="11" spans="1:12" x14ac:dyDescent="0.3">
      <c r="A11" s="2" t="s">
        <v>4</v>
      </c>
      <c r="B11" s="5" t="s">
        <v>5</v>
      </c>
      <c r="C11" s="2" t="s">
        <v>6</v>
      </c>
      <c r="D11" s="95"/>
    </row>
    <row r="12" spans="1:12" x14ac:dyDescent="0.3">
      <c r="A12" s="2" t="s">
        <v>4</v>
      </c>
      <c r="B12" s="2" t="s">
        <v>7</v>
      </c>
      <c r="C12" s="2" t="s">
        <v>5</v>
      </c>
      <c r="D12" s="94"/>
    </row>
    <row r="13" spans="1:12" x14ac:dyDescent="0.3">
      <c r="A13" s="2" t="s">
        <v>4</v>
      </c>
      <c r="B13" s="2" t="s">
        <v>7</v>
      </c>
      <c r="C13" s="2" t="s">
        <v>6</v>
      </c>
      <c r="D13" s="95"/>
      <c r="G13" s="105" t="s">
        <v>8</v>
      </c>
      <c r="H13" s="106"/>
      <c r="I13" s="106"/>
      <c r="J13" s="107"/>
      <c r="L13" s="1" t="s">
        <v>9</v>
      </c>
    </row>
    <row r="14" spans="1:12" x14ac:dyDescent="0.3">
      <c r="A14" s="2" t="s">
        <v>4</v>
      </c>
      <c r="B14" s="2" t="s">
        <v>6</v>
      </c>
      <c r="C14" s="2" t="s">
        <v>5</v>
      </c>
      <c r="D14" s="95"/>
      <c r="G14" s="2" t="s">
        <v>10</v>
      </c>
      <c r="H14" s="92" t="s">
        <v>69</v>
      </c>
      <c r="I14" s="92" t="s">
        <v>70</v>
      </c>
      <c r="J14" s="92" t="s">
        <v>2</v>
      </c>
      <c r="L14" s="1" t="s">
        <v>11</v>
      </c>
    </row>
    <row r="15" spans="1:12" x14ac:dyDescent="0.3">
      <c r="A15" s="2" t="s">
        <v>4</v>
      </c>
      <c r="B15" s="2" t="s">
        <v>6</v>
      </c>
      <c r="C15" s="2" t="s">
        <v>6</v>
      </c>
      <c r="D15" s="95"/>
      <c r="G15" s="2">
        <v>1</v>
      </c>
      <c r="H15" s="29" t="s">
        <v>4</v>
      </c>
      <c r="I15" s="29" t="s">
        <v>71</v>
      </c>
      <c r="J15" s="29" t="s">
        <v>5</v>
      </c>
    </row>
    <row r="16" spans="1:12" x14ac:dyDescent="0.3">
      <c r="A16" s="2" t="s">
        <v>12</v>
      </c>
      <c r="B16" s="5" t="s">
        <v>5</v>
      </c>
      <c r="C16" s="2" t="s">
        <v>5</v>
      </c>
      <c r="D16" s="5"/>
      <c r="G16" s="2">
        <v>2</v>
      </c>
      <c r="H16" s="29" t="s">
        <v>12</v>
      </c>
      <c r="I16" s="29" t="s">
        <v>71</v>
      </c>
      <c r="J16" s="29" t="s">
        <v>5</v>
      </c>
    </row>
    <row r="17" spans="1:13" x14ac:dyDescent="0.3">
      <c r="A17" s="2" t="s">
        <v>12</v>
      </c>
      <c r="B17" s="5" t="s">
        <v>5</v>
      </c>
      <c r="C17" s="2" t="s">
        <v>6</v>
      </c>
      <c r="D17" s="95"/>
      <c r="G17" s="2">
        <v>3</v>
      </c>
      <c r="H17" s="29" t="s">
        <v>13</v>
      </c>
      <c r="I17" s="29" t="s">
        <v>71</v>
      </c>
      <c r="J17" s="29" t="s">
        <v>5</v>
      </c>
    </row>
    <row r="18" spans="1:13" x14ac:dyDescent="0.3">
      <c r="A18" s="2" t="s">
        <v>12</v>
      </c>
      <c r="B18" s="2" t="s">
        <v>7</v>
      </c>
      <c r="C18" s="2" t="s">
        <v>5</v>
      </c>
      <c r="D18" s="94"/>
      <c r="G18" s="2">
        <v>4</v>
      </c>
      <c r="H18" s="29" t="s">
        <v>14</v>
      </c>
      <c r="I18" s="29" t="s">
        <v>71</v>
      </c>
      <c r="J18" s="29" t="s">
        <v>5</v>
      </c>
    </row>
    <row r="19" spans="1:13" x14ac:dyDescent="0.3">
      <c r="A19" s="2" t="s">
        <v>12</v>
      </c>
      <c r="B19" s="2" t="s">
        <v>7</v>
      </c>
      <c r="C19" s="2" t="s">
        <v>6</v>
      </c>
      <c r="D19" s="95"/>
      <c r="G19" s="2">
        <v>5</v>
      </c>
      <c r="H19" s="29" t="s">
        <v>6</v>
      </c>
      <c r="I19" s="29" t="s">
        <v>6</v>
      </c>
      <c r="J19" s="29" t="s">
        <v>6</v>
      </c>
    </row>
    <row r="20" spans="1:13" x14ac:dyDescent="0.3">
      <c r="A20" s="2" t="s">
        <v>12</v>
      </c>
      <c r="B20" s="2" t="s">
        <v>6</v>
      </c>
      <c r="C20" s="2" t="s">
        <v>5</v>
      </c>
      <c r="D20" s="95"/>
    </row>
    <row r="21" spans="1:13" x14ac:dyDescent="0.3">
      <c r="A21" s="2" t="s">
        <v>12</v>
      </c>
      <c r="B21" s="2" t="s">
        <v>6</v>
      </c>
      <c r="C21" s="2" t="s">
        <v>6</v>
      </c>
      <c r="D21" s="95"/>
    </row>
    <row r="22" spans="1:13" x14ac:dyDescent="0.3">
      <c r="A22" s="2" t="s">
        <v>13</v>
      </c>
      <c r="B22" s="5" t="s">
        <v>5</v>
      </c>
      <c r="C22" s="2" t="s">
        <v>5</v>
      </c>
      <c r="D22" s="5"/>
    </row>
    <row r="23" spans="1:13" x14ac:dyDescent="0.3">
      <c r="A23" s="2" t="s">
        <v>13</v>
      </c>
      <c r="B23" s="5" t="s">
        <v>5</v>
      </c>
      <c r="C23" s="2" t="s">
        <v>6</v>
      </c>
      <c r="D23" s="95"/>
      <c r="G23" s="2"/>
      <c r="H23" s="2" t="s">
        <v>15</v>
      </c>
      <c r="I23" s="2" t="s">
        <v>16</v>
      </c>
      <c r="J23" s="2"/>
      <c r="K23" s="2"/>
      <c r="L23" s="2"/>
    </row>
    <row r="24" spans="1:13" x14ac:dyDescent="0.3">
      <c r="A24" s="2" t="s">
        <v>13</v>
      </c>
      <c r="B24" s="2" t="s">
        <v>7</v>
      </c>
      <c r="C24" s="2" t="s">
        <v>5</v>
      </c>
      <c r="D24" s="94"/>
      <c r="G24" s="2"/>
      <c r="H24" s="2"/>
      <c r="I24" s="6" t="s">
        <v>17</v>
      </c>
      <c r="J24" s="6" t="s">
        <v>18</v>
      </c>
      <c r="K24" s="6" t="s">
        <v>19</v>
      </c>
      <c r="L24" s="2" t="s">
        <v>20</v>
      </c>
    </row>
    <row r="25" spans="1:13" x14ac:dyDescent="0.3">
      <c r="A25" s="2" t="s">
        <v>13</v>
      </c>
      <c r="B25" s="2" t="s">
        <v>7</v>
      </c>
      <c r="C25" s="2" t="s">
        <v>6</v>
      </c>
      <c r="D25" s="95"/>
      <c r="G25" s="2">
        <v>1</v>
      </c>
      <c r="H25" s="7" t="s">
        <v>11</v>
      </c>
      <c r="I25" s="3">
        <v>2000000</v>
      </c>
      <c r="J25" s="2"/>
      <c r="K25" s="2"/>
      <c r="L25" s="2" t="s">
        <v>21</v>
      </c>
    </row>
    <row r="26" spans="1:13" x14ac:dyDescent="0.3">
      <c r="A26" s="2" t="s">
        <v>13</v>
      </c>
      <c r="B26" s="2" t="s">
        <v>6</v>
      </c>
      <c r="C26" s="2" t="s">
        <v>5</v>
      </c>
      <c r="D26" s="95"/>
      <c r="G26" s="2">
        <v>2</v>
      </c>
      <c r="H26" s="7" t="s">
        <v>22</v>
      </c>
      <c r="I26" s="4" t="s">
        <v>23</v>
      </c>
      <c r="J26" s="2"/>
      <c r="K26" s="2"/>
      <c r="L26" s="2"/>
    </row>
    <row r="27" spans="1:13" x14ac:dyDescent="0.3">
      <c r="A27" s="2" t="s">
        <v>13</v>
      </c>
      <c r="B27" s="2" t="s">
        <v>6</v>
      </c>
      <c r="C27" s="2" t="s">
        <v>6</v>
      </c>
      <c r="D27" s="95"/>
      <c r="G27" s="2">
        <v>3</v>
      </c>
      <c r="H27" s="7" t="s">
        <v>24</v>
      </c>
      <c r="I27" s="2">
        <v>300</v>
      </c>
      <c r="J27" s="2"/>
      <c r="K27" s="2"/>
      <c r="L27" s="2" t="s">
        <v>25</v>
      </c>
    </row>
    <row r="28" spans="1:13" x14ac:dyDescent="0.3">
      <c r="A28" s="2" t="s">
        <v>14</v>
      </c>
      <c r="B28" s="5" t="s">
        <v>5</v>
      </c>
      <c r="C28" s="2" t="s">
        <v>5</v>
      </c>
      <c r="D28" s="5"/>
      <c r="G28" s="2">
        <v>4</v>
      </c>
      <c r="H28" s="7" t="s">
        <v>26</v>
      </c>
      <c r="I28" s="2">
        <v>4</v>
      </c>
      <c r="J28" s="2"/>
      <c r="K28" s="2"/>
      <c r="L28" s="2" t="s">
        <v>27</v>
      </c>
    </row>
    <row r="29" spans="1:13" x14ac:dyDescent="0.3">
      <c r="A29" s="2" t="s">
        <v>14</v>
      </c>
      <c r="B29" s="5" t="s">
        <v>5</v>
      </c>
      <c r="C29" s="2" t="s">
        <v>6</v>
      </c>
      <c r="D29" s="95"/>
      <c r="G29" s="2">
        <v>5</v>
      </c>
      <c r="H29" s="7" t="s">
        <v>28</v>
      </c>
      <c r="I29" s="2">
        <v>50</v>
      </c>
      <c r="J29" s="2"/>
      <c r="K29" s="2"/>
      <c r="L29" s="2" t="s">
        <v>25</v>
      </c>
      <c r="M29" s="1" t="s">
        <v>29</v>
      </c>
    </row>
    <row r="30" spans="1:13" x14ac:dyDescent="0.3">
      <c r="A30" s="2" t="s">
        <v>14</v>
      </c>
      <c r="B30" s="2" t="s">
        <v>7</v>
      </c>
      <c r="C30" s="2" t="s">
        <v>5</v>
      </c>
      <c r="D30" s="94"/>
      <c r="G30" s="5">
        <v>6</v>
      </c>
      <c r="H30" s="5" t="s">
        <v>30</v>
      </c>
      <c r="I30" s="2"/>
      <c r="J30" s="2"/>
      <c r="K30" s="2"/>
      <c r="L30" s="2"/>
    </row>
    <row r="31" spans="1:13" x14ac:dyDescent="0.3">
      <c r="A31" s="2" t="s">
        <v>14</v>
      </c>
      <c r="B31" s="2" t="s">
        <v>7</v>
      </c>
      <c r="C31" s="2" t="s">
        <v>6</v>
      </c>
      <c r="D31" s="95"/>
    </row>
    <row r="32" spans="1:13" x14ac:dyDescent="0.3">
      <c r="A32" s="2" t="s">
        <v>14</v>
      </c>
      <c r="B32" s="2" t="s">
        <v>6</v>
      </c>
      <c r="C32" s="2" t="s">
        <v>5</v>
      </c>
      <c r="D32" s="95"/>
    </row>
    <row r="33" spans="1:9" x14ac:dyDescent="0.3">
      <c r="A33" s="2" t="s">
        <v>14</v>
      </c>
      <c r="B33" s="2" t="s">
        <v>6</v>
      </c>
      <c r="C33" s="2" t="s">
        <v>6</v>
      </c>
      <c r="D33" s="95"/>
    </row>
    <row r="34" spans="1:9" x14ac:dyDescent="0.3">
      <c r="A34" s="2" t="s">
        <v>6</v>
      </c>
      <c r="B34" s="5" t="s">
        <v>5</v>
      </c>
      <c r="C34" s="2" t="s">
        <v>5</v>
      </c>
      <c r="D34" s="95"/>
      <c r="I34" s="1" t="s">
        <v>31</v>
      </c>
    </row>
    <row r="35" spans="1:9" x14ac:dyDescent="0.3">
      <c r="A35" s="2" t="s">
        <v>6</v>
      </c>
      <c r="B35" s="5" t="s">
        <v>5</v>
      </c>
      <c r="C35" s="2" t="s">
        <v>6</v>
      </c>
      <c r="D35" s="95"/>
    </row>
    <row r="36" spans="1:9" x14ac:dyDescent="0.3">
      <c r="A36" s="2" t="s">
        <v>6</v>
      </c>
      <c r="B36" s="2" t="s">
        <v>7</v>
      </c>
      <c r="C36" s="2" t="s">
        <v>5</v>
      </c>
      <c r="D36" s="95"/>
    </row>
    <row r="37" spans="1:9" x14ac:dyDescent="0.3">
      <c r="A37" s="2" t="s">
        <v>6</v>
      </c>
      <c r="B37" s="2" t="s">
        <v>7</v>
      </c>
      <c r="C37" s="2" t="s">
        <v>6</v>
      </c>
      <c r="D37" s="95"/>
    </row>
    <row r="38" spans="1:9" x14ac:dyDescent="0.3">
      <c r="A38" s="2" t="s">
        <v>6</v>
      </c>
      <c r="B38" s="2" t="s">
        <v>6</v>
      </c>
      <c r="C38" s="2" t="s">
        <v>5</v>
      </c>
      <c r="D38" s="95"/>
    </row>
    <row r="39" spans="1:9" x14ac:dyDescent="0.3">
      <c r="A39" s="2" t="s">
        <v>6</v>
      </c>
      <c r="B39" s="2" t="s">
        <v>6</v>
      </c>
      <c r="C39" s="2" t="s">
        <v>6</v>
      </c>
      <c r="D39" s="94"/>
    </row>
    <row r="43" spans="1:9" x14ac:dyDescent="0.3">
      <c r="F43" s="1" t="s">
        <v>33</v>
      </c>
      <c r="G43" s="1" t="s">
        <v>34</v>
      </c>
    </row>
  </sheetData>
  <mergeCells count="2">
    <mergeCell ref="A6:B6"/>
    <mergeCell ref="G13:J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B718C-EF87-44EE-BE0E-5B3FF5BB553D}">
  <dimension ref="A1:AD49"/>
  <sheetViews>
    <sheetView showGridLines="0" zoomScale="70" zoomScaleNormal="70" workbookViewId="0">
      <pane xSplit="3" ySplit="1" topLeftCell="D38" activePane="bottomRight" state="frozen"/>
      <selection pane="topRight" activeCell="D1" sqref="D1"/>
      <selection pane="bottomLeft" activeCell="A2" sqref="A2"/>
      <selection pane="bottomRight" activeCell="U59" sqref="U59"/>
    </sheetView>
  </sheetViews>
  <sheetFormatPr defaultRowHeight="14.4" x14ac:dyDescent="0.3"/>
  <cols>
    <col min="1" max="1" width="7.77734375" customWidth="1"/>
    <col min="2" max="2" width="7.88671875" customWidth="1"/>
    <col min="3" max="3" width="7.5546875" customWidth="1"/>
    <col min="7" max="7" width="10.33203125" customWidth="1"/>
    <col min="8" max="8" width="6.77734375" customWidth="1"/>
    <col min="9" max="9" width="6.33203125" customWidth="1"/>
    <col min="10" max="10" width="15" customWidth="1"/>
    <col min="11" max="11" width="9.77734375" customWidth="1"/>
    <col min="12" max="12" width="2.5546875" customWidth="1"/>
    <col min="13" max="13" width="7.5546875" customWidth="1"/>
    <col min="15" max="15" width="14.44140625" customWidth="1"/>
    <col min="16" max="16" width="7.6640625" customWidth="1"/>
    <col min="17" max="17" width="10.6640625" customWidth="1"/>
    <col min="18" max="18" width="10.77734375" customWidth="1"/>
    <col min="19" max="19" width="9.109375" customWidth="1"/>
    <col min="20" max="20" width="9.88671875" customWidth="1"/>
    <col min="21" max="21" width="8.77734375" customWidth="1"/>
    <col min="22" max="22" width="3.33203125" customWidth="1"/>
    <col min="23" max="23" width="8" customWidth="1"/>
    <col min="25" max="25" width="12" bestFit="1" customWidth="1"/>
  </cols>
  <sheetData>
    <row r="1" spans="1:30" s="21" customFormat="1" ht="63" thickBot="1" x14ac:dyDescent="0.35">
      <c r="A1" s="22" t="s">
        <v>36</v>
      </c>
      <c r="B1" s="32" t="s">
        <v>32</v>
      </c>
      <c r="C1" s="33" t="s">
        <v>37</v>
      </c>
      <c r="D1" s="34" t="s">
        <v>39</v>
      </c>
      <c r="E1" s="34" t="s">
        <v>40</v>
      </c>
      <c r="F1" s="34" t="s">
        <v>41</v>
      </c>
      <c r="G1" s="34" t="s">
        <v>42</v>
      </c>
      <c r="H1" s="34" t="s">
        <v>43</v>
      </c>
      <c r="I1" s="34" t="s">
        <v>49</v>
      </c>
      <c r="J1" s="34" t="s">
        <v>50</v>
      </c>
      <c r="K1" s="34" t="s">
        <v>51</v>
      </c>
      <c r="L1" s="22"/>
      <c r="M1" s="33" t="s">
        <v>38</v>
      </c>
      <c r="N1" s="34" t="s">
        <v>44</v>
      </c>
      <c r="O1" s="34" t="s">
        <v>45</v>
      </c>
      <c r="P1" s="34" t="s">
        <v>46</v>
      </c>
      <c r="Q1" s="34" t="s">
        <v>47</v>
      </c>
      <c r="R1" s="35" t="s">
        <v>48</v>
      </c>
      <c r="S1" s="34" t="s">
        <v>52</v>
      </c>
      <c r="T1" s="34" t="s">
        <v>53</v>
      </c>
      <c r="U1" s="34" t="s">
        <v>54</v>
      </c>
      <c r="W1" s="31"/>
      <c r="X1" s="36" t="s">
        <v>60</v>
      </c>
      <c r="Y1" s="31"/>
      <c r="Z1" s="36" t="s">
        <v>59</v>
      </c>
      <c r="AA1" s="36" t="s">
        <v>58</v>
      </c>
      <c r="AB1" s="36" t="s">
        <v>57</v>
      </c>
      <c r="AC1" s="36" t="s">
        <v>56</v>
      </c>
      <c r="AD1" s="31" t="s">
        <v>55</v>
      </c>
    </row>
    <row r="2" spans="1:30" ht="16.2" thickBot="1" x14ac:dyDescent="0.35">
      <c r="A2" s="17">
        <v>1</v>
      </c>
      <c r="B2" s="108">
        <v>3</v>
      </c>
      <c r="C2" s="15">
        <v>3</v>
      </c>
      <c r="D2" s="2" t="s">
        <v>6</v>
      </c>
      <c r="E2" s="2" t="s">
        <v>6</v>
      </c>
      <c r="F2" s="2" t="s">
        <v>6</v>
      </c>
      <c r="G2" s="2" t="s">
        <v>24</v>
      </c>
      <c r="H2" s="2">
        <v>300</v>
      </c>
      <c r="I2" s="2" t="s">
        <v>4</v>
      </c>
      <c r="J2" s="2" t="s">
        <v>35</v>
      </c>
      <c r="K2" s="2" t="s">
        <v>5</v>
      </c>
      <c r="L2" s="17"/>
      <c r="M2" s="15">
        <v>0</v>
      </c>
      <c r="N2" s="2"/>
      <c r="O2" s="2"/>
      <c r="P2" s="2"/>
      <c r="Q2" s="2"/>
      <c r="R2" s="2"/>
      <c r="S2" s="2"/>
      <c r="T2" s="2"/>
      <c r="U2" s="2"/>
      <c r="W2" s="38">
        <v>1802050</v>
      </c>
      <c r="X2" s="2">
        <f>W2/10000</f>
        <v>180.20500000000001</v>
      </c>
      <c r="Y2" s="38">
        <v>2123874.12</v>
      </c>
      <c r="Z2" s="2">
        <f>Y2/1000000</f>
        <v>2.12387412</v>
      </c>
      <c r="AA2" s="24">
        <v>94010.42</v>
      </c>
      <c r="AB2" s="40">
        <v>222.06</v>
      </c>
      <c r="AC2" s="41">
        <v>87.96</v>
      </c>
      <c r="AD2" s="97">
        <f>1-((0.2*X2/4146)+(0.2*Z2/13993)+(0.2*AA2/714009)+(0.3*AC2/100)+(0.1*AB2/268))</f>
        <v>0.61820535869042781</v>
      </c>
    </row>
    <row r="3" spans="1:30" ht="16.2" thickBot="1" x14ac:dyDescent="0.35">
      <c r="A3" s="17">
        <v>2</v>
      </c>
      <c r="B3" s="108"/>
      <c r="C3" s="15">
        <v>2</v>
      </c>
      <c r="D3" s="2" t="s">
        <v>6</v>
      </c>
      <c r="E3" s="2" t="s">
        <v>6</v>
      </c>
      <c r="F3" s="2" t="s">
        <v>6</v>
      </c>
      <c r="G3" s="2" t="s">
        <v>24</v>
      </c>
      <c r="H3" s="2">
        <v>300</v>
      </c>
      <c r="I3" s="2" t="s">
        <v>4</v>
      </c>
      <c r="J3" s="2" t="s">
        <v>35</v>
      </c>
      <c r="K3" s="2" t="s">
        <v>5</v>
      </c>
      <c r="L3" s="17"/>
      <c r="M3" s="15">
        <v>1</v>
      </c>
      <c r="N3" s="2" t="s">
        <v>4</v>
      </c>
      <c r="O3" s="2" t="s">
        <v>35</v>
      </c>
      <c r="P3" s="2" t="s">
        <v>5</v>
      </c>
      <c r="Q3" s="2" t="s">
        <v>63</v>
      </c>
      <c r="R3" s="2">
        <v>1800000</v>
      </c>
      <c r="S3" s="2" t="s">
        <v>6</v>
      </c>
      <c r="T3" s="2" t="s">
        <v>6</v>
      </c>
      <c r="U3" s="2" t="s">
        <v>6</v>
      </c>
      <c r="W3" s="38">
        <v>3033900</v>
      </c>
      <c r="X3" s="2">
        <f t="shared" ref="X3:X23" si="0">W3/10000</f>
        <v>303.39</v>
      </c>
      <c r="Y3" s="38">
        <v>3645105.5</v>
      </c>
      <c r="Z3" s="2">
        <f t="shared" ref="Z3:Z23" si="1">Y3/1000000</f>
        <v>3.6451055000000001</v>
      </c>
      <c r="AA3" s="24">
        <v>160052.1</v>
      </c>
      <c r="AB3" s="42">
        <v>438.83</v>
      </c>
      <c r="AC3" s="43">
        <v>87.96</v>
      </c>
      <c r="AD3" s="97">
        <f t="shared" ref="AD3:AD23" si="2">1-((0.2*X3/9087)+(0.2*Z3/191106)+(0.2*AA3/131224)+(0.3*AC3/100)+(0.1*AB3/250))</f>
        <v>0.30996949685785014</v>
      </c>
    </row>
    <row r="4" spans="1:30" ht="16.2" thickBot="1" x14ac:dyDescent="0.35">
      <c r="A4" s="17">
        <v>3</v>
      </c>
      <c r="B4" s="108"/>
      <c r="C4" s="15">
        <v>1</v>
      </c>
      <c r="D4" s="2" t="s">
        <v>6</v>
      </c>
      <c r="E4" s="2" t="s">
        <v>6</v>
      </c>
      <c r="F4" s="2" t="s">
        <v>6</v>
      </c>
      <c r="G4" s="2" t="s">
        <v>24</v>
      </c>
      <c r="H4" s="2">
        <v>300</v>
      </c>
      <c r="I4" s="2" t="s">
        <v>4</v>
      </c>
      <c r="J4" s="2" t="s">
        <v>35</v>
      </c>
      <c r="K4" s="2" t="s">
        <v>5</v>
      </c>
      <c r="L4" s="17"/>
      <c r="M4" s="15">
        <v>2</v>
      </c>
      <c r="N4" s="2" t="s">
        <v>4</v>
      </c>
      <c r="O4" s="2" t="s">
        <v>35</v>
      </c>
      <c r="P4" s="2" t="s">
        <v>5</v>
      </c>
      <c r="Q4" s="2" t="s">
        <v>63</v>
      </c>
      <c r="R4" s="2">
        <v>1800000</v>
      </c>
      <c r="S4" s="2" t="s">
        <v>6</v>
      </c>
      <c r="T4" s="2" t="s">
        <v>6</v>
      </c>
      <c r="U4" s="2" t="s">
        <v>6</v>
      </c>
      <c r="W4" s="38">
        <v>7167925</v>
      </c>
      <c r="X4" s="2">
        <f t="shared" si="0"/>
        <v>716.79250000000002</v>
      </c>
      <c r="Y4" s="38">
        <v>7449397.3799999999</v>
      </c>
      <c r="Z4" s="2">
        <f t="shared" si="1"/>
        <v>7.4493973799999997</v>
      </c>
      <c r="AA4" s="24">
        <v>321444.89</v>
      </c>
      <c r="AB4" s="42">
        <v>518.16999999999996</v>
      </c>
      <c r="AC4" s="43">
        <v>87.96</v>
      </c>
      <c r="AD4" s="97">
        <f t="shared" si="2"/>
        <v>2.3150149984341617E-2</v>
      </c>
    </row>
    <row r="5" spans="1:30" ht="16.2" thickBot="1" x14ac:dyDescent="0.35">
      <c r="A5" s="17">
        <v>4</v>
      </c>
      <c r="B5" s="108"/>
      <c r="C5" s="15">
        <v>0</v>
      </c>
      <c r="D5" s="2"/>
      <c r="E5" s="2"/>
      <c r="F5" s="2"/>
      <c r="G5" s="2"/>
      <c r="H5" s="2"/>
      <c r="I5" s="2"/>
      <c r="J5" s="2"/>
      <c r="K5" s="2"/>
      <c r="L5" s="17"/>
      <c r="M5" s="15">
        <v>3</v>
      </c>
      <c r="N5" s="2" t="s">
        <v>4</v>
      </c>
      <c r="O5" s="2" t="s">
        <v>35</v>
      </c>
      <c r="P5" s="2" t="s">
        <v>5</v>
      </c>
      <c r="Q5" s="2" t="s">
        <v>63</v>
      </c>
      <c r="R5" s="2">
        <v>1800000</v>
      </c>
      <c r="S5" s="2" t="s">
        <v>6</v>
      </c>
      <c r="T5" s="2" t="s">
        <v>6</v>
      </c>
      <c r="U5" s="2" t="s">
        <v>6</v>
      </c>
      <c r="W5" s="38">
        <v>3591325</v>
      </c>
      <c r="X5" s="2">
        <f t="shared" si="0"/>
        <v>359.13249999999999</v>
      </c>
      <c r="Y5" s="38">
        <v>3841339.12</v>
      </c>
      <c r="Z5" s="2">
        <f t="shared" si="1"/>
        <v>3.8413391200000002</v>
      </c>
      <c r="AA5" s="24">
        <v>165697.32999999999</v>
      </c>
      <c r="AB5" s="42">
        <v>518.36</v>
      </c>
      <c r="AC5" s="43">
        <v>87.96</v>
      </c>
      <c r="AD5" s="97">
        <f t="shared" si="2"/>
        <v>0.2683264692991667</v>
      </c>
    </row>
    <row r="6" spans="1:30" ht="16.2" thickBot="1" x14ac:dyDescent="0.35">
      <c r="A6" s="17">
        <v>5</v>
      </c>
      <c r="B6" s="108">
        <v>4</v>
      </c>
      <c r="C6" s="15">
        <v>4</v>
      </c>
      <c r="D6" s="2" t="s">
        <v>6</v>
      </c>
      <c r="E6" s="2" t="s">
        <v>6</v>
      </c>
      <c r="F6" s="2" t="s">
        <v>6</v>
      </c>
      <c r="G6" s="2" t="s">
        <v>24</v>
      </c>
      <c r="H6" s="2">
        <v>300</v>
      </c>
      <c r="I6" s="2" t="s">
        <v>4</v>
      </c>
      <c r="J6" s="2" t="s">
        <v>35</v>
      </c>
      <c r="K6" s="2" t="s">
        <v>5</v>
      </c>
      <c r="L6" s="17"/>
      <c r="M6" s="15">
        <v>0</v>
      </c>
      <c r="N6" s="2"/>
      <c r="O6" s="2"/>
      <c r="P6" s="2"/>
      <c r="Q6" s="2"/>
      <c r="R6" s="2"/>
      <c r="S6" s="2"/>
      <c r="T6" s="2"/>
      <c r="U6" s="2"/>
      <c r="W6" s="38">
        <v>1538575</v>
      </c>
      <c r="X6" s="2">
        <f t="shared" si="0"/>
        <v>153.85749999999999</v>
      </c>
      <c r="Y6" s="38">
        <v>1776457.5</v>
      </c>
      <c r="Z6" s="2">
        <f t="shared" si="1"/>
        <v>1.7764575</v>
      </c>
      <c r="AA6" s="24">
        <v>77019.3</v>
      </c>
      <c r="AB6" s="42">
        <v>241.69</v>
      </c>
      <c r="AC6" s="44">
        <v>91.74</v>
      </c>
      <c r="AD6" s="96">
        <f t="shared" si="2"/>
        <v>0.50732982328470655</v>
      </c>
    </row>
    <row r="7" spans="1:30" ht="16.2" thickBot="1" x14ac:dyDescent="0.35">
      <c r="A7" s="17">
        <v>6</v>
      </c>
      <c r="B7" s="108"/>
      <c r="C7" s="15">
        <v>3</v>
      </c>
      <c r="D7" s="2" t="s">
        <v>6</v>
      </c>
      <c r="E7" s="2" t="s">
        <v>6</v>
      </c>
      <c r="F7" s="2" t="s">
        <v>6</v>
      </c>
      <c r="G7" s="2" t="s">
        <v>24</v>
      </c>
      <c r="H7" s="2">
        <v>300</v>
      </c>
      <c r="I7" s="2" t="s">
        <v>4</v>
      </c>
      <c r="J7" s="2" t="s">
        <v>35</v>
      </c>
      <c r="K7" s="2" t="s">
        <v>5</v>
      </c>
      <c r="L7" s="17"/>
      <c r="M7" s="15">
        <v>1</v>
      </c>
      <c r="N7" s="2" t="s">
        <v>4</v>
      </c>
      <c r="O7" s="2" t="s">
        <v>35</v>
      </c>
      <c r="P7" s="2" t="s">
        <v>5</v>
      </c>
      <c r="Q7" s="2" t="s">
        <v>63</v>
      </c>
      <c r="R7" s="2">
        <v>1800000</v>
      </c>
      <c r="S7" s="2" t="s">
        <v>6</v>
      </c>
      <c r="T7" s="2" t="s">
        <v>6</v>
      </c>
      <c r="U7" s="2" t="s">
        <v>6</v>
      </c>
      <c r="W7" s="38">
        <v>1820150</v>
      </c>
      <c r="X7" s="2">
        <f t="shared" si="0"/>
        <v>182.01499999999999</v>
      </c>
      <c r="Y7" s="38">
        <v>2167661.38</v>
      </c>
      <c r="Z7" s="2">
        <f t="shared" si="1"/>
        <v>2.1676613799999997</v>
      </c>
      <c r="AA7" s="24">
        <v>94955.68</v>
      </c>
      <c r="AB7" s="42">
        <v>241.3</v>
      </c>
      <c r="AC7" s="44">
        <v>91.74</v>
      </c>
      <c r="AD7" s="96">
        <f t="shared" si="2"/>
        <v>0.47952864038529819</v>
      </c>
    </row>
    <row r="8" spans="1:30" ht="16.2" thickBot="1" x14ac:dyDescent="0.35">
      <c r="A8" s="17">
        <v>7</v>
      </c>
      <c r="B8" s="108"/>
      <c r="C8" s="15">
        <v>2</v>
      </c>
      <c r="D8" s="2" t="s">
        <v>6</v>
      </c>
      <c r="E8" s="2" t="s">
        <v>6</v>
      </c>
      <c r="F8" s="2" t="s">
        <v>6</v>
      </c>
      <c r="G8" s="2" t="s">
        <v>24</v>
      </c>
      <c r="H8" s="2">
        <v>300</v>
      </c>
      <c r="I8" s="2" t="s">
        <v>4</v>
      </c>
      <c r="J8" s="2" t="s">
        <v>35</v>
      </c>
      <c r="K8" s="2" t="s">
        <v>5</v>
      </c>
      <c r="L8" s="17"/>
      <c r="M8" s="15">
        <v>2</v>
      </c>
      <c r="N8" s="2" t="s">
        <v>4</v>
      </c>
      <c r="O8" s="2" t="s">
        <v>35</v>
      </c>
      <c r="P8" s="2" t="s">
        <v>5</v>
      </c>
      <c r="Q8" s="2" t="s">
        <v>63</v>
      </c>
      <c r="R8" s="2">
        <v>1800000</v>
      </c>
      <c r="S8" s="2" t="s">
        <v>6</v>
      </c>
      <c r="T8" s="2" t="s">
        <v>6</v>
      </c>
      <c r="U8" s="2" t="s">
        <v>6</v>
      </c>
      <c r="W8" s="38">
        <v>1703100</v>
      </c>
      <c r="X8" s="2">
        <f t="shared" si="0"/>
        <v>170.31</v>
      </c>
      <c r="Y8" s="38">
        <v>2062940.75</v>
      </c>
      <c r="Z8" s="2">
        <f t="shared" si="1"/>
        <v>2.0629407500000001</v>
      </c>
      <c r="AA8" s="24">
        <v>89737.53</v>
      </c>
      <c r="AB8" s="42">
        <v>246.67</v>
      </c>
      <c r="AC8" s="44">
        <v>91.74</v>
      </c>
      <c r="AD8" s="96">
        <f t="shared" si="2"/>
        <v>0.48559141288296059</v>
      </c>
    </row>
    <row r="9" spans="1:30" ht="16.2" thickBot="1" x14ac:dyDescent="0.35">
      <c r="A9" s="17">
        <v>8</v>
      </c>
      <c r="B9" s="108"/>
      <c r="C9" s="15">
        <v>1</v>
      </c>
      <c r="D9" s="2" t="s">
        <v>6</v>
      </c>
      <c r="E9" s="2" t="s">
        <v>6</v>
      </c>
      <c r="F9" s="2" t="s">
        <v>6</v>
      </c>
      <c r="G9" s="2" t="s">
        <v>24</v>
      </c>
      <c r="H9" s="2">
        <v>300</v>
      </c>
      <c r="I9" s="2" t="s">
        <v>4</v>
      </c>
      <c r="J9" s="2" t="s">
        <v>35</v>
      </c>
      <c r="K9" s="2" t="s">
        <v>5</v>
      </c>
      <c r="L9" s="17"/>
      <c r="M9" s="15">
        <v>3</v>
      </c>
      <c r="N9" s="2" t="s">
        <v>4</v>
      </c>
      <c r="O9" s="2" t="s">
        <v>35</v>
      </c>
      <c r="P9" s="2" t="s">
        <v>5</v>
      </c>
      <c r="Q9" s="2" t="s">
        <v>63</v>
      </c>
      <c r="R9" s="2">
        <v>1800000</v>
      </c>
      <c r="S9" s="2" t="s">
        <v>6</v>
      </c>
      <c r="T9" s="2" t="s">
        <v>6</v>
      </c>
      <c r="U9" s="2" t="s">
        <v>6</v>
      </c>
      <c r="W9" s="38">
        <v>1691250</v>
      </c>
      <c r="X9" s="2">
        <f t="shared" si="0"/>
        <v>169.125</v>
      </c>
      <c r="Y9" s="38">
        <v>2080112.88</v>
      </c>
      <c r="Z9" s="2">
        <f t="shared" si="1"/>
        <v>2.0801128799999997</v>
      </c>
      <c r="AA9" s="24">
        <v>90766.43</v>
      </c>
      <c r="AB9" s="42">
        <v>193.17</v>
      </c>
      <c r="AC9" s="44">
        <v>91.74</v>
      </c>
      <c r="AD9" s="96">
        <f t="shared" si="2"/>
        <v>0.50544931786283631</v>
      </c>
    </row>
    <row r="10" spans="1:30" ht="16.2" thickBot="1" x14ac:dyDescent="0.35">
      <c r="A10" s="17">
        <v>9</v>
      </c>
      <c r="B10" s="108"/>
      <c r="C10" s="15">
        <v>0</v>
      </c>
      <c r="D10" s="2"/>
      <c r="E10" s="2"/>
      <c r="F10" s="2"/>
      <c r="G10" s="2"/>
      <c r="H10" s="2"/>
      <c r="I10" s="2"/>
      <c r="J10" s="2"/>
      <c r="K10" s="2"/>
      <c r="L10" s="17"/>
      <c r="M10" s="15">
        <v>4</v>
      </c>
      <c r="N10" s="2" t="s">
        <v>4</v>
      </c>
      <c r="O10" s="2" t="s">
        <v>35</v>
      </c>
      <c r="P10" s="2" t="s">
        <v>5</v>
      </c>
      <c r="Q10" s="2" t="s">
        <v>63</v>
      </c>
      <c r="R10" s="2">
        <v>1800000</v>
      </c>
      <c r="S10" s="2" t="s">
        <v>6</v>
      </c>
      <c r="T10" s="2" t="s">
        <v>6</v>
      </c>
      <c r="U10" s="2" t="s">
        <v>6</v>
      </c>
      <c r="W10" s="38">
        <v>1231925</v>
      </c>
      <c r="X10" s="2">
        <f t="shared" si="0"/>
        <v>123.1925</v>
      </c>
      <c r="Y10" s="38">
        <v>1442935.12</v>
      </c>
      <c r="Z10" s="2">
        <f t="shared" si="1"/>
        <v>1.44293512</v>
      </c>
      <c r="AA10" s="24">
        <v>61864.7</v>
      </c>
      <c r="AB10" s="42">
        <v>204.46</v>
      </c>
      <c r="AC10" s="44">
        <v>91.74</v>
      </c>
      <c r="AD10" s="96">
        <f t="shared" si="2"/>
        <v>0.54599439181930598</v>
      </c>
    </row>
    <row r="11" spans="1:30" ht="16.2" thickBot="1" x14ac:dyDescent="0.35">
      <c r="A11" s="17">
        <v>10</v>
      </c>
      <c r="B11" s="108">
        <v>5</v>
      </c>
      <c r="C11" s="15">
        <v>5</v>
      </c>
      <c r="D11" s="2" t="s">
        <v>6</v>
      </c>
      <c r="E11" s="2" t="s">
        <v>6</v>
      </c>
      <c r="F11" s="2" t="s">
        <v>6</v>
      </c>
      <c r="G11" s="2" t="s">
        <v>24</v>
      </c>
      <c r="H11" s="2">
        <v>300</v>
      </c>
      <c r="I11" s="2" t="s">
        <v>4</v>
      </c>
      <c r="J11" s="2" t="s">
        <v>35</v>
      </c>
      <c r="K11" s="2" t="s">
        <v>5</v>
      </c>
      <c r="L11" s="17"/>
      <c r="M11" s="15">
        <v>0</v>
      </c>
      <c r="N11" s="2"/>
      <c r="O11" s="2"/>
      <c r="P11" s="2"/>
      <c r="Q11" s="2"/>
      <c r="R11" s="2"/>
      <c r="S11" s="2"/>
      <c r="T11" s="2"/>
      <c r="U11" s="2"/>
      <c r="W11" s="38">
        <v>1499675</v>
      </c>
      <c r="X11" s="2">
        <f t="shared" si="0"/>
        <v>149.9675</v>
      </c>
      <c r="Y11" s="38">
        <v>1812760.25</v>
      </c>
      <c r="Z11" s="2">
        <f t="shared" si="1"/>
        <v>1.81276025</v>
      </c>
      <c r="AA11" s="24">
        <v>79229.31</v>
      </c>
      <c r="AB11" s="42">
        <v>202.69</v>
      </c>
      <c r="AC11" s="44">
        <v>95.38</v>
      </c>
      <c r="AD11" s="50">
        <f t="shared" si="2"/>
        <v>0.50872710057746318</v>
      </c>
    </row>
    <row r="12" spans="1:30" ht="16.2" thickBot="1" x14ac:dyDescent="0.35">
      <c r="A12" s="17">
        <v>11</v>
      </c>
      <c r="B12" s="108"/>
      <c r="C12" s="15">
        <v>4</v>
      </c>
      <c r="D12" s="2" t="s">
        <v>6</v>
      </c>
      <c r="E12" s="2" t="s">
        <v>6</v>
      </c>
      <c r="F12" s="2" t="s">
        <v>6</v>
      </c>
      <c r="G12" s="2" t="s">
        <v>24</v>
      </c>
      <c r="H12" s="2">
        <v>300</v>
      </c>
      <c r="I12" s="2" t="s">
        <v>4</v>
      </c>
      <c r="J12" s="2" t="s">
        <v>35</v>
      </c>
      <c r="K12" s="2" t="s">
        <v>5</v>
      </c>
      <c r="L12" s="17"/>
      <c r="M12" s="15">
        <v>1</v>
      </c>
      <c r="N12" s="2" t="s">
        <v>4</v>
      </c>
      <c r="O12" s="2" t="s">
        <v>35</v>
      </c>
      <c r="P12" s="2" t="s">
        <v>5</v>
      </c>
      <c r="Q12" s="2" t="s">
        <v>63</v>
      </c>
      <c r="R12" s="2">
        <v>1500000</v>
      </c>
      <c r="S12" s="2" t="s">
        <v>6</v>
      </c>
      <c r="T12" s="2" t="s">
        <v>6</v>
      </c>
      <c r="U12" s="2" t="s">
        <v>6</v>
      </c>
      <c r="W12" s="38">
        <v>1237875</v>
      </c>
      <c r="X12" s="2">
        <f>W12/10000</f>
        <v>123.78749999999999</v>
      </c>
      <c r="Y12" s="38">
        <v>1523401.38</v>
      </c>
      <c r="Z12" s="2">
        <f t="shared" si="1"/>
        <v>1.5234013799999999</v>
      </c>
      <c r="AA12" s="24">
        <v>66335.929999999993</v>
      </c>
      <c r="AB12" s="42">
        <v>265.93</v>
      </c>
      <c r="AC12" s="44">
        <v>95.38</v>
      </c>
      <c r="AD12" s="50">
        <f t="shared" si="2"/>
        <v>0.50365855916964242</v>
      </c>
    </row>
    <row r="13" spans="1:30" ht="16.2" thickBot="1" x14ac:dyDescent="0.35">
      <c r="A13" s="17">
        <v>12</v>
      </c>
      <c r="B13" s="108"/>
      <c r="C13" s="15">
        <v>3</v>
      </c>
      <c r="D13" s="2" t="s">
        <v>6</v>
      </c>
      <c r="E13" s="2" t="s">
        <v>6</v>
      </c>
      <c r="F13" s="2" t="s">
        <v>6</v>
      </c>
      <c r="G13" s="2" t="s">
        <v>24</v>
      </c>
      <c r="H13" s="2">
        <v>300</v>
      </c>
      <c r="I13" s="2" t="s">
        <v>4</v>
      </c>
      <c r="J13" s="2" t="s">
        <v>35</v>
      </c>
      <c r="K13" s="2" t="s">
        <v>5</v>
      </c>
      <c r="L13" s="17"/>
      <c r="M13" s="15">
        <v>2</v>
      </c>
      <c r="N13" s="2" t="s">
        <v>4</v>
      </c>
      <c r="O13" s="2" t="s">
        <v>35</v>
      </c>
      <c r="P13" s="2" t="s">
        <v>5</v>
      </c>
      <c r="Q13" s="2" t="s">
        <v>63</v>
      </c>
      <c r="R13" s="2">
        <v>1500000</v>
      </c>
      <c r="S13" s="2" t="s">
        <v>6</v>
      </c>
      <c r="T13" s="2" t="s">
        <v>6</v>
      </c>
      <c r="U13" s="2" t="s">
        <v>6</v>
      </c>
      <c r="W13" s="38">
        <v>1713325</v>
      </c>
      <c r="X13" s="2">
        <f>W13/10000</f>
        <v>171.33250000000001</v>
      </c>
      <c r="Y13" s="38">
        <v>2129834.75</v>
      </c>
      <c r="Z13" s="2">
        <f t="shared" si="1"/>
        <v>2.1298347500000001</v>
      </c>
      <c r="AA13" s="24">
        <v>93704.01</v>
      </c>
      <c r="AB13" s="42">
        <v>430.34</v>
      </c>
      <c r="AC13" s="44">
        <v>95.38</v>
      </c>
      <c r="AD13" s="50">
        <f t="shared" si="2"/>
        <v>0.39513548064218385</v>
      </c>
    </row>
    <row r="14" spans="1:30" ht="16.2" thickBot="1" x14ac:dyDescent="0.35">
      <c r="A14" s="17">
        <v>13</v>
      </c>
      <c r="B14" s="108"/>
      <c r="C14" s="15">
        <v>2</v>
      </c>
      <c r="D14" s="2" t="s">
        <v>6</v>
      </c>
      <c r="E14" s="2" t="s">
        <v>6</v>
      </c>
      <c r="F14" s="2" t="s">
        <v>6</v>
      </c>
      <c r="G14" s="2" t="s">
        <v>24</v>
      </c>
      <c r="H14" s="2">
        <v>300</v>
      </c>
      <c r="I14" s="2" t="s">
        <v>4</v>
      </c>
      <c r="J14" s="2" t="s">
        <v>35</v>
      </c>
      <c r="K14" s="2" t="s">
        <v>5</v>
      </c>
      <c r="L14" s="17"/>
      <c r="M14" s="15">
        <v>3</v>
      </c>
      <c r="N14" s="2" t="s">
        <v>4</v>
      </c>
      <c r="O14" s="2" t="s">
        <v>35</v>
      </c>
      <c r="P14" s="2" t="s">
        <v>5</v>
      </c>
      <c r="Q14" s="2" t="s">
        <v>63</v>
      </c>
      <c r="R14" s="2">
        <v>1500000</v>
      </c>
      <c r="S14" s="2" t="s">
        <v>6</v>
      </c>
      <c r="T14" s="2" t="s">
        <v>6</v>
      </c>
      <c r="U14" s="2" t="s">
        <v>6</v>
      </c>
      <c r="W14" s="38">
        <v>2373900</v>
      </c>
      <c r="X14" s="2">
        <f t="shared" si="0"/>
        <v>237.39</v>
      </c>
      <c r="Y14" s="38">
        <v>2933591.62</v>
      </c>
      <c r="Z14" s="2">
        <f t="shared" si="1"/>
        <v>2.9335916200000001</v>
      </c>
      <c r="AA14" s="24">
        <v>128736.68</v>
      </c>
      <c r="AB14" s="42">
        <v>228.42</v>
      </c>
      <c r="AC14" s="44">
        <v>95.38</v>
      </c>
      <c r="AD14" s="50">
        <f t="shared" si="2"/>
        <v>0.42105505607915406</v>
      </c>
    </row>
    <row r="15" spans="1:30" ht="16.2" thickBot="1" x14ac:dyDescent="0.35">
      <c r="A15" s="17">
        <v>14</v>
      </c>
      <c r="B15" s="108"/>
      <c r="C15" s="15">
        <v>1</v>
      </c>
      <c r="D15" s="2" t="s">
        <v>6</v>
      </c>
      <c r="E15" s="2" t="s">
        <v>6</v>
      </c>
      <c r="F15" s="2" t="s">
        <v>6</v>
      </c>
      <c r="G15" s="2" t="s">
        <v>24</v>
      </c>
      <c r="H15" s="2">
        <v>300</v>
      </c>
      <c r="I15" s="2" t="s">
        <v>4</v>
      </c>
      <c r="J15" s="2" t="s">
        <v>35</v>
      </c>
      <c r="K15" s="2" t="s">
        <v>5</v>
      </c>
      <c r="L15" s="17"/>
      <c r="M15" s="15">
        <v>4</v>
      </c>
      <c r="N15" s="2" t="s">
        <v>4</v>
      </c>
      <c r="O15" s="2" t="s">
        <v>35</v>
      </c>
      <c r="P15" s="2" t="s">
        <v>5</v>
      </c>
      <c r="Q15" s="2" t="s">
        <v>63</v>
      </c>
      <c r="R15" s="2">
        <v>1500000</v>
      </c>
      <c r="S15" s="2" t="s">
        <v>6</v>
      </c>
      <c r="T15" s="2" t="s">
        <v>6</v>
      </c>
      <c r="U15" s="2" t="s">
        <v>6</v>
      </c>
      <c r="W15" s="38">
        <v>1273400</v>
      </c>
      <c r="X15" s="2">
        <f t="shared" si="0"/>
        <v>127.34</v>
      </c>
      <c r="Y15" s="38">
        <v>1624337.25</v>
      </c>
      <c r="Z15" s="2">
        <f t="shared" si="1"/>
        <v>1.62433725</v>
      </c>
      <c r="AA15" s="24">
        <v>70396.47</v>
      </c>
      <c r="AB15" s="42">
        <v>202.28</v>
      </c>
      <c r="AC15" s="44">
        <v>95.38</v>
      </c>
      <c r="AD15" s="50">
        <f t="shared" si="2"/>
        <v>0.52285154943627288</v>
      </c>
    </row>
    <row r="16" spans="1:30" ht="16.2" thickBot="1" x14ac:dyDescent="0.35">
      <c r="A16" s="17">
        <v>15</v>
      </c>
      <c r="B16" s="108"/>
      <c r="C16" s="15">
        <v>0</v>
      </c>
      <c r="D16" s="2"/>
      <c r="E16" s="2"/>
      <c r="F16" s="2"/>
      <c r="G16" s="2"/>
      <c r="H16" s="2"/>
      <c r="I16" s="2"/>
      <c r="J16" s="2"/>
      <c r="K16" s="2"/>
      <c r="L16" s="17"/>
      <c r="M16" s="15">
        <v>5</v>
      </c>
      <c r="N16" s="2" t="s">
        <v>4</v>
      </c>
      <c r="O16" s="2" t="s">
        <v>35</v>
      </c>
      <c r="P16" s="2" t="s">
        <v>5</v>
      </c>
      <c r="Q16" s="2" t="s">
        <v>63</v>
      </c>
      <c r="R16" s="2">
        <v>1500000</v>
      </c>
      <c r="S16" s="2" t="s">
        <v>6</v>
      </c>
      <c r="T16" s="2" t="s">
        <v>6</v>
      </c>
      <c r="U16" s="2" t="s">
        <v>6</v>
      </c>
      <c r="W16" s="38">
        <v>1183275</v>
      </c>
      <c r="X16" s="2">
        <f t="shared" si="0"/>
        <v>118.3275</v>
      </c>
      <c r="Y16" s="38">
        <v>1452818.25</v>
      </c>
      <c r="Z16" s="2">
        <f t="shared" si="1"/>
        <v>1.45281825</v>
      </c>
      <c r="AA16" s="24">
        <v>62797.95</v>
      </c>
      <c r="AB16" s="42">
        <v>213.89</v>
      </c>
      <c r="AC16" s="44">
        <v>95.38</v>
      </c>
      <c r="AD16" s="50">
        <f t="shared" si="2"/>
        <v>0.52998708051471077</v>
      </c>
    </row>
    <row r="17" spans="1:30" ht="16.2" thickBot="1" x14ac:dyDescent="0.35">
      <c r="A17" s="17">
        <v>16</v>
      </c>
      <c r="B17" s="108">
        <v>6</v>
      </c>
      <c r="C17" s="15">
        <v>6</v>
      </c>
      <c r="D17" s="2" t="s">
        <v>6</v>
      </c>
      <c r="E17" s="2" t="s">
        <v>6</v>
      </c>
      <c r="F17" s="2" t="s">
        <v>6</v>
      </c>
      <c r="G17" s="2" t="s">
        <v>24</v>
      </c>
      <c r="H17" s="2">
        <v>300</v>
      </c>
      <c r="I17" s="2" t="s">
        <v>4</v>
      </c>
      <c r="J17" s="2" t="s">
        <v>35</v>
      </c>
      <c r="K17" s="2" t="s">
        <v>5</v>
      </c>
      <c r="L17" s="17"/>
      <c r="M17" s="15">
        <v>0</v>
      </c>
      <c r="N17" s="2"/>
      <c r="O17" s="2"/>
      <c r="P17" s="2"/>
      <c r="Q17" s="2"/>
      <c r="R17" s="2"/>
      <c r="S17" s="2"/>
      <c r="T17" s="2"/>
      <c r="U17" s="2"/>
      <c r="W17" s="38">
        <v>1482000</v>
      </c>
      <c r="X17" s="2">
        <f t="shared" si="0"/>
        <v>148.19999999999999</v>
      </c>
      <c r="Y17" s="38">
        <v>1830576</v>
      </c>
      <c r="Z17" s="2">
        <f t="shared" si="1"/>
        <v>1.830576</v>
      </c>
      <c r="AA17" s="24">
        <v>79770.240000000005</v>
      </c>
      <c r="AB17" s="42">
        <v>228.89</v>
      </c>
      <c r="AC17" s="44">
        <v>98.92</v>
      </c>
      <c r="AD17" s="51">
        <f t="shared" si="2"/>
        <v>0.48684154605744034</v>
      </c>
    </row>
    <row r="18" spans="1:30" ht="16.2" thickBot="1" x14ac:dyDescent="0.35">
      <c r="A18" s="17">
        <v>17</v>
      </c>
      <c r="B18" s="108"/>
      <c r="C18" s="15">
        <v>5</v>
      </c>
      <c r="D18" s="2" t="s">
        <v>6</v>
      </c>
      <c r="E18" s="2" t="s">
        <v>6</v>
      </c>
      <c r="F18" s="2" t="s">
        <v>6</v>
      </c>
      <c r="G18" s="2" t="s">
        <v>24</v>
      </c>
      <c r="H18" s="2">
        <v>300</v>
      </c>
      <c r="I18" s="2" t="s">
        <v>4</v>
      </c>
      <c r="J18" s="2" t="s">
        <v>35</v>
      </c>
      <c r="K18" s="2" t="s">
        <v>5</v>
      </c>
      <c r="L18" s="17"/>
      <c r="M18" s="15">
        <v>1</v>
      </c>
      <c r="N18" s="2" t="s">
        <v>4</v>
      </c>
      <c r="O18" s="2" t="s">
        <v>35</v>
      </c>
      <c r="P18" s="2" t="s">
        <v>5</v>
      </c>
      <c r="Q18" s="2" t="s">
        <v>63</v>
      </c>
      <c r="R18" s="2">
        <v>1500000</v>
      </c>
      <c r="S18" s="2" t="s">
        <v>6</v>
      </c>
      <c r="T18" s="2" t="s">
        <v>6</v>
      </c>
      <c r="U18" s="2" t="s">
        <v>6</v>
      </c>
      <c r="W18" s="38">
        <v>1432725</v>
      </c>
      <c r="X18" s="2">
        <f t="shared" si="0"/>
        <v>143.27250000000001</v>
      </c>
      <c r="Y18" s="38">
        <v>1763987.62</v>
      </c>
      <c r="Z18" s="2">
        <f t="shared" si="1"/>
        <v>1.7639876200000002</v>
      </c>
      <c r="AA18" s="24">
        <v>76829.710000000006</v>
      </c>
      <c r="AB18" s="42">
        <v>220.39</v>
      </c>
      <c r="AC18" s="44">
        <v>98.92</v>
      </c>
      <c r="AD18" s="51">
        <f t="shared" si="2"/>
        <v>0.49483176280058994</v>
      </c>
    </row>
    <row r="19" spans="1:30" ht="16.2" thickBot="1" x14ac:dyDescent="0.35">
      <c r="A19" s="17">
        <v>18</v>
      </c>
      <c r="B19" s="108"/>
      <c r="C19" s="15">
        <v>4</v>
      </c>
      <c r="D19" s="2" t="s">
        <v>6</v>
      </c>
      <c r="E19" s="2" t="s">
        <v>6</v>
      </c>
      <c r="F19" s="2" t="s">
        <v>6</v>
      </c>
      <c r="G19" s="2" t="s">
        <v>24</v>
      </c>
      <c r="H19" s="2">
        <v>300</v>
      </c>
      <c r="I19" s="2" t="s">
        <v>4</v>
      </c>
      <c r="J19" s="2" t="s">
        <v>35</v>
      </c>
      <c r="K19" s="2" t="s">
        <v>5</v>
      </c>
      <c r="L19" s="17"/>
      <c r="M19" s="15">
        <v>2</v>
      </c>
      <c r="N19" s="2" t="s">
        <v>4</v>
      </c>
      <c r="O19" s="2" t="s">
        <v>35</v>
      </c>
      <c r="P19" s="2" t="s">
        <v>5</v>
      </c>
      <c r="Q19" s="2" t="s">
        <v>63</v>
      </c>
      <c r="R19" s="2">
        <v>1500000</v>
      </c>
      <c r="S19" s="2" t="s">
        <v>6</v>
      </c>
      <c r="T19" s="2" t="s">
        <v>6</v>
      </c>
      <c r="U19" s="2" t="s">
        <v>6</v>
      </c>
      <c r="W19" s="38">
        <v>1290350</v>
      </c>
      <c r="X19" s="2">
        <f t="shared" si="0"/>
        <v>129.035</v>
      </c>
      <c r="Y19" s="38">
        <v>1599802.75</v>
      </c>
      <c r="Z19" s="2">
        <f t="shared" si="1"/>
        <v>1.5998027500000001</v>
      </c>
      <c r="AA19" s="24">
        <v>69084.570000000007</v>
      </c>
      <c r="AB19" s="42">
        <v>223.18</v>
      </c>
      <c r="AC19" s="44">
        <v>98.92</v>
      </c>
      <c r="AD19" s="51">
        <f t="shared" si="2"/>
        <v>0.50583375087311055</v>
      </c>
    </row>
    <row r="20" spans="1:30" ht="16.2" thickBot="1" x14ac:dyDescent="0.35">
      <c r="A20" s="17">
        <v>19</v>
      </c>
      <c r="B20" s="108"/>
      <c r="C20" s="15">
        <v>3</v>
      </c>
      <c r="D20" s="2" t="s">
        <v>6</v>
      </c>
      <c r="E20" s="2" t="s">
        <v>6</v>
      </c>
      <c r="F20" s="2" t="s">
        <v>6</v>
      </c>
      <c r="G20" s="2" t="s">
        <v>24</v>
      </c>
      <c r="H20" s="2">
        <v>300</v>
      </c>
      <c r="I20" s="2" t="s">
        <v>4</v>
      </c>
      <c r="J20" s="2" t="s">
        <v>35</v>
      </c>
      <c r="K20" s="2" t="s">
        <v>5</v>
      </c>
      <c r="L20" s="17"/>
      <c r="M20" s="15">
        <v>3</v>
      </c>
      <c r="N20" s="2" t="s">
        <v>4</v>
      </c>
      <c r="O20" s="2" t="s">
        <v>35</v>
      </c>
      <c r="P20" s="2" t="s">
        <v>5</v>
      </c>
      <c r="Q20" s="2" t="s">
        <v>63</v>
      </c>
      <c r="R20" s="2">
        <v>1500000</v>
      </c>
      <c r="S20" s="2" t="s">
        <v>6</v>
      </c>
      <c r="T20" s="2" t="s">
        <v>6</v>
      </c>
      <c r="U20" s="2" t="s">
        <v>6</v>
      </c>
      <c r="W20" s="38">
        <v>1552850</v>
      </c>
      <c r="X20" s="2">
        <f t="shared" si="0"/>
        <v>155.285</v>
      </c>
      <c r="Y20" s="38">
        <v>1992749.75</v>
      </c>
      <c r="Z20" s="2">
        <f t="shared" si="1"/>
        <v>1.99274975</v>
      </c>
      <c r="AA20" s="24">
        <v>87088.29</v>
      </c>
      <c r="AB20" s="42">
        <v>265.39999999999998</v>
      </c>
      <c r="AC20" s="44">
        <v>98.92</v>
      </c>
      <c r="AD20" s="51">
        <f t="shared" si="2"/>
        <v>0.46092791553759715</v>
      </c>
    </row>
    <row r="21" spans="1:30" ht="16.2" thickBot="1" x14ac:dyDescent="0.35">
      <c r="A21" s="17">
        <v>20</v>
      </c>
      <c r="B21" s="108"/>
      <c r="C21" s="15">
        <v>2</v>
      </c>
      <c r="D21" s="2" t="s">
        <v>6</v>
      </c>
      <c r="E21" s="2" t="s">
        <v>6</v>
      </c>
      <c r="F21" s="2" t="s">
        <v>6</v>
      </c>
      <c r="G21" s="2" t="s">
        <v>24</v>
      </c>
      <c r="H21" s="2">
        <v>300</v>
      </c>
      <c r="I21" s="2" t="s">
        <v>4</v>
      </c>
      <c r="J21" s="2" t="s">
        <v>35</v>
      </c>
      <c r="K21" s="2" t="s">
        <v>5</v>
      </c>
      <c r="L21" s="17"/>
      <c r="M21" s="15">
        <v>4</v>
      </c>
      <c r="N21" s="2" t="s">
        <v>4</v>
      </c>
      <c r="O21" s="2" t="s">
        <v>35</v>
      </c>
      <c r="P21" s="2" t="s">
        <v>5</v>
      </c>
      <c r="Q21" s="2" t="s">
        <v>63</v>
      </c>
      <c r="R21" s="2">
        <v>1500000</v>
      </c>
      <c r="S21" s="2" t="s">
        <v>6</v>
      </c>
      <c r="T21" s="2" t="s">
        <v>6</v>
      </c>
      <c r="U21" s="2" t="s">
        <v>6</v>
      </c>
      <c r="W21" s="38">
        <v>1172800</v>
      </c>
      <c r="X21" s="2">
        <f t="shared" si="0"/>
        <v>117.28</v>
      </c>
      <c r="Y21" s="38">
        <v>1452395.25</v>
      </c>
      <c r="Z21" s="2">
        <f t="shared" si="1"/>
        <v>1.4523952499999999</v>
      </c>
      <c r="AA21" s="24">
        <v>62014.95</v>
      </c>
      <c r="AB21" s="42">
        <v>213.76</v>
      </c>
      <c r="AC21" s="44">
        <v>98.92</v>
      </c>
      <c r="AD21" s="51">
        <f>1-((0.2*X21/9087)+(0.2*Z21/191106)+(0.2*AA21/131224)+(0.3*AC21/100)+(0.1*AB21/250))</f>
        <v>0.52063551513090134</v>
      </c>
    </row>
    <row r="22" spans="1:30" ht="16.2" thickBot="1" x14ac:dyDescent="0.35">
      <c r="A22" s="17">
        <v>21</v>
      </c>
      <c r="B22" s="108"/>
      <c r="C22" s="15">
        <v>1</v>
      </c>
      <c r="D22" s="2" t="s">
        <v>6</v>
      </c>
      <c r="E22" s="2" t="s">
        <v>6</v>
      </c>
      <c r="F22" s="2" t="s">
        <v>6</v>
      </c>
      <c r="G22" s="2" t="s">
        <v>24</v>
      </c>
      <c r="H22" s="2">
        <v>300</v>
      </c>
      <c r="I22" s="2" t="s">
        <v>4</v>
      </c>
      <c r="J22" s="2" t="s">
        <v>35</v>
      </c>
      <c r="K22" s="2" t="s">
        <v>5</v>
      </c>
      <c r="L22" s="17"/>
      <c r="M22" s="15">
        <v>5</v>
      </c>
      <c r="N22" s="2" t="s">
        <v>4</v>
      </c>
      <c r="O22" s="2" t="s">
        <v>35</v>
      </c>
      <c r="P22" s="2" t="s">
        <v>5</v>
      </c>
      <c r="Q22" s="2" t="s">
        <v>63</v>
      </c>
      <c r="R22" s="2">
        <v>1500000</v>
      </c>
      <c r="S22" s="2" t="s">
        <v>6</v>
      </c>
      <c r="T22" s="2" t="s">
        <v>6</v>
      </c>
      <c r="U22" s="2" t="s">
        <v>6</v>
      </c>
      <c r="W22" s="38">
        <v>1241575</v>
      </c>
      <c r="X22" s="2">
        <f t="shared" si="0"/>
        <v>124.1575</v>
      </c>
      <c r="Y22" s="38">
        <v>1593559.5</v>
      </c>
      <c r="Z22" s="2">
        <f t="shared" si="1"/>
        <v>1.5935595</v>
      </c>
      <c r="AA22" s="24">
        <v>68653.62</v>
      </c>
      <c r="AB22" s="42">
        <v>234.22</v>
      </c>
      <c r="AC22" s="44">
        <v>98.92</v>
      </c>
      <c r="AD22" s="51">
        <f>1-((0.2*X22/9087)+(0.2*Z22/191106)+(0.2*AA22/131224)+(0.3*AC22/100)+(0.1*AB22/250))</f>
        <v>0.50218192439429155</v>
      </c>
    </row>
    <row r="23" spans="1:30" ht="16.2" thickBot="1" x14ac:dyDescent="0.35">
      <c r="A23" s="17">
        <v>22</v>
      </c>
      <c r="B23" s="108"/>
      <c r="C23" s="15">
        <v>0</v>
      </c>
      <c r="D23" s="2"/>
      <c r="E23" s="2"/>
      <c r="F23" s="2"/>
      <c r="G23" s="17"/>
      <c r="H23" s="17"/>
      <c r="I23" s="17"/>
      <c r="J23" s="17"/>
      <c r="K23" s="17"/>
      <c r="L23" s="17"/>
      <c r="M23" s="15">
        <v>6</v>
      </c>
      <c r="N23" s="2" t="s">
        <v>4</v>
      </c>
      <c r="O23" s="2" t="s">
        <v>35</v>
      </c>
      <c r="P23" s="2" t="s">
        <v>5</v>
      </c>
      <c r="Q23" s="2" t="s">
        <v>63</v>
      </c>
      <c r="R23" s="2">
        <v>1500000</v>
      </c>
      <c r="S23" s="2" t="s">
        <v>6</v>
      </c>
      <c r="T23" s="2" t="s">
        <v>6</v>
      </c>
      <c r="U23" s="2" t="s">
        <v>6</v>
      </c>
      <c r="W23" s="38">
        <v>1095900</v>
      </c>
      <c r="X23" s="2">
        <f t="shared" si="0"/>
        <v>109.59</v>
      </c>
      <c r="Y23" s="38">
        <v>1357964.25</v>
      </c>
      <c r="Z23" s="2">
        <f t="shared" si="1"/>
        <v>1.35796425</v>
      </c>
      <c r="AA23" s="24">
        <v>58344.75</v>
      </c>
      <c r="AB23" s="42">
        <v>206.73</v>
      </c>
      <c r="AC23" s="44">
        <v>98.92</v>
      </c>
      <c r="AD23" s="51">
        <f t="shared" si="2"/>
        <v>0.52921066055358268</v>
      </c>
    </row>
    <row r="41" spans="23:30" ht="15.6" customHeight="1" x14ac:dyDescent="0.3">
      <c r="X41" s="109" t="s">
        <v>66</v>
      </c>
      <c r="Y41" s="109"/>
      <c r="Z41" s="109"/>
      <c r="AA41" s="109"/>
      <c r="AB41" s="109"/>
      <c r="AC41" s="109"/>
      <c r="AD41" s="109"/>
    </row>
    <row r="42" spans="23:30" ht="29.4" customHeight="1" x14ac:dyDescent="0.3">
      <c r="W42" s="18" t="s">
        <v>67</v>
      </c>
      <c r="X42" s="22">
        <v>0</v>
      </c>
      <c r="Y42" s="22">
        <v>1</v>
      </c>
      <c r="Z42" s="22">
        <v>2</v>
      </c>
      <c r="AA42" s="22">
        <v>3</v>
      </c>
      <c r="AB42" s="22">
        <v>4</v>
      </c>
      <c r="AC42" s="22">
        <v>5</v>
      </c>
      <c r="AD42" s="22">
        <v>6</v>
      </c>
    </row>
    <row r="43" spans="23:30" x14ac:dyDescent="0.3">
      <c r="W43" s="22">
        <v>0</v>
      </c>
      <c r="X43" s="64"/>
      <c r="Y43" s="65"/>
      <c r="Z43" s="65"/>
      <c r="AA43" s="73">
        <f>AD5</f>
        <v>0.2683264692991667</v>
      </c>
      <c r="AB43" s="73">
        <f>AD10</f>
        <v>0.54599439181930598</v>
      </c>
      <c r="AC43" s="73">
        <f>AD16</f>
        <v>0.52998708051471077</v>
      </c>
      <c r="AD43" s="74">
        <f>AD23</f>
        <v>0.52921066055358268</v>
      </c>
    </row>
    <row r="44" spans="23:30" x14ac:dyDescent="0.3">
      <c r="W44" s="22">
        <v>1</v>
      </c>
      <c r="X44" s="66"/>
      <c r="Y44" s="21"/>
      <c r="Z44" s="67">
        <f>AD4</f>
        <v>2.3150149984341617E-2</v>
      </c>
      <c r="AA44" s="67">
        <f>AD9</f>
        <v>0.50544931786283631</v>
      </c>
      <c r="AB44" s="67">
        <f>AD15</f>
        <v>0.52285154943627288</v>
      </c>
      <c r="AC44" s="67">
        <f>AD22</f>
        <v>0.50218192439429155</v>
      </c>
      <c r="AD44" s="68"/>
    </row>
    <row r="45" spans="23:30" x14ac:dyDescent="0.3">
      <c r="W45" s="22">
        <v>2</v>
      </c>
      <c r="X45" s="66"/>
      <c r="Y45" s="67">
        <f>AD3</f>
        <v>0.30996949685785014</v>
      </c>
      <c r="Z45" s="67">
        <f>AD8</f>
        <v>0.48559141288296059</v>
      </c>
      <c r="AA45" s="67">
        <f>AD14</f>
        <v>0.42105505607915406</v>
      </c>
      <c r="AB45" s="67">
        <f>AD21</f>
        <v>0.52063551513090134</v>
      </c>
      <c r="AC45" s="21"/>
      <c r="AD45" s="68"/>
    </row>
    <row r="46" spans="23:30" x14ac:dyDescent="0.3">
      <c r="W46" s="22">
        <v>3</v>
      </c>
      <c r="X46" s="69">
        <f>AD2</f>
        <v>0.61820535869042781</v>
      </c>
      <c r="Y46" s="67">
        <f>AD7</f>
        <v>0.47952864038529819</v>
      </c>
      <c r="Z46" s="67">
        <f>AD13</f>
        <v>0.39513548064218385</v>
      </c>
      <c r="AA46" s="67">
        <f>AD20</f>
        <v>0.46092791553759715</v>
      </c>
      <c r="AB46" s="21"/>
      <c r="AC46" s="21"/>
      <c r="AD46" s="68"/>
    </row>
    <row r="47" spans="23:30" x14ac:dyDescent="0.3">
      <c r="W47" s="22">
        <v>4</v>
      </c>
      <c r="X47" s="69">
        <f>AD6</f>
        <v>0.50732982328470655</v>
      </c>
      <c r="Y47" s="67">
        <f>AD12</f>
        <v>0.50365855916964242</v>
      </c>
      <c r="Z47" s="67">
        <f>AD19</f>
        <v>0.50583375087311055</v>
      </c>
      <c r="AA47" s="21"/>
      <c r="AB47" s="21"/>
      <c r="AC47" s="21"/>
      <c r="AD47" s="68"/>
    </row>
    <row r="48" spans="23:30" x14ac:dyDescent="0.3">
      <c r="W48" s="22">
        <v>5</v>
      </c>
      <c r="X48" s="69">
        <f>AD11</f>
        <v>0.50872710057746318</v>
      </c>
      <c r="Y48" s="67">
        <f>AD18</f>
        <v>0.49483176280058994</v>
      </c>
      <c r="Z48" s="21"/>
      <c r="AA48" s="21"/>
      <c r="AB48" s="21"/>
      <c r="AC48" s="21"/>
      <c r="AD48" s="68"/>
    </row>
    <row r="49" spans="23:30" x14ac:dyDescent="0.3">
      <c r="W49" s="22">
        <v>6</v>
      </c>
      <c r="X49" s="70">
        <f>AD17</f>
        <v>0.48684154605744034</v>
      </c>
      <c r="Y49" s="71"/>
      <c r="Z49" s="71"/>
      <c r="AA49" s="71"/>
      <c r="AB49" s="71"/>
      <c r="AC49" s="71"/>
      <c r="AD49" s="72"/>
    </row>
  </sheetData>
  <mergeCells count="5">
    <mergeCell ref="B2:B5"/>
    <mergeCell ref="B6:B10"/>
    <mergeCell ref="B11:B16"/>
    <mergeCell ref="B17:B23"/>
    <mergeCell ref="X41:AD41"/>
  </mergeCells>
  <phoneticPr fontId="2" type="noConversion"/>
  <conditionalFormatting sqref="X46:X49 O46 Y45:Y48 Z44:Z47 AA43:AA46 AB43:AB45 AC43:AC44 AD4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46:X49 Y45:Y48 Z44:Z47 AA43:AA46 AB43:AB45 AC43:AC44 AD4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5D47-FD45-4E8E-948C-F79DC598B82D}">
  <dimension ref="A1:AD37"/>
  <sheetViews>
    <sheetView showGridLines="0" zoomScaleNormal="100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V15" sqref="V15"/>
    </sheetView>
  </sheetViews>
  <sheetFormatPr defaultRowHeight="14.4" x14ac:dyDescent="0.3"/>
  <cols>
    <col min="1" max="1" width="7.77734375" customWidth="1"/>
    <col min="2" max="2" width="7.88671875" customWidth="1"/>
    <col min="3" max="3" width="7.5546875" customWidth="1"/>
    <col min="4" max="4" width="7" customWidth="1"/>
    <col min="5" max="5" width="14.6640625" customWidth="1"/>
    <col min="6" max="6" width="7.33203125" customWidth="1"/>
    <col min="7" max="7" width="10.33203125" customWidth="1"/>
    <col min="8" max="8" width="9.33203125" customWidth="1"/>
    <col min="9" max="9" width="10.21875" customWidth="1"/>
    <col min="10" max="10" width="15" customWidth="1"/>
    <col min="11" max="11" width="9.77734375" customWidth="1"/>
    <col min="12" max="12" width="2.5546875" customWidth="1"/>
    <col min="13" max="13" width="7.5546875" customWidth="1"/>
    <col min="14" max="14" width="10.77734375" customWidth="1"/>
    <col min="15" max="15" width="14.44140625" customWidth="1"/>
    <col min="16" max="16" width="7.6640625" customWidth="1"/>
    <col min="17" max="17" width="10.6640625" customWidth="1"/>
    <col min="18" max="18" width="10.77734375" customWidth="1"/>
    <col min="19" max="19" width="7.77734375" customWidth="1"/>
    <col min="20" max="20" width="14.5546875" customWidth="1"/>
    <col min="21" max="21" width="7.21875" customWidth="1"/>
    <col min="25" max="25" width="12" bestFit="1" customWidth="1"/>
    <col min="26" max="26" width="10.44140625" bestFit="1" customWidth="1"/>
  </cols>
  <sheetData>
    <row r="1" spans="1:30" s="12" customFormat="1" ht="62.4" x14ac:dyDescent="0.3">
      <c r="A1" s="15" t="s">
        <v>36</v>
      </c>
      <c r="B1" s="25" t="s">
        <v>32</v>
      </c>
      <c r="C1" s="26" t="s">
        <v>37</v>
      </c>
      <c r="D1" s="27" t="s">
        <v>39</v>
      </c>
      <c r="E1" s="27" t="s">
        <v>40</v>
      </c>
      <c r="F1" s="27" t="s">
        <v>41</v>
      </c>
      <c r="G1" s="27" t="s">
        <v>42</v>
      </c>
      <c r="H1" s="27" t="s">
        <v>43</v>
      </c>
      <c r="I1" s="27" t="s">
        <v>49</v>
      </c>
      <c r="J1" s="27" t="s">
        <v>50</v>
      </c>
      <c r="K1" s="27" t="s">
        <v>51</v>
      </c>
      <c r="L1" s="15"/>
      <c r="M1" s="26" t="s">
        <v>38</v>
      </c>
      <c r="N1" s="27" t="s">
        <v>44</v>
      </c>
      <c r="O1" s="27" t="s">
        <v>45</v>
      </c>
      <c r="P1" s="27" t="s">
        <v>46</v>
      </c>
      <c r="Q1" s="27" t="s">
        <v>47</v>
      </c>
      <c r="R1" s="28" t="s">
        <v>48</v>
      </c>
      <c r="S1" s="27" t="s">
        <v>52</v>
      </c>
      <c r="T1" s="27" t="s">
        <v>53</v>
      </c>
      <c r="U1" s="27" t="s">
        <v>54</v>
      </c>
      <c r="W1" s="58"/>
      <c r="X1" s="59" t="s">
        <v>60</v>
      </c>
      <c r="Y1" s="58"/>
      <c r="Z1" s="59" t="s">
        <v>59</v>
      </c>
      <c r="AA1" s="59" t="s">
        <v>58</v>
      </c>
      <c r="AB1" s="59" t="s">
        <v>57</v>
      </c>
      <c r="AC1" s="59" t="s">
        <v>56</v>
      </c>
      <c r="AD1" s="60" t="s">
        <v>55</v>
      </c>
    </row>
    <row r="2" spans="1:30" s="12" customFormat="1" ht="15.6" x14ac:dyDescent="0.3">
      <c r="A2" s="15">
        <v>1</v>
      </c>
      <c r="B2" s="110">
        <v>5</v>
      </c>
      <c r="C2" s="25">
        <v>5</v>
      </c>
      <c r="D2" s="2" t="s">
        <v>4</v>
      </c>
      <c r="E2" s="2" t="s">
        <v>35</v>
      </c>
      <c r="F2" s="2" t="s">
        <v>5</v>
      </c>
      <c r="G2" s="30"/>
      <c r="H2" s="30"/>
      <c r="I2" s="30"/>
      <c r="J2" s="30"/>
      <c r="K2" s="30"/>
      <c r="L2" s="15"/>
      <c r="M2" s="25">
        <v>0</v>
      </c>
      <c r="N2" s="30"/>
      <c r="O2" s="30"/>
      <c r="P2" s="30"/>
      <c r="Q2" s="30"/>
      <c r="R2" s="29"/>
      <c r="S2" s="30"/>
      <c r="T2" s="30"/>
      <c r="U2" s="30"/>
      <c r="W2" s="52">
        <v>160975</v>
      </c>
      <c r="X2" s="53">
        <f>W2/10000</f>
        <v>16.0975</v>
      </c>
      <c r="Y2" s="52">
        <v>339044.8</v>
      </c>
      <c r="Z2" s="53">
        <f>Y2/1000000</f>
        <v>0.33904479999999998</v>
      </c>
      <c r="AA2" s="53">
        <v>16242.97</v>
      </c>
      <c r="AB2" s="61">
        <v>23.497</v>
      </c>
      <c r="AC2" s="61">
        <v>95.38</v>
      </c>
      <c r="AD2" s="99">
        <f>1-((0.2*X2/9938)+(0.2*Z2/17509)+(0.2*AA2/2364064)+(0.3*AC2/100)+(0.1*AB2/167))</f>
        <v>0.69808795223359144</v>
      </c>
    </row>
    <row r="3" spans="1:30" s="12" customFormat="1" ht="15.6" x14ac:dyDescent="0.3">
      <c r="A3" s="15">
        <v>2</v>
      </c>
      <c r="B3" s="111"/>
      <c r="C3" s="25">
        <v>4</v>
      </c>
      <c r="D3" s="2" t="s">
        <v>4</v>
      </c>
      <c r="E3" s="2" t="s">
        <v>35</v>
      </c>
      <c r="F3" s="2" t="s">
        <v>5</v>
      </c>
      <c r="G3" s="2" t="s">
        <v>63</v>
      </c>
      <c r="H3" s="2">
        <v>180000</v>
      </c>
      <c r="I3" s="2" t="s">
        <v>14</v>
      </c>
      <c r="J3" s="2" t="s">
        <v>35</v>
      </c>
      <c r="K3" s="2" t="s">
        <v>5</v>
      </c>
      <c r="L3" s="15"/>
      <c r="M3" s="25">
        <v>1</v>
      </c>
      <c r="N3" s="2" t="s">
        <v>14</v>
      </c>
      <c r="O3" s="2" t="s">
        <v>35</v>
      </c>
      <c r="P3" s="2" t="s">
        <v>5</v>
      </c>
      <c r="Q3" s="2" t="s">
        <v>63</v>
      </c>
      <c r="R3" s="2">
        <v>180000</v>
      </c>
      <c r="S3" s="2" t="s">
        <v>4</v>
      </c>
      <c r="T3" s="2" t="s">
        <v>35</v>
      </c>
      <c r="U3" s="2" t="s">
        <v>5</v>
      </c>
      <c r="W3" s="52"/>
      <c r="X3" s="53">
        <f t="shared" ref="X3:X5" si="0">W3/10000</f>
        <v>0</v>
      </c>
      <c r="Y3" s="52"/>
      <c r="Z3" s="53">
        <f t="shared" ref="Z3:Z5" si="1">Y3/1000000</f>
        <v>0</v>
      </c>
      <c r="AA3" s="53"/>
      <c r="AB3" s="62"/>
      <c r="AC3" s="62"/>
      <c r="AD3" s="99" t="s">
        <v>65</v>
      </c>
    </row>
    <row r="4" spans="1:30" s="12" customFormat="1" ht="15.6" x14ac:dyDescent="0.3">
      <c r="A4" s="15">
        <v>3</v>
      </c>
      <c r="B4" s="111"/>
      <c r="C4" s="25">
        <v>3</v>
      </c>
      <c r="D4" s="2" t="s">
        <v>4</v>
      </c>
      <c r="E4" s="2" t="s">
        <v>35</v>
      </c>
      <c r="F4" s="2" t="s">
        <v>5</v>
      </c>
      <c r="G4" s="2" t="s">
        <v>63</v>
      </c>
      <c r="H4" s="2">
        <v>180000</v>
      </c>
      <c r="I4" s="2" t="s">
        <v>14</v>
      </c>
      <c r="J4" s="2" t="s">
        <v>35</v>
      </c>
      <c r="K4" s="2" t="s">
        <v>5</v>
      </c>
      <c r="L4" s="15"/>
      <c r="M4" s="25">
        <v>2</v>
      </c>
      <c r="N4" s="2" t="s">
        <v>14</v>
      </c>
      <c r="O4" s="2" t="s">
        <v>35</v>
      </c>
      <c r="P4" s="2" t="s">
        <v>5</v>
      </c>
      <c r="Q4" s="2" t="s">
        <v>63</v>
      </c>
      <c r="R4" s="2">
        <v>180000</v>
      </c>
      <c r="S4" s="2" t="s">
        <v>4</v>
      </c>
      <c r="T4" s="2" t="s">
        <v>35</v>
      </c>
      <c r="U4" s="2" t="s">
        <v>5</v>
      </c>
      <c r="W4" s="52"/>
      <c r="X4" s="53">
        <f t="shared" si="0"/>
        <v>0</v>
      </c>
      <c r="Y4" s="52"/>
      <c r="Z4" s="53">
        <f t="shared" si="1"/>
        <v>0</v>
      </c>
      <c r="AA4" s="53"/>
      <c r="AB4" s="62"/>
      <c r="AC4" s="62"/>
      <c r="AD4" s="99" t="s">
        <v>65</v>
      </c>
    </row>
    <row r="5" spans="1:30" s="12" customFormat="1" ht="15.6" x14ac:dyDescent="0.3">
      <c r="A5" s="15">
        <v>4</v>
      </c>
      <c r="B5" s="111"/>
      <c r="C5" s="25">
        <v>2</v>
      </c>
      <c r="D5" s="2" t="s">
        <v>4</v>
      </c>
      <c r="E5" s="2" t="s">
        <v>35</v>
      </c>
      <c r="F5" s="2" t="s">
        <v>5</v>
      </c>
      <c r="G5" s="2" t="s">
        <v>63</v>
      </c>
      <c r="H5" s="2">
        <v>180000</v>
      </c>
      <c r="I5" s="2" t="s">
        <v>14</v>
      </c>
      <c r="J5" s="2" t="s">
        <v>35</v>
      </c>
      <c r="K5" s="2" t="s">
        <v>5</v>
      </c>
      <c r="L5" s="15"/>
      <c r="M5" s="25">
        <v>3</v>
      </c>
      <c r="N5" s="2" t="s">
        <v>14</v>
      </c>
      <c r="O5" s="2" t="s">
        <v>35</v>
      </c>
      <c r="P5" s="2" t="s">
        <v>5</v>
      </c>
      <c r="Q5" s="2" t="s">
        <v>63</v>
      </c>
      <c r="R5" s="2">
        <v>180000</v>
      </c>
      <c r="S5" s="2" t="s">
        <v>4</v>
      </c>
      <c r="T5" s="2" t="s">
        <v>35</v>
      </c>
      <c r="U5" s="2" t="s">
        <v>5</v>
      </c>
      <c r="W5" s="52"/>
      <c r="X5" s="53">
        <f t="shared" si="0"/>
        <v>0</v>
      </c>
      <c r="Y5" s="52"/>
      <c r="Z5" s="53">
        <f t="shared" si="1"/>
        <v>0</v>
      </c>
      <c r="AA5" s="53"/>
      <c r="AB5" s="62"/>
      <c r="AC5" s="62"/>
      <c r="AD5" s="99" t="s">
        <v>65</v>
      </c>
    </row>
    <row r="6" spans="1:30" s="12" customFormat="1" ht="15.6" x14ac:dyDescent="0.3">
      <c r="A6" s="15">
        <v>5</v>
      </c>
      <c r="B6" s="112"/>
      <c r="C6" s="25">
        <v>1</v>
      </c>
      <c r="D6" s="2" t="s">
        <v>4</v>
      </c>
      <c r="E6" s="2" t="s">
        <v>35</v>
      </c>
      <c r="F6" s="2" t="s">
        <v>5</v>
      </c>
      <c r="G6" s="2" t="s">
        <v>63</v>
      </c>
      <c r="H6" s="2">
        <v>180000</v>
      </c>
      <c r="I6" s="2" t="s">
        <v>14</v>
      </c>
      <c r="J6" s="2" t="s">
        <v>35</v>
      </c>
      <c r="K6" s="2" t="s">
        <v>5</v>
      </c>
      <c r="L6" s="15"/>
      <c r="M6" s="25">
        <v>4</v>
      </c>
      <c r="N6" s="2" t="s">
        <v>14</v>
      </c>
      <c r="O6" s="2" t="s">
        <v>35</v>
      </c>
      <c r="P6" s="2" t="s">
        <v>5</v>
      </c>
      <c r="Q6" s="2" t="s">
        <v>63</v>
      </c>
      <c r="R6" s="2">
        <v>180000</v>
      </c>
      <c r="S6" s="2" t="s">
        <v>4</v>
      </c>
      <c r="T6" s="2" t="s">
        <v>35</v>
      </c>
      <c r="U6" s="2" t="s">
        <v>5</v>
      </c>
      <c r="W6" s="54"/>
      <c r="X6" s="53">
        <f>W6/10000</f>
        <v>0</v>
      </c>
      <c r="Y6" s="54"/>
      <c r="Z6" s="53">
        <f>Y6/1000000</f>
        <v>0</v>
      </c>
      <c r="AA6" s="54"/>
      <c r="AB6" s="62"/>
      <c r="AC6" s="53"/>
      <c r="AD6" s="99" t="s">
        <v>65</v>
      </c>
    </row>
    <row r="7" spans="1:30" ht="15.6" x14ac:dyDescent="0.3">
      <c r="A7" s="15">
        <v>6</v>
      </c>
      <c r="B7" s="108">
        <v>6</v>
      </c>
      <c r="C7" s="15">
        <v>6</v>
      </c>
      <c r="D7" s="2" t="s">
        <v>4</v>
      </c>
      <c r="E7" s="2" t="s">
        <v>35</v>
      </c>
      <c r="F7" s="2" t="s">
        <v>5</v>
      </c>
      <c r="G7" s="2"/>
      <c r="H7" s="2"/>
      <c r="I7" s="2"/>
      <c r="J7" s="2"/>
      <c r="K7" s="2"/>
      <c r="L7" s="17"/>
      <c r="M7" s="15">
        <v>0</v>
      </c>
      <c r="N7" s="2"/>
      <c r="O7" s="2"/>
      <c r="P7" s="2"/>
      <c r="Q7" s="2"/>
      <c r="R7" s="2"/>
      <c r="S7" s="2"/>
      <c r="T7" s="2"/>
      <c r="U7" s="2"/>
      <c r="W7" s="54">
        <v>118125</v>
      </c>
      <c r="X7" s="52">
        <f>W7/10000</f>
        <v>11.8125</v>
      </c>
      <c r="Y7" s="54">
        <v>264390.8</v>
      </c>
      <c r="Z7" s="52">
        <f>Y7/1000000</f>
        <v>0.26439079999999998</v>
      </c>
      <c r="AA7" s="54">
        <v>12650.52</v>
      </c>
      <c r="AB7" s="61">
        <v>23.04</v>
      </c>
      <c r="AC7" s="63">
        <v>98.92</v>
      </c>
      <c r="AD7" s="100">
        <f>1-((0.2*X7/9938)+(0.2*Z7/17509)+(0.2*AA7/2364064)+(0.3*AC7/100)+(0.1*AB7/167))</f>
        <v>0.68813261388511582</v>
      </c>
    </row>
    <row r="8" spans="1:30" ht="15.6" x14ac:dyDescent="0.3">
      <c r="A8" s="15">
        <v>7</v>
      </c>
      <c r="B8" s="108"/>
      <c r="C8" s="15">
        <v>5</v>
      </c>
      <c r="D8" s="2" t="s">
        <v>4</v>
      </c>
      <c r="E8" s="2" t="s">
        <v>35</v>
      </c>
      <c r="F8" s="2" t="s">
        <v>5</v>
      </c>
      <c r="G8" s="2" t="s">
        <v>63</v>
      </c>
      <c r="H8" s="2">
        <v>180000</v>
      </c>
      <c r="I8" s="2" t="s">
        <v>14</v>
      </c>
      <c r="J8" s="2" t="s">
        <v>35</v>
      </c>
      <c r="K8" s="2" t="s">
        <v>5</v>
      </c>
      <c r="L8" s="17"/>
      <c r="M8" s="15">
        <v>1</v>
      </c>
      <c r="N8" s="2" t="s">
        <v>14</v>
      </c>
      <c r="O8" s="2" t="s">
        <v>35</v>
      </c>
      <c r="P8" s="2" t="s">
        <v>5</v>
      </c>
      <c r="Q8" s="2" t="s">
        <v>63</v>
      </c>
      <c r="R8" s="2">
        <v>180000</v>
      </c>
      <c r="S8" s="2" t="s">
        <v>4</v>
      </c>
      <c r="T8" s="2" t="s">
        <v>35</v>
      </c>
      <c r="U8" s="2" t="s">
        <v>5</v>
      </c>
      <c r="W8" s="54">
        <v>113225</v>
      </c>
      <c r="X8" s="52">
        <f t="shared" ref="X8:X12" si="2">W8/10000</f>
        <v>11.3225</v>
      </c>
      <c r="Y8" s="54">
        <v>256559.6</v>
      </c>
      <c r="Z8" s="52">
        <f t="shared" ref="Z8:Z12" si="3">Y8/1000000</f>
        <v>0.2565596</v>
      </c>
      <c r="AA8" s="54">
        <v>12301.02</v>
      </c>
      <c r="AB8" s="61">
        <v>22.71</v>
      </c>
      <c r="AC8" s="63">
        <v>98.92</v>
      </c>
      <c r="AD8" s="100">
        <f t="shared" ref="AD8:AD10" si="4">1-((0.2*X8/9087)+(0.2*Z8/191106)+(0.2*AA8/131224)+(0.3*AC8/100)+(0.1*AB8/250))</f>
        <v>0.67515840400036198</v>
      </c>
    </row>
    <row r="9" spans="1:30" ht="15.6" x14ac:dyDescent="0.3">
      <c r="A9" s="15">
        <v>8</v>
      </c>
      <c r="B9" s="108"/>
      <c r="C9" s="15">
        <v>4</v>
      </c>
      <c r="D9" s="2" t="s">
        <v>4</v>
      </c>
      <c r="E9" s="2" t="s">
        <v>35</v>
      </c>
      <c r="F9" s="2" t="s">
        <v>5</v>
      </c>
      <c r="G9" s="2" t="s">
        <v>63</v>
      </c>
      <c r="H9" s="2">
        <v>180000</v>
      </c>
      <c r="I9" s="2" t="s">
        <v>14</v>
      </c>
      <c r="J9" s="2" t="s">
        <v>35</v>
      </c>
      <c r="K9" s="2" t="s">
        <v>5</v>
      </c>
      <c r="L9" s="17"/>
      <c r="M9" s="15">
        <v>2</v>
      </c>
      <c r="N9" s="2" t="s">
        <v>14</v>
      </c>
      <c r="O9" s="2" t="s">
        <v>35</v>
      </c>
      <c r="P9" s="2" t="s">
        <v>5</v>
      </c>
      <c r="Q9" s="2" t="s">
        <v>63</v>
      </c>
      <c r="R9" s="2">
        <v>180000</v>
      </c>
      <c r="S9" s="2" t="s">
        <v>4</v>
      </c>
      <c r="T9" s="2" t="s">
        <v>35</v>
      </c>
      <c r="U9" s="2" t="s">
        <v>5</v>
      </c>
      <c r="W9" s="54">
        <v>109475</v>
      </c>
      <c r="X9" s="52">
        <f t="shared" si="2"/>
        <v>10.9475</v>
      </c>
      <c r="Y9" s="54">
        <v>222313.2</v>
      </c>
      <c r="Z9" s="52">
        <f t="shared" si="3"/>
        <v>0.22231320000000002</v>
      </c>
      <c r="AA9" s="54">
        <v>10652.4</v>
      </c>
      <c r="AB9" s="61">
        <v>20.37</v>
      </c>
      <c r="AC9" s="63">
        <v>98.92</v>
      </c>
      <c r="AD9" s="100">
        <f t="shared" si="4"/>
        <v>0.67861537399680838</v>
      </c>
    </row>
    <row r="10" spans="1:30" ht="15.6" x14ac:dyDescent="0.3">
      <c r="A10" s="15">
        <v>9</v>
      </c>
      <c r="B10" s="108"/>
      <c r="C10" s="15">
        <v>3</v>
      </c>
      <c r="D10" s="2" t="s">
        <v>4</v>
      </c>
      <c r="E10" s="2" t="s">
        <v>35</v>
      </c>
      <c r="F10" s="2" t="s">
        <v>5</v>
      </c>
      <c r="G10" s="2"/>
      <c r="H10" s="2"/>
      <c r="I10" s="2"/>
      <c r="J10" s="2"/>
      <c r="K10" s="2"/>
      <c r="L10" s="17"/>
      <c r="M10" s="15">
        <v>3</v>
      </c>
      <c r="N10" s="2" t="s">
        <v>14</v>
      </c>
      <c r="O10" s="2" t="s">
        <v>35</v>
      </c>
      <c r="P10" s="2" t="s">
        <v>5</v>
      </c>
      <c r="Q10" s="2"/>
      <c r="R10" s="2"/>
      <c r="S10" s="2"/>
      <c r="T10" s="2"/>
      <c r="U10" s="2"/>
      <c r="W10" s="54">
        <v>122125</v>
      </c>
      <c r="X10" s="52">
        <f t="shared" si="2"/>
        <v>12.2125</v>
      </c>
      <c r="Y10" s="54">
        <v>260695.2</v>
      </c>
      <c r="Z10" s="52">
        <f t="shared" si="3"/>
        <v>0.26069520000000002</v>
      </c>
      <c r="AA10" s="54">
        <v>12502.5</v>
      </c>
      <c r="AB10" s="61">
        <v>21.9</v>
      </c>
      <c r="AC10" s="63">
        <v>98.92</v>
      </c>
      <c r="AD10" s="100">
        <f t="shared" si="4"/>
        <v>0.67515573327572942</v>
      </c>
    </row>
    <row r="11" spans="1:30" ht="15.6" x14ac:dyDescent="0.3">
      <c r="A11" s="15">
        <v>10</v>
      </c>
      <c r="B11" s="108"/>
      <c r="C11" s="15">
        <v>2</v>
      </c>
      <c r="D11" s="2" t="s">
        <v>4</v>
      </c>
      <c r="E11" s="2" t="s">
        <v>35</v>
      </c>
      <c r="F11" s="2" t="s">
        <v>5</v>
      </c>
      <c r="G11" s="2" t="s">
        <v>63</v>
      </c>
      <c r="H11" s="2">
        <v>180000</v>
      </c>
      <c r="I11" s="2" t="s">
        <v>14</v>
      </c>
      <c r="J11" s="2" t="s">
        <v>35</v>
      </c>
      <c r="K11" s="2" t="s">
        <v>5</v>
      </c>
      <c r="L11" s="17"/>
      <c r="M11" s="15">
        <v>4</v>
      </c>
      <c r="N11" s="2" t="s">
        <v>14</v>
      </c>
      <c r="O11" s="2" t="s">
        <v>35</v>
      </c>
      <c r="P11" s="2" t="s">
        <v>5</v>
      </c>
      <c r="Q11" s="2" t="s">
        <v>63</v>
      </c>
      <c r="R11" s="2">
        <v>180000</v>
      </c>
      <c r="S11" s="2" t="s">
        <v>4</v>
      </c>
      <c r="T11" s="2" t="s">
        <v>35</v>
      </c>
      <c r="U11" s="2" t="s">
        <v>5</v>
      </c>
      <c r="W11" s="55"/>
      <c r="X11" s="52">
        <f t="shared" si="2"/>
        <v>0</v>
      </c>
      <c r="Y11" s="55"/>
      <c r="Z11" s="52">
        <f t="shared" si="3"/>
        <v>0</v>
      </c>
      <c r="AA11" s="56"/>
      <c r="AB11" s="61"/>
      <c r="AC11" s="63"/>
      <c r="AD11" s="100" t="s">
        <v>65</v>
      </c>
    </row>
    <row r="12" spans="1:30" ht="15.6" x14ac:dyDescent="0.3">
      <c r="A12" s="15">
        <v>11</v>
      </c>
      <c r="B12" s="108"/>
      <c r="C12" s="15">
        <v>1</v>
      </c>
      <c r="D12" s="2" t="s">
        <v>4</v>
      </c>
      <c r="E12" s="2" t="s">
        <v>35</v>
      </c>
      <c r="F12" s="2" t="s">
        <v>5</v>
      </c>
      <c r="G12" s="2" t="s">
        <v>63</v>
      </c>
      <c r="H12" s="2">
        <v>180000</v>
      </c>
      <c r="I12" s="2" t="s">
        <v>14</v>
      </c>
      <c r="J12" s="2" t="s">
        <v>35</v>
      </c>
      <c r="K12" s="2" t="s">
        <v>5</v>
      </c>
      <c r="L12" s="17"/>
      <c r="M12" s="15">
        <v>5</v>
      </c>
      <c r="N12" s="2" t="s">
        <v>14</v>
      </c>
      <c r="O12" s="2" t="s">
        <v>35</v>
      </c>
      <c r="P12" s="2" t="s">
        <v>5</v>
      </c>
      <c r="Q12" s="2" t="s">
        <v>63</v>
      </c>
      <c r="R12" s="2">
        <v>180000</v>
      </c>
      <c r="S12" s="2" t="s">
        <v>4</v>
      </c>
      <c r="T12" s="2" t="s">
        <v>35</v>
      </c>
      <c r="U12" s="2" t="s">
        <v>5</v>
      </c>
      <c r="W12" s="55"/>
      <c r="X12" s="52">
        <f t="shared" si="2"/>
        <v>0</v>
      </c>
      <c r="Y12" s="55"/>
      <c r="Z12" s="52">
        <f t="shared" si="3"/>
        <v>0</v>
      </c>
      <c r="AA12" s="56"/>
      <c r="AB12" s="52"/>
      <c r="AC12" s="57"/>
      <c r="AD12" s="100" t="s">
        <v>65</v>
      </c>
    </row>
    <row r="13" spans="1:30" ht="15.6" x14ac:dyDescent="0.3">
      <c r="B13" s="12"/>
      <c r="C13" s="12"/>
      <c r="D13" s="1"/>
      <c r="E13" s="1"/>
      <c r="F13" s="1"/>
      <c r="G13" s="1"/>
      <c r="H13" s="1"/>
      <c r="I13" s="1"/>
      <c r="J13" s="1"/>
      <c r="K13" s="1"/>
      <c r="M13" s="12"/>
      <c r="N13" s="1"/>
      <c r="O13" s="1"/>
      <c r="P13" s="1"/>
      <c r="Q13" s="1"/>
      <c r="R13" s="1"/>
      <c r="S13" s="1"/>
      <c r="T13" s="1"/>
      <c r="U13" s="1"/>
      <c r="W13" s="23"/>
      <c r="Y13" s="23"/>
      <c r="AA13" s="23"/>
    </row>
    <row r="14" spans="1:30" ht="15.6" x14ac:dyDescent="0.3">
      <c r="B14" s="12"/>
      <c r="C14" s="12"/>
      <c r="D14" s="1"/>
      <c r="E14" s="1"/>
      <c r="F14" s="1"/>
      <c r="G14" s="1"/>
      <c r="H14" s="1"/>
      <c r="I14" s="1"/>
      <c r="J14" s="1"/>
      <c r="K14" s="1"/>
      <c r="M14" s="12"/>
      <c r="N14" s="1"/>
      <c r="O14" s="1"/>
      <c r="P14" s="1"/>
      <c r="Q14" s="1"/>
      <c r="R14" s="1"/>
      <c r="S14" s="1"/>
      <c r="T14" s="1"/>
      <c r="U14" s="1"/>
      <c r="W14" s="23"/>
      <c r="Y14" s="23"/>
      <c r="AA14" s="23"/>
    </row>
    <row r="15" spans="1:30" ht="15.6" x14ac:dyDescent="0.3">
      <c r="B15" s="12"/>
      <c r="C15" s="12"/>
      <c r="D15" s="1"/>
      <c r="E15" s="1"/>
      <c r="F15" s="1"/>
      <c r="G15" s="1"/>
      <c r="H15" s="1"/>
      <c r="I15" s="1"/>
      <c r="J15" s="1"/>
      <c r="K15" s="1"/>
      <c r="M15" s="12"/>
      <c r="N15" s="1"/>
      <c r="O15" s="1"/>
      <c r="P15" s="1"/>
      <c r="Q15" s="1"/>
      <c r="R15" s="1"/>
      <c r="S15" s="1"/>
      <c r="T15" s="1"/>
      <c r="U15" s="1"/>
      <c r="W15" s="23"/>
      <c r="Y15" s="23"/>
      <c r="AA15" s="23"/>
    </row>
    <row r="16" spans="1:30" ht="15.6" x14ac:dyDescent="0.3">
      <c r="B16" s="12"/>
      <c r="C16" s="12"/>
      <c r="D16" s="1"/>
      <c r="E16" s="1"/>
      <c r="F16" s="1"/>
      <c r="G16" s="1"/>
      <c r="H16" s="1"/>
      <c r="I16" s="1"/>
      <c r="J16" s="1"/>
      <c r="K16" s="1"/>
      <c r="M16" s="12"/>
      <c r="N16" s="1"/>
      <c r="O16" s="1"/>
      <c r="P16" s="1"/>
      <c r="Q16" s="1"/>
      <c r="R16" s="1"/>
      <c r="S16" s="1"/>
      <c r="T16" s="1"/>
      <c r="U16" s="1"/>
      <c r="W16" s="23"/>
      <c r="Y16" s="23"/>
      <c r="AA16" s="23"/>
    </row>
    <row r="17" spans="2:30" ht="15.6" x14ac:dyDescent="0.3">
      <c r="B17" s="12"/>
      <c r="C17" s="12"/>
      <c r="D17" s="1"/>
      <c r="E17" s="1"/>
      <c r="F17" s="1"/>
      <c r="G17" s="1"/>
      <c r="H17" s="1"/>
      <c r="I17" s="1"/>
      <c r="J17" s="1"/>
      <c r="K17" s="1"/>
      <c r="M17" s="12"/>
      <c r="N17" s="1"/>
      <c r="O17" s="1"/>
      <c r="P17" s="1"/>
      <c r="Q17" s="1"/>
      <c r="R17" s="1"/>
      <c r="S17" s="1"/>
      <c r="T17" s="1"/>
      <c r="U17" s="1"/>
      <c r="W17" s="23"/>
      <c r="Y17" s="23"/>
      <c r="AA17" s="23"/>
      <c r="AD17" s="39"/>
    </row>
    <row r="18" spans="2:30" ht="15.6" x14ac:dyDescent="0.3">
      <c r="B18" s="12"/>
      <c r="C18" s="12"/>
      <c r="D18" s="1"/>
      <c r="E18" s="1"/>
      <c r="F18" s="1"/>
      <c r="G18" s="1"/>
      <c r="H18" s="1"/>
      <c r="I18" s="1"/>
      <c r="J18" s="1"/>
      <c r="K18" s="1"/>
      <c r="M18" s="12"/>
      <c r="N18" s="1"/>
      <c r="O18" s="1"/>
      <c r="P18" s="1"/>
      <c r="Q18" s="1"/>
      <c r="R18" s="1"/>
      <c r="S18" s="1"/>
      <c r="T18" s="1"/>
      <c r="U18" s="1"/>
      <c r="W18" s="23"/>
      <c r="Y18" s="23"/>
      <c r="AA18" s="23"/>
    </row>
    <row r="19" spans="2:30" ht="15.6" x14ac:dyDescent="0.3">
      <c r="B19" s="12"/>
      <c r="C19" s="12"/>
      <c r="D19" s="1"/>
      <c r="E19" s="1"/>
      <c r="F19" s="1"/>
      <c r="G19" s="1"/>
      <c r="H19" s="1"/>
      <c r="I19" s="1"/>
      <c r="J19" s="1"/>
      <c r="K19" s="1"/>
      <c r="M19" s="12"/>
      <c r="N19" s="1"/>
      <c r="O19" s="1"/>
      <c r="P19" s="1"/>
      <c r="Q19" s="1"/>
      <c r="R19" s="1"/>
      <c r="S19" s="1"/>
      <c r="T19" s="1"/>
      <c r="U19" s="1"/>
      <c r="W19" s="23"/>
      <c r="Y19" s="23"/>
      <c r="AA19" s="23"/>
    </row>
    <row r="20" spans="2:30" ht="15.6" x14ac:dyDescent="0.3">
      <c r="B20" s="12"/>
      <c r="C20" s="12"/>
      <c r="D20" s="1"/>
      <c r="E20" s="1"/>
      <c r="F20" s="1"/>
      <c r="G20" s="1"/>
      <c r="H20" s="1"/>
      <c r="I20" s="1"/>
      <c r="J20" s="1"/>
      <c r="K20" s="1"/>
      <c r="M20" s="12"/>
      <c r="N20" s="1"/>
      <c r="O20" s="1"/>
      <c r="P20" s="1"/>
      <c r="Q20" s="1"/>
      <c r="R20" s="1"/>
      <c r="S20" s="1"/>
      <c r="T20" s="1"/>
      <c r="U20" s="1"/>
      <c r="W20" s="23"/>
      <c r="Y20" s="23"/>
      <c r="AA20" s="23"/>
    </row>
    <row r="21" spans="2:30" ht="15.6" x14ac:dyDescent="0.3">
      <c r="B21" s="12"/>
      <c r="C21" s="12"/>
      <c r="D21" s="1"/>
      <c r="E21" s="1"/>
      <c r="F21" s="1"/>
      <c r="G21" s="1"/>
      <c r="H21" s="1"/>
      <c r="I21" s="1"/>
      <c r="J21" s="1"/>
      <c r="K21" s="1"/>
      <c r="M21" s="12"/>
      <c r="N21" s="1"/>
      <c r="O21" s="1"/>
      <c r="P21" s="1"/>
      <c r="Q21" s="1"/>
      <c r="R21" s="1"/>
      <c r="S21" s="1"/>
      <c r="T21" s="1"/>
      <c r="U21" s="1"/>
      <c r="W21" s="23"/>
      <c r="Y21" s="23"/>
      <c r="AA21" s="23"/>
    </row>
    <row r="22" spans="2:30" ht="15.6" x14ac:dyDescent="0.3">
      <c r="B22" s="12"/>
      <c r="C22" s="12"/>
      <c r="D22" s="1"/>
      <c r="E22" s="1"/>
      <c r="F22" s="1"/>
      <c r="G22" s="1"/>
      <c r="H22" s="1"/>
      <c r="I22" s="1"/>
      <c r="J22" s="1"/>
      <c r="K22" s="1"/>
      <c r="M22" s="12"/>
      <c r="N22" s="1"/>
      <c r="O22" s="1"/>
      <c r="P22" s="1"/>
      <c r="Q22" s="1"/>
      <c r="R22" s="1"/>
      <c r="S22" s="1"/>
      <c r="T22" s="1"/>
      <c r="U22" s="1"/>
      <c r="W22" s="23"/>
      <c r="Y22" s="23"/>
      <c r="AA22" s="23"/>
    </row>
    <row r="23" spans="2:30" ht="15.6" x14ac:dyDescent="0.3">
      <c r="B23" s="12"/>
      <c r="C23" s="12"/>
      <c r="D23" s="1"/>
      <c r="E23" s="1"/>
      <c r="F23" s="1"/>
      <c r="G23" s="1"/>
      <c r="H23" s="1"/>
      <c r="I23" s="1"/>
      <c r="J23" s="1"/>
      <c r="K23" s="1"/>
      <c r="M23" s="12"/>
      <c r="N23" s="1"/>
      <c r="O23" s="1"/>
      <c r="P23" s="1"/>
      <c r="Q23" s="1"/>
      <c r="R23" s="1"/>
      <c r="S23" s="1"/>
      <c r="T23" s="1"/>
      <c r="U23" s="1"/>
      <c r="W23" s="23"/>
      <c r="Y23" s="23"/>
      <c r="AA23" s="23"/>
    </row>
    <row r="24" spans="2:30" ht="15.6" x14ac:dyDescent="0.3">
      <c r="B24" s="12"/>
      <c r="C24" s="12"/>
      <c r="D24" s="1"/>
      <c r="E24" s="1"/>
      <c r="F24" s="1"/>
      <c r="G24" s="1"/>
      <c r="H24" s="1"/>
      <c r="I24" s="1"/>
      <c r="J24" s="1"/>
      <c r="K24" s="1"/>
      <c r="M24" s="12"/>
      <c r="N24" s="1"/>
      <c r="O24" s="1"/>
      <c r="P24" s="1"/>
      <c r="Q24" s="1"/>
      <c r="R24" s="1"/>
      <c r="S24" s="1"/>
      <c r="T24" s="1"/>
      <c r="U24" s="1"/>
      <c r="W24" s="23"/>
      <c r="Y24" s="23"/>
      <c r="AA24" s="23"/>
    </row>
    <row r="25" spans="2:30" ht="15.6" x14ac:dyDescent="0.3">
      <c r="B25" s="12"/>
      <c r="C25" s="12"/>
      <c r="D25" s="1"/>
      <c r="E25" s="1"/>
      <c r="F25" s="1"/>
      <c r="G25" s="1"/>
      <c r="H25" s="1"/>
      <c r="I25" s="1"/>
      <c r="J25" s="1"/>
      <c r="K25" s="1"/>
      <c r="M25" s="12"/>
      <c r="N25" s="1"/>
      <c r="O25" s="1"/>
      <c r="P25" s="1"/>
      <c r="Q25" s="1"/>
      <c r="R25" s="1"/>
      <c r="S25" s="1"/>
      <c r="T25" s="1"/>
      <c r="U25" s="1"/>
      <c r="W25" s="23"/>
      <c r="Y25" s="23"/>
      <c r="AA25" s="23"/>
    </row>
    <row r="26" spans="2:30" ht="15.6" x14ac:dyDescent="0.3">
      <c r="B26" s="12"/>
      <c r="C26" s="12"/>
      <c r="D26" s="1"/>
      <c r="E26" s="1"/>
      <c r="F26" s="1"/>
      <c r="G26" s="1"/>
      <c r="H26" s="1"/>
      <c r="I26" s="1"/>
      <c r="J26" s="1"/>
      <c r="K26" s="1"/>
      <c r="M26" s="12"/>
      <c r="N26" s="1"/>
      <c r="O26" s="1"/>
      <c r="P26" s="1"/>
      <c r="Q26" s="1"/>
      <c r="R26" s="1"/>
      <c r="S26" s="1"/>
      <c r="T26" s="1"/>
      <c r="U26" s="1"/>
      <c r="W26" s="23"/>
      <c r="Y26" s="23"/>
      <c r="AA26" s="23"/>
    </row>
    <row r="27" spans="2:30" ht="15.6" x14ac:dyDescent="0.3">
      <c r="B27" s="12"/>
      <c r="C27" s="12"/>
      <c r="D27" s="1"/>
      <c r="E27" s="1"/>
      <c r="F27" s="1"/>
      <c r="G27" s="1"/>
      <c r="H27" s="1"/>
      <c r="I27" s="1"/>
      <c r="J27" s="1"/>
      <c r="K27" s="1"/>
      <c r="M27" s="12"/>
      <c r="N27" s="1"/>
      <c r="O27" s="1"/>
      <c r="P27" s="1"/>
      <c r="Q27" s="1"/>
      <c r="R27" s="1"/>
      <c r="S27" s="1"/>
      <c r="T27" s="1"/>
      <c r="U27" s="1"/>
      <c r="W27" s="23"/>
      <c r="Y27" s="23"/>
      <c r="AA27" s="23"/>
    </row>
    <row r="28" spans="2:30" ht="15.6" x14ac:dyDescent="0.3">
      <c r="B28" s="12"/>
      <c r="C28" s="12"/>
      <c r="D28" s="1"/>
      <c r="E28" s="1"/>
      <c r="F28" s="1"/>
      <c r="M28" s="12"/>
      <c r="N28" s="1"/>
      <c r="O28" s="1"/>
      <c r="P28" s="1"/>
      <c r="Q28" s="1"/>
      <c r="R28" s="1"/>
      <c r="S28" s="1"/>
      <c r="T28" s="1"/>
      <c r="U28" s="1"/>
      <c r="W28" s="23"/>
      <c r="Y28" s="23"/>
      <c r="AA28" s="23"/>
    </row>
    <row r="30" spans="2:30" ht="15.6" x14ac:dyDescent="0.3">
      <c r="M30" s="86"/>
      <c r="N30" s="113" t="s">
        <v>68</v>
      </c>
      <c r="O30" s="113"/>
      <c r="P30" s="113"/>
      <c r="Q30" s="113"/>
      <c r="R30" s="113"/>
      <c r="S30" s="113"/>
    </row>
    <row r="31" spans="2:30" ht="46.8" x14ac:dyDescent="0.3">
      <c r="M31" s="76" t="s">
        <v>66</v>
      </c>
      <c r="N31" s="77">
        <v>0</v>
      </c>
      <c r="O31" s="77">
        <v>1</v>
      </c>
      <c r="P31" s="77">
        <v>2</v>
      </c>
      <c r="Q31" s="77">
        <v>3</v>
      </c>
      <c r="R31" s="90">
        <v>4</v>
      </c>
      <c r="S31" s="90">
        <v>5</v>
      </c>
    </row>
    <row r="32" spans="2:30" ht="15.6" x14ac:dyDescent="0.3">
      <c r="M32" s="77">
        <v>1</v>
      </c>
      <c r="N32" s="78"/>
      <c r="O32" s="79"/>
      <c r="P32" s="79"/>
      <c r="Q32" s="79"/>
      <c r="R32" s="91" t="s">
        <v>65</v>
      </c>
      <c r="S32" s="91" t="s">
        <v>65</v>
      </c>
    </row>
    <row r="33" spans="13:19" ht="15.6" x14ac:dyDescent="0.3">
      <c r="M33" s="77">
        <v>2</v>
      </c>
      <c r="N33" s="82"/>
      <c r="O33" s="86"/>
      <c r="P33" s="86"/>
      <c r="Q33" s="91" t="s">
        <v>65</v>
      </c>
      <c r="R33" s="98" t="str">
        <f>AD11</f>
        <v>failed</v>
      </c>
      <c r="S33" s="84"/>
    </row>
    <row r="34" spans="13:19" ht="15.6" x14ac:dyDescent="0.3">
      <c r="M34" s="77">
        <v>3</v>
      </c>
      <c r="N34" s="82"/>
      <c r="O34" s="86"/>
      <c r="P34" s="91" t="s">
        <v>65</v>
      </c>
      <c r="Q34" s="83">
        <f>AD10</f>
        <v>0.67515573327572942</v>
      </c>
      <c r="R34" s="86"/>
      <c r="S34" s="84"/>
    </row>
    <row r="35" spans="13:19" ht="15.6" x14ac:dyDescent="0.3">
      <c r="M35" s="77">
        <v>4</v>
      </c>
      <c r="N35" s="82"/>
      <c r="O35" s="91" t="s">
        <v>65</v>
      </c>
      <c r="P35" s="83">
        <f>AD9</f>
        <v>0.67861537399680838</v>
      </c>
      <c r="Q35" s="86"/>
      <c r="R35" s="86"/>
      <c r="S35" s="84"/>
    </row>
    <row r="36" spans="13:19" ht="15.6" x14ac:dyDescent="0.3">
      <c r="M36" s="77">
        <v>5</v>
      </c>
      <c r="N36" s="85">
        <f>AD2</f>
        <v>0.69808795223359144</v>
      </c>
      <c r="O36" s="83">
        <f>AD8</f>
        <v>0.67515840400036198</v>
      </c>
      <c r="P36" s="86"/>
      <c r="Q36" s="86"/>
      <c r="R36" s="86"/>
      <c r="S36" s="84"/>
    </row>
    <row r="37" spans="13:19" ht="15.6" x14ac:dyDescent="0.3">
      <c r="M37" s="77">
        <v>6</v>
      </c>
      <c r="N37" s="87">
        <f>AD7</f>
        <v>0.68813261388511582</v>
      </c>
      <c r="O37" s="88"/>
      <c r="P37" s="88"/>
      <c r="Q37" s="88"/>
      <c r="R37" s="88"/>
      <c r="S37" s="89"/>
    </row>
  </sheetData>
  <mergeCells count="3">
    <mergeCell ref="B7:B12"/>
    <mergeCell ref="B2:B6"/>
    <mergeCell ref="N30:S30"/>
  </mergeCells>
  <conditionalFormatting sqref="N34:N37 O33:O36 P32:P35 Q32:Q34 R32:R33 S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5:N37 O34:O37 P33:P36 Q32:Q35 R32:R34 S32:S3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6:N37 O36 P35 Q34 R3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264BB-271A-4A64-BE31-74F09D2D92A4}">
  <dimension ref="A1:AM47"/>
  <sheetViews>
    <sheetView showGridLines="0" tabSelected="1" zoomScale="90" zoomScaleNormal="90" workbookViewId="0">
      <pane xSplit="3" ySplit="1" topLeftCell="T13" activePane="bottomRight" state="frozen"/>
      <selection pane="topRight" activeCell="D1" sqref="D1"/>
      <selection pane="bottomLeft" activeCell="A2" sqref="A2"/>
      <selection pane="bottomRight" activeCell="AH28" sqref="AH28"/>
    </sheetView>
  </sheetViews>
  <sheetFormatPr defaultRowHeight="14.4" x14ac:dyDescent="0.3"/>
  <cols>
    <col min="1" max="1" width="8.77734375" customWidth="1"/>
    <col min="2" max="2" width="7.88671875" customWidth="1"/>
    <col min="3" max="3" width="7.5546875" customWidth="1"/>
    <col min="5" max="5" width="14.44140625" customWidth="1"/>
    <col min="7" max="7" width="11.21875" customWidth="1"/>
    <col min="8" max="8" width="12.33203125" customWidth="1"/>
    <col min="10" max="10" width="9.109375" customWidth="1"/>
    <col min="12" max="12" width="2.5546875" customWidth="1"/>
    <col min="13" max="13" width="7.5546875" customWidth="1"/>
    <col min="14" max="14" width="10.77734375" customWidth="1"/>
    <col min="15" max="15" width="14.21875" customWidth="1"/>
    <col min="16" max="16" width="10.44140625" customWidth="1"/>
    <col min="17" max="17" width="10.6640625" customWidth="1"/>
    <col min="18" max="18" width="10.77734375" customWidth="1"/>
    <col min="19" max="19" width="11" customWidth="1"/>
    <col min="20" max="20" width="14.88671875" customWidth="1"/>
    <col min="21" max="21" width="13.77734375" customWidth="1"/>
    <col min="22" max="22" width="4.44140625" customWidth="1"/>
    <col min="24" max="25" width="10.5546875" customWidth="1"/>
    <col min="26" max="26" width="9.33203125" customWidth="1"/>
    <col min="27" max="27" width="12.21875" customWidth="1"/>
    <col min="28" max="28" width="11.21875" customWidth="1"/>
    <col min="29" max="29" width="12.109375" customWidth="1"/>
    <col min="32" max="32" width="10" bestFit="1" customWidth="1"/>
    <col min="33" max="33" width="9" bestFit="1" customWidth="1"/>
    <col min="34" max="34" width="11.109375" bestFit="1" customWidth="1"/>
    <col min="35" max="36" width="9" bestFit="1" customWidth="1"/>
    <col min="38" max="39" width="9" bestFit="1" customWidth="1"/>
  </cols>
  <sheetData>
    <row r="1" spans="1:39" ht="63" customHeight="1" thickBot="1" x14ac:dyDescent="0.35">
      <c r="A1" s="17" t="s">
        <v>36</v>
      </c>
      <c r="B1" s="18" t="s">
        <v>32</v>
      </c>
      <c r="C1" s="19" t="s">
        <v>37</v>
      </c>
      <c r="D1" s="9" t="s">
        <v>39</v>
      </c>
      <c r="E1" s="9" t="s">
        <v>40</v>
      </c>
      <c r="F1" s="8" t="s">
        <v>41</v>
      </c>
      <c r="G1" s="9" t="s">
        <v>42</v>
      </c>
      <c r="H1" s="8" t="s">
        <v>43</v>
      </c>
      <c r="I1" s="9" t="s">
        <v>49</v>
      </c>
      <c r="J1" s="9" t="s">
        <v>50</v>
      </c>
      <c r="K1" s="9" t="s">
        <v>51</v>
      </c>
      <c r="M1" s="11" t="s">
        <v>38</v>
      </c>
      <c r="N1" s="13" t="s">
        <v>44</v>
      </c>
      <c r="O1" s="13" t="s">
        <v>45</v>
      </c>
      <c r="P1" s="14" t="s">
        <v>46</v>
      </c>
      <c r="Q1" s="13" t="s">
        <v>47</v>
      </c>
      <c r="R1" s="14" t="s">
        <v>48</v>
      </c>
      <c r="S1" s="13" t="s">
        <v>52</v>
      </c>
      <c r="T1" s="13" t="s">
        <v>53</v>
      </c>
      <c r="U1" s="14" t="s">
        <v>54</v>
      </c>
      <c r="X1" s="10" t="s">
        <v>60</v>
      </c>
      <c r="Z1" s="10" t="s">
        <v>59</v>
      </c>
      <c r="AA1" s="10" t="s">
        <v>58</v>
      </c>
      <c r="AB1" s="10" t="s">
        <v>57</v>
      </c>
      <c r="AC1" s="10" t="s">
        <v>56</v>
      </c>
      <c r="AD1" t="s">
        <v>55</v>
      </c>
      <c r="AF1" s="31"/>
      <c r="AG1" s="36" t="s">
        <v>60</v>
      </c>
      <c r="AH1" s="31"/>
      <c r="AI1" s="36" t="s">
        <v>59</v>
      </c>
      <c r="AJ1" s="36" t="s">
        <v>58</v>
      </c>
      <c r="AK1" s="36" t="s">
        <v>57</v>
      </c>
      <c r="AL1" s="36" t="s">
        <v>56</v>
      </c>
      <c r="AM1" s="31" t="s">
        <v>55</v>
      </c>
    </row>
    <row r="2" spans="1:39" ht="16.2" thickBot="1" x14ac:dyDescent="0.35">
      <c r="A2" s="17">
        <v>1</v>
      </c>
      <c r="B2" s="108">
        <v>3</v>
      </c>
      <c r="C2" s="15">
        <v>3</v>
      </c>
      <c r="D2" s="2" t="s">
        <v>4</v>
      </c>
      <c r="E2" s="2" t="s">
        <v>35</v>
      </c>
      <c r="F2" s="2" t="s">
        <v>5</v>
      </c>
      <c r="G2" s="2"/>
      <c r="H2" s="2"/>
      <c r="I2" s="2"/>
      <c r="J2" s="2"/>
      <c r="K2" s="2"/>
      <c r="M2" s="15">
        <v>0</v>
      </c>
      <c r="N2" s="2"/>
      <c r="O2" s="2"/>
      <c r="P2" s="2"/>
      <c r="Q2" s="2"/>
      <c r="R2" s="2"/>
      <c r="S2" s="2"/>
      <c r="T2" s="2"/>
      <c r="U2" s="2"/>
      <c r="W2" s="23">
        <v>370050</v>
      </c>
      <c r="X2">
        <f>W2/10000</f>
        <v>37.005000000000003</v>
      </c>
      <c r="Y2" s="23">
        <v>59570</v>
      </c>
      <c r="Z2">
        <f>Y2/1000000</f>
        <v>5.9569999999999998E-2</v>
      </c>
      <c r="AA2" s="23">
        <v>106.38</v>
      </c>
      <c r="AC2" s="16">
        <v>45</v>
      </c>
      <c r="AD2">
        <f>1-((0.2*X2/9087)+(0.2*Z2/191106)+(0.2*AA2/131224)+(0.3*AC2/100)+(0.1*AB2/250))</f>
        <v>0.86402334246443191</v>
      </c>
      <c r="AF2" s="38">
        <v>370050</v>
      </c>
      <c r="AG2" s="31">
        <f>AF2/10000</f>
        <v>37.005000000000003</v>
      </c>
      <c r="AH2" s="38">
        <v>59570</v>
      </c>
      <c r="AI2" s="31">
        <f>AH2/1000000</f>
        <v>5.9569999999999998E-2</v>
      </c>
      <c r="AJ2" s="37">
        <v>106.38</v>
      </c>
      <c r="AK2" s="45">
        <v>122.48</v>
      </c>
      <c r="AL2" s="46">
        <v>87.96</v>
      </c>
      <c r="AM2" s="101">
        <f>1-((0.2*AG2/9087)+(0.2*AI2/191106)+(0.2*AJ2/131224)+(0.3*AL2/100)+(0.1*AK2/250))</f>
        <v>0.68615134246443188</v>
      </c>
    </row>
    <row r="3" spans="1:39" ht="16.2" thickBot="1" x14ac:dyDescent="0.35">
      <c r="A3" s="17">
        <v>2</v>
      </c>
      <c r="B3" s="108"/>
      <c r="C3" s="15">
        <v>2</v>
      </c>
      <c r="D3" s="2" t="s">
        <v>4</v>
      </c>
      <c r="E3" s="2" t="s">
        <v>35</v>
      </c>
      <c r="F3" s="2" t="s">
        <v>5</v>
      </c>
      <c r="G3" s="2"/>
      <c r="H3" s="2"/>
      <c r="I3" s="2"/>
      <c r="J3" s="2"/>
      <c r="K3" s="2"/>
      <c r="M3" s="15">
        <v>1</v>
      </c>
      <c r="N3" s="2" t="s">
        <v>14</v>
      </c>
      <c r="O3" s="2" t="s">
        <v>35</v>
      </c>
      <c r="P3" s="2" t="s">
        <v>5</v>
      </c>
      <c r="Q3" s="2"/>
      <c r="R3" s="2"/>
      <c r="S3" s="2"/>
      <c r="T3" s="2"/>
      <c r="U3" s="2"/>
      <c r="W3" s="16">
        <v>222485.94</v>
      </c>
      <c r="X3">
        <f t="shared" ref="X3:X19" si="0">W3/10000</f>
        <v>22.248594000000001</v>
      </c>
      <c r="Y3" s="16">
        <v>5703014.6200000001</v>
      </c>
      <c r="Z3">
        <f t="shared" ref="Z3:Z19" si="1">Y3/1000000</f>
        <v>5.7030146200000003</v>
      </c>
      <c r="AA3" s="16">
        <v>222485.94</v>
      </c>
      <c r="AD3">
        <f t="shared" ref="AD3:AD19" si="2">1-((0.2*X3/9087)+(0.2*Z3/191106)+(0.2*AA3/131224)+(0.3*AC3/100)+(0.1*AB3/250))</f>
        <v>0.66041098487202432</v>
      </c>
      <c r="AF3" s="38">
        <v>952525</v>
      </c>
      <c r="AG3" s="31">
        <f t="shared" ref="AG3:AG19" si="3">AF3/10000</f>
        <v>95.252499999999998</v>
      </c>
      <c r="AH3" s="38">
        <v>144449.20000000001</v>
      </c>
      <c r="AI3" s="31">
        <f t="shared" ref="AI3:AI19" si="4">AH3/1000000</f>
        <v>0.1444492</v>
      </c>
      <c r="AJ3" s="37">
        <v>257.94</v>
      </c>
      <c r="AK3" s="47">
        <v>219.04</v>
      </c>
      <c r="AL3" s="48">
        <v>87.96</v>
      </c>
      <c r="AM3" s="101">
        <f t="shared" ref="AM3:AM18" si="5">1-((0.2*AG3/9087)+(0.2*AI3/191106)+(0.2*AJ3/131224)+(0.3*AL3/100)+(0.1*AK3/250))</f>
        <v>0.64601426304628995</v>
      </c>
    </row>
    <row r="4" spans="1:39" ht="16.2" thickBot="1" x14ac:dyDescent="0.35">
      <c r="A4" s="17">
        <v>3</v>
      </c>
      <c r="B4" s="108"/>
      <c r="C4" s="15">
        <v>1</v>
      </c>
      <c r="D4" s="2" t="s">
        <v>4</v>
      </c>
      <c r="E4" s="2" t="s">
        <v>35</v>
      </c>
      <c r="F4" s="2" t="s">
        <v>5</v>
      </c>
      <c r="G4" s="2"/>
      <c r="H4" s="2"/>
      <c r="I4" s="2"/>
      <c r="J4" s="2"/>
      <c r="K4" s="2"/>
      <c r="M4" s="15">
        <v>2</v>
      </c>
      <c r="N4" s="2" t="s">
        <v>14</v>
      </c>
      <c r="O4" s="2" t="s">
        <v>35</v>
      </c>
      <c r="P4" s="2" t="s">
        <v>5</v>
      </c>
      <c r="Q4" s="2"/>
      <c r="R4" s="2"/>
      <c r="S4" s="2"/>
      <c r="T4" s="2"/>
      <c r="U4" s="2"/>
      <c r="W4" s="16">
        <v>11368075</v>
      </c>
      <c r="X4">
        <f t="shared" si="0"/>
        <v>1136.8074999999999</v>
      </c>
      <c r="Y4" s="16">
        <v>5342053.57</v>
      </c>
      <c r="Z4">
        <f t="shared" si="1"/>
        <v>5.34205357</v>
      </c>
      <c r="AA4" s="16">
        <v>209370.86</v>
      </c>
      <c r="AD4">
        <f t="shared" si="2"/>
        <v>0.6558693619412963</v>
      </c>
      <c r="AF4" s="38">
        <v>230850</v>
      </c>
      <c r="AG4" s="31">
        <f t="shared" si="3"/>
        <v>23.085000000000001</v>
      </c>
      <c r="AH4" s="38">
        <v>39376.400000000001</v>
      </c>
      <c r="AI4" s="31">
        <f t="shared" si="4"/>
        <v>3.9376399999999999E-2</v>
      </c>
      <c r="AJ4" s="37">
        <v>70.31</v>
      </c>
      <c r="AK4" s="47">
        <v>103.34</v>
      </c>
      <c r="AL4" s="48">
        <v>87.96</v>
      </c>
      <c r="AM4" s="101">
        <f t="shared" si="5"/>
        <v>0.69416871003743252</v>
      </c>
    </row>
    <row r="5" spans="1:39" ht="16.2" thickBot="1" x14ac:dyDescent="0.35">
      <c r="A5" s="17">
        <v>4</v>
      </c>
      <c r="B5" s="108">
        <v>4</v>
      </c>
      <c r="C5" s="15">
        <v>4</v>
      </c>
      <c r="D5" s="2" t="s">
        <v>4</v>
      </c>
      <c r="E5" s="2" t="s">
        <v>35</v>
      </c>
      <c r="F5" s="2" t="s">
        <v>5</v>
      </c>
      <c r="G5" s="2"/>
      <c r="H5" s="2"/>
      <c r="I5" s="2"/>
      <c r="J5" s="2"/>
      <c r="K5" s="2"/>
      <c r="M5" s="15">
        <v>0</v>
      </c>
      <c r="N5" s="2"/>
      <c r="O5" s="2"/>
      <c r="P5" s="2"/>
      <c r="Q5" s="2"/>
      <c r="R5" s="2"/>
      <c r="S5" s="2"/>
      <c r="T5" s="2"/>
      <c r="U5" s="2"/>
      <c r="W5" s="16">
        <v>10033025</v>
      </c>
      <c r="X5">
        <f t="shared" si="0"/>
        <v>1003.3025</v>
      </c>
      <c r="Y5" s="16">
        <v>23399990.52</v>
      </c>
      <c r="Z5">
        <f t="shared" si="1"/>
        <v>23.399990519999999</v>
      </c>
      <c r="AA5" s="16">
        <v>232313.75</v>
      </c>
      <c r="AD5">
        <f t="shared" si="2"/>
        <v>0.62382131591033751</v>
      </c>
      <c r="AF5" s="38">
        <v>173525</v>
      </c>
      <c r="AG5" s="31">
        <f t="shared" si="3"/>
        <v>17.352499999999999</v>
      </c>
      <c r="AH5" s="38">
        <v>29103.200000000001</v>
      </c>
      <c r="AI5" s="31">
        <f t="shared" si="4"/>
        <v>2.9103199999999999E-2</v>
      </c>
      <c r="AJ5" s="37">
        <v>51.97</v>
      </c>
      <c r="AK5" s="47">
        <v>83.49</v>
      </c>
      <c r="AL5" s="49">
        <v>91.74</v>
      </c>
      <c r="AM5" s="102">
        <f t="shared" si="5"/>
        <v>0.69092284224538725</v>
      </c>
    </row>
    <row r="6" spans="1:39" ht="16.2" thickBot="1" x14ac:dyDescent="0.35">
      <c r="A6" s="17">
        <v>5</v>
      </c>
      <c r="B6" s="108"/>
      <c r="C6" s="15">
        <v>3</v>
      </c>
      <c r="D6" s="2" t="s">
        <v>4</v>
      </c>
      <c r="E6" s="2" t="s">
        <v>35</v>
      </c>
      <c r="F6" s="2" t="s">
        <v>5</v>
      </c>
      <c r="G6" s="2"/>
      <c r="H6" s="2"/>
      <c r="I6" s="2"/>
      <c r="J6" s="2"/>
      <c r="K6" s="2"/>
      <c r="M6" s="15">
        <v>1</v>
      </c>
      <c r="N6" s="2" t="s">
        <v>14</v>
      </c>
      <c r="O6" s="2" t="s">
        <v>35</v>
      </c>
      <c r="P6" s="2" t="s">
        <v>5</v>
      </c>
      <c r="Q6" s="2"/>
      <c r="R6" s="2"/>
      <c r="S6" s="2"/>
      <c r="T6" s="2"/>
      <c r="U6" s="2"/>
      <c r="W6" s="16">
        <v>13881375</v>
      </c>
      <c r="X6">
        <f t="shared" si="0"/>
        <v>1388.1375</v>
      </c>
      <c r="Y6" s="16">
        <v>31935588.899999999</v>
      </c>
      <c r="Z6">
        <f t="shared" si="1"/>
        <v>31.935588899999999</v>
      </c>
      <c r="AA6" s="16">
        <v>290175.65999999997</v>
      </c>
      <c r="AD6">
        <f t="shared" si="2"/>
        <v>0.52715437181677727</v>
      </c>
      <c r="AF6" s="38">
        <v>175900</v>
      </c>
      <c r="AG6" s="31">
        <f t="shared" si="3"/>
        <v>17.59</v>
      </c>
      <c r="AH6" s="38">
        <v>31950.799999999999</v>
      </c>
      <c r="AI6" s="31">
        <f t="shared" si="4"/>
        <v>3.1950800000000001E-2</v>
      </c>
      <c r="AJ6" s="37">
        <v>57.05</v>
      </c>
      <c r="AK6" s="47">
        <v>94.56</v>
      </c>
      <c r="AL6" s="49">
        <v>91.74</v>
      </c>
      <c r="AM6" s="102">
        <f t="shared" si="5"/>
        <v>0.68648186953141388</v>
      </c>
    </row>
    <row r="7" spans="1:39" ht="16.2" thickBot="1" x14ac:dyDescent="0.35">
      <c r="A7" s="17">
        <v>6</v>
      </c>
      <c r="B7" s="108"/>
      <c r="C7" s="15">
        <v>2</v>
      </c>
      <c r="D7" s="2" t="s">
        <v>4</v>
      </c>
      <c r="E7" s="2" t="s">
        <v>35</v>
      </c>
      <c r="F7" s="2" t="s">
        <v>5</v>
      </c>
      <c r="G7" s="2"/>
      <c r="H7" s="2"/>
      <c r="I7" s="2"/>
      <c r="J7" s="2"/>
      <c r="K7" s="2"/>
      <c r="M7" s="15">
        <v>2</v>
      </c>
      <c r="N7" s="2" t="s">
        <v>14</v>
      </c>
      <c r="O7" s="2" t="s">
        <v>35</v>
      </c>
      <c r="P7" s="2" t="s">
        <v>5</v>
      </c>
      <c r="Q7" s="2"/>
      <c r="R7" s="2"/>
      <c r="S7" s="2"/>
      <c r="T7" s="2"/>
      <c r="U7" s="2"/>
      <c r="W7" s="16">
        <v>12042375</v>
      </c>
      <c r="X7">
        <f t="shared" si="0"/>
        <v>1204.2375</v>
      </c>
      <c r="Y7" s="16">
        <v>5676661.3499999996</v>
      </c>
      <c r="Z7">
        <f t="shared" si="1"/>
        <v>5.6766613499999998</v>
      </c>
      <c r="AA7" s="16">
        <v>221727.73</v>
      </c>
      <c r="AD7">
        <f t="shared" si="2"/>
        <v>0.63555166663177065</v>
      </c>
      <c r="AF7" s="38">
        <v>221200</v>
      </c>
      <c r="AG7" s="31">
        <f t="shared" si="3"/>
        <v>22.12</v>
      </c>
      <c r="AH7" s="38">
        <v>36422.400000000001</v>
      </c>
      <c r="AI7" s="31">
        <f t="shared" si="4"/>
        <v>3.6422400000000001E-2</v>
      </c>
      <c r="AJ7" s="37">
        <v>65.040000000000006</v>
      </c>
      <c r="AK7" s="47">
        <v>93.37</v>
      </c>
      <c r="AL7" s="49">
        <v>91.74</v>
      </c>
      <c r="AM7" s="102">
        <f t="shared" si="5"/>
        <v>0.68684598432904242</v>
      </c>
    </row>
    <row r="8" spans="1:39" ht="16.2" thickBot="1" x14ac:dyDescent="0.35">
      <c r="A8" s="17">
        <v>7</v>
      </c>
      <c r="B8" s="108"/>
      <c r="C8" s="15">
        <v>1</v>
      </c>
      <c r="D8" s="2" t="s">
        <v>4</v>
      </c>
      <c r="E8" s="2" t="s">
        <v>35</v>
      </c>
      <c r="F8" s="2" t="s">
        <v>5</v>
      </c>
      <c r="G8" s="2"/>
      <c r="H8" s="2"/>
      <c r="I8" s="2"/>
      <c r="J8" s="2"/>
      <c r="K8" s="2"/>
      <c r="M8" s="15">
        <v>3</v>
      </c>
      <c r="N8" s="2" t="s">
        <v>14</v>
      </c>
      <c r="O8" s="2" t="s">
        <v>35</v>
      </c>
      <c r="P8" s="2" t="s">
        <v>5</v>
      </c>
      <c r="Q8" s="2"/>
      <c r="R8" s="2"/>
      <c r="S8" s="2"/>
      <c r="T8" s="2"/>
      <c r="U8" s="2"/>
      <c r="W8" s="16">
        <v>13540225</v>
      </c>
      <c r="X8">
        <f t="shared" si="0"/>
        <v>1354.0225</v>
      </c>
      <c r="Y8" s="16">
        <v>30559645.399999999</v>
      </c>
      <c r="Z8">
        <f>Y8/1000000</f>
        <v>30.559645399999997</v>
      </c>
      <c r="AA8" s="16">
        <v>285462.52</v>
      </c>
      <c r="AD8">
        <f t="shared" si="2"/>
        <v>0.53509001526948941</v>
      </c>
      <c r="AF8" s="38">
        <v>190700</v>
      </c>
      <c r="AG8" s="31">
        <f t="shared" si="3"/>
        <v>19.07</v>
      </c>
      <c r="AH8" s="38">
        <v>32816</v>
      </c>
      <c r="AI8" s="31">
        <f t="shared" si="4"/>
        <v>3.2815999999999998E-2</v>
      </c>
      <c r="AJ8" s="37">
        <v>58.6</v>
      </c>
      <c r="AK8" s="47">
        <v>91.42</v>
      </c>
      <c r="AL8" s="49">
        <v>91.74</v>
      </c>
      <c r="AM8" s="102">
        <f t="shared" si="5"/>
        <v>0.68770293224638812</v>
      </c>
    </row>
    <row r="9" spans="1:39" ht="16.2" thickBot="1" x14ac:dyDescent="0.35">
      <c r="A9" s="17">
        <v>8</v>
      </c>
      <c r="B9" s="108">
        <v>5</v>
      </c>
      <c r="C9" s="15">
        <v>5</v>
      </c>
      <c r="D9" s="2" t="s">
        <v>4</v>
      </c>
      <c r="E9" s="2" t="s">
        <v>35</v>
      </c>
      <c r="F9" s="2" t="s">
        <v>5</v>
      </c>
      <c r="G9" s="2"/>
      <c r="H9" s="2"/>
      <c r="I9" s="2"/>
      <c r="J9" s="2"/>
      <c r="K9" s="2"/>
      <c r="M9" s="15">
        <v>0</v>
      </c>
      <c r="N9" s="2"/>
      <c r="O9" s="2"/>
      <c r="P9" s="2"/>
      <c r="Q9" s="2"/>
      <c r="R9" s="2"/>
      <c r="S9" s="2"/>
      <c r="T9" s="2"/>
      <c r="U9" s="2"/>
      <c r="W9" s="16">
        <v>9612750</v>
      </c>
      <c r="X9">
        <f t="shared" si="0"/>
        <v>961.27499999999998</v>
      </c>
      <c r="Y9" s="16">
        <v>5529020.1500000004</v>
      </c>
      <c r="Z9">
        <f>Y9/1000000</f>
        <v>5.52902015</v>
      </c>
      <c r="AA9" s="16">
        <v>227938.55</v>
      </c>
      <c r="AD9">
        <f t="shared" si="2"/>
        <v>0.6314333137255419</v>
      </c>
      <c r="AF9" s="38">
        <v>186500</v>
      </c>
      <c r="AG9" s="31">
        <f t="shared" si="3"/>
        <v>18.649999999999999</v>
      </c>
      <c r="AH9" s="38">
        <v>35042</v>
      </c>
      <c r="AI9" s="31">
        <f t="shared" si="4"/>
        <v>3.5041999999999997E-2</v>
      </c>
      <c r="AJ9" s="37">
        <v>62.58</v>
      </c>
      <c r="AK9" s="47">
        <v>102.63</v>
      </c>
      <c r="AL9" s="49">
        <v>95.38</v>
      </c>
      <c r="AM9" s="93">
        <f t="shared" si="5"/>
        <v>0.67230210792815703</v>
      </c>
    </row>
    <row r="10" spans="1:39" ht="16.2" thickBot="1" x14ac:dyDescent="0.35">
      <c r="A10" s="17">
        <v>9</v>
      </c>
      <c r="B10" s="108"/>
      <c r="C10" s="15">
        <v>4</v>
      </c>
      <c r="D10" s="2" t="s">
        <v>4</v>
      </c>
      <c r="E10" s="2" t="s">
        <v>35</v>
      </c>
      <c r="F10" s="2" t="s">
        <v>5</v>
      </c>
      <c r="G10" s="2"/>
      <c r="H10" s="2"/>
      <c r="I10" s="2"/>
      <c r="J10" s="2"/>
      <c r="K10" s="2"/>
      <c r="M10" s="15">
        <v>1</v>
      </c>
      <c r="N10" s="2" t="s">
        <v>14</v>
      </c>
      <c r="O10" s="2" t="s">
        <v>35</v>
      </c>
      <c r="P10" s="2" t="s">
        <v>5</v>
      </c>
      <c r="Q10" s="2"/>
      <c r="R10" s="2"/>
      <c r="S10" s="2"/>
      <c r="T10" s="2"/>
      <c r="U10" s="2"/>
      <c r="W10" s="16">
        <v>10195800</v>
      </c>
      <c r="X10">
        <f t="shared" si="0"/>
        <v>1019.58</v>
      </c>
      <c r="Y10" s="16">
        <v>28886822.18</v>
      </c>
      <c r="Z10">
        <f t="shared" si="1"/>
        <v>28.886822179999999</v>
      </c>
      <c r="AA10" s="16">
        <v>256554.7</v>
      </c>
      <c r="AD10">
        <f t="shared" si="2"/>
        <v>0.58651140538735591</v>
      </c>
      <c r="AF10" s="38">
        <v>151800</v>
      </c>
      <c r="AG10" s="31">
        <f t="shared" si="3"/>
        <v>15.18</v>
      </c>
      <c r="AH10" s="38">
        <v>26230.400000000001</v>
      </c>
      <c r="AI10" s="31">
        <f t="shared" si="4"/>
        <v>2.6230400000000001E-2</v>
      </c>
      <c r="AJ10" s="37">
        <v>46.84</v>
      </c>
      <c r="AK10" s="47">
        <v>84.98</v>
      </c>
      <c r="AL10" s="49">
        <v>95.38</v>
      </c>
      <c r="AM10" s="93">
        <f t="shared" si="5"/>
        <v>0.67946247950428007</v>
      </c>
    </row>
    <row r="11" spans="1:39" ht="16.2" thickBot="1" x14ac:dyDescent="0.35">
      <c r="A11" s="17">
        <v>10</v>
      </c>
      <c r="B11" s="108"/>
      <c r="C11" s="15">
        <v>3</v>
      </c>
      <c r="D11" s="2" t="s">
        <v>4</v>
      </c>
      <c r="E11" s="2" t="s">
        <v>35</v>
      </c>
      <c r="F11" s="2" t="s">
        <v>5</v>
      </c>
      <c r="G11" s="2"/>
      <c r="H11" s="2"/>
      <c r="I11" s="2"/>
      <c r="J11" s="2"/>
      <c r="K11" s="2"/>
      <c r="M11" s="15">
        <v>2</v>
      </c>
      <c r="N11" s="2" t="s">
        <v>14</v>
      </c>
      <c r="O11" s="2" t="s">
        <v>35</v>
      </c>
      <c r="P11" s="2" t="s">
        <v>5</v>
      </c>
      <c r="Q11" s="2"/>
      <c r="R11" s="2"/>
      <c r="S11" s="2"/>
      <c r="T11" s="2"/>
      <c r="U11" s="2"/>
      <c r="W11" s="16">
        <v>9578750</v>
      </c>
      <c r="X11">
        <f t="shared" si="0"/>
        <v>957.875</v>
      </c>
      <c r="Y11" s="16">
        <v>5543029.2999999998</v>
      </c>
      <c r="Z11">
        <f t="shared" si="1"/>
        <v>5.5430292999999997</v>
      </c>
      <c r="AA11" s="16">
        <v>228923.36</v>
      </c>
      <c r="AD11">
        <f t="shared" si="2"/>
        <v>0.63000717105203874</v>
      </c>
      <c r="AF11" s="38">
        <v>154775</v>
      </c>
      <c r="AG11" s="31">
        <f t="shared" si="3"/>
        <v>15.477499999999999</v>
      </c>
      <c r="AH11" s="38">
        <v>30884</v>
      </c>
      <c r="AI11" s="31">
        <f t="shared" si="4"/>
        <v>3.0884000000000002E-2</v>
      </c>
      <c r="AJ11" s="37">
        <v>55.15</v>
      </c>
      <c r="AK11" s="47">
        <v>99.06</v>
      </c>
      <c r="AL11" s="49">
        <v>95.38</v>
      </c>
      <c r="AM11" s="93">
        <f t="shared" si="5"/>
        <v>0.67381126145245096</v>
      </c>
    </row>
    <row r="12" spans="1:39" ht="16.2" thickBot="1" x14ac:dyDescent="0.35">
      <c r="A12" s="17">
        <v>11</v>
      </c>
      <c r="B12" s="108"/>
      <c r="C12" s="15">
        <v>2</v>
      </c>
      <c r="D12" s="2" t="s">
        <v>4</v>
      </c>
      <c r="E12" s="2" t="s">
        <v>35</v>
      </c>
      <c r="F12" s="2" t="s">
        <v>5</v>
      </c>
      <c r="G12" s="2"/>
      <c r="H12" s="2"/>
      <c r="I12" s="2"/>
      <c r="J12" s="2"/>
      <c r="K12" s="2"/>
      <c r="M12" s="15">
        <v>3</v>
      </c>
      <c r="N12" s="2" t="s">
        <v>14</v>
      </c>
      <c r="O12" s="2" t="s">
        <v>35</v>
      </c>
      <c r="P12" s="2" t="s">
        <v>5</v>
      </c>
      <c r="Q12" s="2"/>
      <c r="R12" s="2"/>
      <c r="S12" s="2"/>
      <c r="T12" s="2"/>
      <c r="U12" s="2"/>
      <c r="W12" s="16">
        <v>9866675</v>
      </c>
      <c r="X12">
        <f t="shared" si="0"/>
        <v>986.66750000000002</v>
      </c>
      <c r="Y12" s="16">
        <v>21591440.050000001</v>
      </c>
      <c r="Z12">
        <f t="shared" si="1"/>
        <v>21.591440049999999</v>
      </c>
      <c r="AA12" s="16">
        <v>230179.15</v>
      </c>
      <c r="AD12">
        <f t="shared" si="2"/>
        <v>0.62744270435113925</v>
      </c>
      <c r="AF12" s="38">
        <v>145800</v>
      </c>
      <c r="AG12" s="31">
        <f t="shared" si="3"/>
        <v>14.58</v>
      </c>
      <c r="AH12" s="38">
        <v>28263.200000000001</v>
      </c>
      <c r="AI12" s="31">
        <f t="shared" si="4"/>
        <v>2.8263200000000002E-2</v>
      </c>
      <c r="AJ12" s="37">
        <v>50.47</v>
      </c>
      <c r="AK12" s="47">
        <v>92.19</v>
      </c>
      <c r="AL12" s="49">
        <v>95.38</v>
      </c>
      <c r="AM12" s="93">
        <f t="shared" si="5"/>
        <v>0.67658615053077786</v>
      </c>
    </row>
    <row r="13" spans="1:39" ht="16.2" thickBot="1" x14ac:dyDescent="0.35">
      <c r="A13" s="17">
        <v>12</v>
      </c>
      <c r="B13" s="108"/>
      <c r="C13" s="15">
        <v>1</v>
      </c>
      <c r="D13" s="2" t="s">
        <v>4</v>
      </c>
      <c r="E13" s="2" t="s">
        <v>35</v>
      </c>
      <c r="F13" s="2" t="s">
        <v>5</v>
      </c>
      <c r="G13" s="2"/>
      <c r="H13" s="2"/>
      <c r="I13" s="2"/>
      <c r="J13" s="2"/>
      <c r="K13" s="2"/>
      <c r="M13" s="15">
        <v>4</v>
      </c>
      <c r="N13" s="2" t="s">
        <v>14</v>
      </c>
      <c r="O13" s="2" t="s">
        <v>35</v>
      </c>
      <c r="P13" s="2" t="s">
        <v>5</v>
      </c>
      <c r="Q13" s="2"/>
      <c r="R13" s="2"/>
      <c r="S13" s="2"/>
      <c r="T13" s="2"/>
      <c r="U13" s="2"/>
      <c r="W13" s="16">
        <v>8483100</v>
      </c>
      <c r="X13">
        <f t="shared" si="0"/>
        <v>848.31</v>
      </c>
      <c r="Y13" s="16">
        <v>4553626.95</v>
      </c>
      <c r="Z13">
        <f t="shared" si="1"/>
        <v>4.55362695</v>
      </c>
      <c r="AA13" s="16">
        <v>183280.89</v>
      </c>
      <c r="AD13">
        <f t="shared" si="2"/>
        <v>0.70198388424666991</v>
      </c>
      <c r="AF13" s="38">
        <v>155475</v>
      </c>
      <c r="AG13" s="31">
        <f t="shared" si="3"/>
        <v>15.547499999999999</v>
      </c>
      <c r="AH13" s="38">
        <v>28840</v>
      </c>
      <c r="AI13" s="31">
        <f t="shared" si="4"/>
        <v>2.8840000000000001E-2</v>
      </c>
      <c r="AJ13" s="37">
        <v>51.5</v>
      </c>
      <c r="AK13" s="47">
        <v>89.97</v>
      </c>
      <c r="AL13" s="49">
        <v>95.38</v>
      </c>
      <c r="AM13" s="93">
        <f t="shared" si="5"/>
        <v>0.67745128593586013</v>
      </c>
    </row>
    <row r="14" spans="1:39" ht="16.2" thickBot="1" x14ac:dyDescent="0.35">
      <c r="A14" s="17">
        <v>13</v>
      </c>
      <c r="B14" s="108">
        <v>6</v>
      </c>
      <c r="C14" s="15">
        <v>6</v>
      </c>
      <c r="D14" s="2" t="s">
        <v>4</v>
      </c>
      <c r="E14" s="2" t="s">
        <v>35</v>
      </c>
      <c r="F14" s="2" t="s">
        <v>5</v>
      </c>
      <c r="G14" s="2"/>
      <c r="H14" s="2"/>
      <c r="I14" s="2"/>
      <c r="J14" s="2"/>
      <c r="K14" s="2"/>
      <c r="M14" s="15">
        <v>0</v>
      </c>
      <c r="N14" s="2"/>
      <c r="O14" s="2"/>
      <c r="P14" s="2"/>
      <c r="Q14" s="2"/>
      <c r="R14" s="2"/>
      <c r="S14" s="2"/>
      <c r="T14" s="2"/>
      <c r="U14" s="2"/>
      <c r="W14" s="16">
        <v>85050</v>
      </c>
      <c r="X14">
        <f t="shared" si="0"/>
        <v>8.5050000000000008</v>
      </c>
      <c r="Y14" s="16">
        <v>238454.39999999999</v>
      </c>
      <c r="Z14">
        <f t="shared" si="1"/>
        <v>0.23845439999999998</v>
      </c>
      <c r="AA14" s="16">
        <v>11429.9</v>
      </c>
      <c r="AD14">
        <f t="shared" si="2"/>
        <v>0.98239211857343822</v>
      </c>
      <c r="AF14" s="38">
        <v>177850</v>
      </c>
      <c r="AG14" s="31">
        <f t="shared" si="3"/>
        <v>17.785</v>
      </c>
      <c r="AH14" s="38">
        <v>33051.199999999997</v>
      </c>
      <c r="AI14" s="31">
        <f t="shared" si="4"/>
        <v>3.3051199999999996E-2</v>
      </c>
      <c r="AJ14" s="37">
        <v>59.02</v>
      </c>
      <c r="AK14" s="47">
        <v>97.68</v>
      </c>
      <c r="AL14" s="49">
        <v>98.92</v>
      </c>
      <c r="AM14" s="103">
        <f t="shared" si="5"/>
        <v>0.66368657403476528</v>
      </c>
    </row>
    <row r="15" spans="1:39" ht="16.2" thickBot="1" x14ac:dyDescent="0.35">
      <c r="A15" s="17">
        <v>14</v>
      </c>
      <c r="B15" s="108"/>
      <c r="C15" s="15">
        <v>5</v>
      </c>
      <c r="D15" s="2" t="s">
        <v>4</v>
      </c>
      <c r="E15" s="2" t="s">
        <v>35</v>
      </c>
      <c r="F15" s="2" t="s">
        <v>5</v>
      </c>
      <c r="G15" s="2"/>
      <c r="H15" s="2"/>
      <c r="I15" s="2"/>
      <c r="J15" s="2"/>
      <c r="K15" s="2"/>
      <c r="M15" s="15">
        <v>1</v>
      </c>
      <c r="N15" s="2" t="s">
        <v>14</v>
      </c>
      <c r="O15" s="2" t="s">
        <v>35</v>
      </c>
      <c r="P15" s="2" t="s">
        <v>5</v>
      </c>
      <c r="Q15" s="2"/>
      <c r="R15" s="2"/>
      <c r="S15" s="2"/>
      <c r="T15" s="2"/>
      <c r="U15" s="2"/>
      <c r="W15" s="16">
        <v>91750</v>
      </c>
      <c r="X15">
        <f t="shared" si="0"/>
        <v>9.1750000000000007</v>
      </c>
      <c r="Y15" s="16">
        <v>237381.6</v>
      </c>
      <c r="Z15">
        <f t="shared" si="1"/>
        <v>0.2373816</v>
      </c>
      <c r="AA15" s="16">
        <v>11375.3</v>
      </c>
      <c r="AD15">
        <f t="shared" si="2"/>
        <v>0.98246058984002871</v>
      </c>
      <c r="AF15" s="38">
        <v>187425</v>
      </c>
      <c r="AG15" s="31">
        <f t="shared" si="3"/>
        <v>18.7425</v>
      </c>
      <c r="AH15" s="38">
        <v>34722.800000000003</v>
      </c>
      <c r="AI15" s="31">
        <f t="shared" si="4"/>
        <v>3.4722800000000005E-2</v>
      </c>
      <c r="AJ15" s="37">
        <v>62.01</v>
      </c>
      <c r="AK15" s="47">
        <v>99.24</v>
      </c>
      <c r="AL15" s="49">
        <v>98.92</v>
      </c>
      <c r="AM15" s="103">
        <f t="shared" si="5"/>
        <v>0.66303694113030853</v>
      </c>
    </row>
    <row r="16" spans="1:39" ht="16.2" thickBot="1" x14ac:dyDescent="0.35">
      <c r="A16" s="17">
        <v>15</v>
      </c>
      <c r="B16" s="108"/>
      <c r="C16" s="15">
        <v>4</v>
      </c>
      <c r="D16" s="2" t="s">
        <v>4</v>
      </c>
      <c r="E16" s="2" t="s">
        <v>35</v>
      </c>
      <c r="F16" s="2" t="s">
        <v>5</v>
      </c>
      <c r="G16" s="2"/>
      <c r="H16" s="2"/>
      <c r="I16" s="2"/>
      <c r="J16" s="2"/>
      <c r="K16" s="2"/>
      <c r="M16" s="15">
        <v>2</v>
      </c>
      <c r="N16" s="2" t="s">
        <v>14</v>
      </c>
      <c r="O16" s="2" t="s">
        <v>35</v>
      </c>
      <c r="P16" s="2" t="s">
        <v>5</v>
      </c>
      <c r="Q16" s="2"/>
      <c r="R16" s="2"/>
      <c r="S16" s="2"/>
      <c r="T16" s="2"/>
      <c r="U16" s="2"/>
      <c r="W16" s="16">
        <v>84050</v>
      </c>
      <c r="X16">
        <f t="shared" si="0"/>
        <v>8.4049999999999994</v>
      </c>
      <c r="Y16" s="16">
        <v>248055.2</v>
      </c>
      <c r="Z16">
        <f t="shared" si="1"/>
        <v>0.2480552</v>
      </c>
      <c r="AA16" s="16">
        <v>11889.31</v>
      </c>
      <c r="AD16">
        <f t="shared" si="2"/>
        <v>0.98169411743418578</v>
      </c>
      <c r="AF16" s="38">
        <v>166875</v>
      </c>
      <c r="AG16" s="31">
        <f t="shared" si="3"/>
        <v>16.6875</v>
      </c>
      <c r="AH16" s="38">
        <v>31032.400000000001</v>
      </c>
      <c r="AI16" s="31">
        <f t="shared" si="4"/>
        <v>3.1032400000000002E-2</v>
      </c>
      <c r="AJ16" s="37">
        <v>55.41</v>
      </c>
      <c r="AK16" s="47">
        <v>94.99</v>
      </c>
      <c r="AL16" s="49">
        <v>98.92</v>
      </c>
      <c r="AM16" s="103">
        <f t="shared" si="5"/>
        <v>0.66479223357664519</v>
      </c>
    </row>
    <row r="17" spans="1:39" ht="16.2" thickBot="1" x14ac:dyDescent="0.35">
      <c r="A17" s="17">
        <v>16</v>
      </c>
      <c r="B17" s="108"/>
      <c r="C17" s="15">
        <v>3</v>
      </c>
      <c r="D17" s="2" t="s">
        <v>4</v>
      </c>
      <c r="E17" s="2" t="s">
        <v>35</v>
      </c>
      <c r="F17" s="2" t="s">
        <v>5</v>
      </c>
      <c r="G17" s="2"/>
      <c r="H17" s="2"/>
      <c r="I17" s="2"/>
      <c r="J17" s="2"/>
      <c r="K17" s="2"/>
      <c r="M17" s="15">
        <v>3</v>
      </c>
      <c r="N17" s="2" t="s">
        <v>14</v>
      </c>
      <c r="O17" s="2" t="s">
        <v>35</v>
      </c>
      <c r="P17" s="2" t="s">
        <v>5</v>
      </c>
      <c r="Q17" s="2"/>
      <c r="R17" s="2"/>
      <c r="S17" s="2"/>
      <c r="T17" s="2"/>
      <c r="U17" s="2"/>
      <c r="W17" s="16">
        <v>77950</v>
      </c>
      <c r="X17">
        <f t="shared" si="0"/>
        <v>7.7949999999999999</v>
      </c>
      <c r="Y17" s="16">
        <v>255627.2</v>
      </c>
      <c r="Z17">
        <f t="shared" si="1"/>
        <v>0.2556272</v>
      </c>
      <c r="AA17" s="16">
        <v>12250.83</v>
      </c>
      <c r="AD17">
        <f t="shared" si="2"/>
        <v>0.98115653851398643</v>
      </c>
      <c r="AF17" s="38">
        <v>154525</v>
      </c>
      <c r="AG17" s="31">
        <f t="shared" si="3"/>
        <v>15.452500000000001</v>
      </c>
      <c r="AH17" s="38">
        <v>28876.400000000001</v>
      </c>
      <c r="AI17" s="31">
        <f t="shared" si="4"/>
        <v>2.88764E-2</v>
      </c>
      <c r="AJ17" s="37">
        <v>51.57</v>
      </c>
      <c r="AK17" s="47">
        <v>91.41</v>
      </c>
      <c r="AL17" s="49">
        <v>98.92</v>
      </c>
      <c r="AM17" s="103">
        <f t="shared" si="5"/>
        <v>0.66625727010905167</v>
      </c>
    </row>
    <row r="18" spans="1:39" ht="16.2" thickBot="1" x14ac:dyDescent="0.35">
      <c r="A18" s="17">
        <v>17</v>
      </c>
      <c r="B18" s="108"/>
      <c r="C18" s="15">
        <v>2</v>
      </c>
      <c r="D18" s="2" t="s">
        <v>4</v>
      </c>
      <c r="E18" s="2" t="s">
        <v>35</v>
      </c>
      <c r="F18" s="2" t="s">
        <v>5</v>
      </c>
      <c r="G18" s="2"/>
      <c r="H18" s="2"/>
      <c r="I18" s="2"/>
      <c r="J18" s="2"/>
      <c r="K18" s="2"/>
      <c r="M18" s="15">
        <v>4</v>
      </c>
      <c r="N18" s="2" t="s">
        <v>14</v>
      </c>
      <c r="O18" s="2" t="s">
        <v>35</v>
      </c>
      <c r="P18" s="2" t="s">
        <v>5</v>
      </c>
      <c r="Q18" s="2"/>
      <c r="R18" s="2"/>
      <c r="S18" s="2"/>
      <c r="T18" s="2"/>
      <c r="U18" s="2"/>
      <c r="W18" s="16">
        <v>7809900</v>
      </c>
      <c r="X18">
        <f t="shared" si="0"/>
        <v>780.99</v>
      </c>
      <c r="Y18" s="16">
        <v>3715929.1</v>
      </c>
      <c r="Z18">
        <f t="shared" si="1"/>
        <v>3.7159290999999999</v>
      </c>
      <c r="AA18" s="16">
        <v>142778.10999999999</v>
      </c>
      <c r="AD18">
        <f t="shared" si="2"/>
        <v>0.76519718852429353</v>
      </c>
      <c r="AF18" s="38">
        <v>150275</v>
      </c>
      <c r="AG18" s="31">
        <f t="shared" si="3"/>
        <v>15.0275</v>
      </c>
      <c r="AH18" s="38">
        <v>26107.200000000001</v>
      </c>
      <c r="AI18" s="31">
        <f t="shared" si="4"/>
        <v>2.6107200000000001E-2</v>
      </c>
      <c r="AJ18" s="37">
        <v>46.62</v>
      </c>
      <c r="AK18" s="47">
        <v>86.33</v>
      </c>
      <c r="AL18" s="49">
        <v>98.92</v>
      </c>
      <c r="AM18" s="103">
        <f t="shared" si="5"/>
        <v>0.66830617138100179</v>
      </c>
    </row>
    <row r="19" spans="1:39" ht="16.2" thickBot="1" x14ac:dyDescent="0.35">
      <c r="A19" s="17">
        <v>18</v>
      </c>
      <c r="B19" s="108"/>
      <c r="C19" s="15">
        <v>1</v>
      </c>
      <c r="D19" s="2" t="s">
        <v>4</v>
      </c>
      <c r="E19" s="2" t="s">
        <v>35</v>
      </c>
      <c r="F19" s="2" t="s">
        <v>5</v>
      </c>
      <c r="G19" s="2"/>
      <c r="H19" s="2"/>
      <c r="I19" s="2"/>
      <c r="J19" s="2"/>
      <c r="K19" s="2"/>
      <c r="M19" s="15">
        <v>5</v>
      </c>
      <c r="N19" s="2" t="s">
        <v>14</v>
      </c>
      <c r="O19" s="2" t="s">
        <v>35</v>
      </c>
      <c r="P19" s="2" t="s">
        <v>5</v>
      </c>
      <c r="Q19" s="2"/>
      <c r="R19" s="2"/>
      <c r="S19" s="2"/>
      <c r="T19" s="2"/>
      <c r="U19" s="2"/>
      <c r="W19" s="16">
        <v>80650</v>
      </c>
      <c r="X19">
        <f t="shared" si="0"/>
        <v>8.0649999999999995</v>
      </c>
      <c r="Y19" s="16">
        <v>237765.2</v>
      </c>
      <c r="Z19">
        <f t="shared" si="1"/>
        <v>0.23776520000000001</v>
      </c>
      <c r="AA19" s="16">
        <v>11395.39</v>
      </c>
      <c r="AD19">
        <f t="shared" si="2"/>
        <v>0.98245440054480282</v>
      </c>
      <c r="AF19" s="38">
        <v>161225</v>
      </c>
      <c r="AG19" s="31">
        <f t="shared" si="3"/>
        <v>16.122499999999999</v>
      </c>
      <c r="AH19" s="38">
        <v>27350.400000000001</v>
      </c>
      <c r="AI19" s="31">
        <f t="shared" si="4"/>
        <v>2.73504E-2</v>
      </c>
      <c r="AJ19" s="37">
        <v>48.84</v>
      </c>
      <c r="AK19" s="47">
        <v>86</v>
      </c>
      <c r="AL19" s="49">
        <v>98.92</v>
      </c>
      <c r="AM19" s="103">
        <f>1-((0.2*AG19/9087)+(0.2*AI19/191106)+(0.2*AJ19/131224)+(0.3*AL19/100)+(0.1*AK19/250))</f>
        <v>0.66841068618938415</v>
      </c>
    </row>
    <row r="21" spans="1:39" x14ac:dyDescent="0.3">
      <c r="W21" s="20" t="s">
        <v>61</v>
      </c>
      <c r="X21" s="20"/>
      <c r="Y21" s="20"/>
      <c r="Z21" s="20"/>
      <c r="AA21" s="20"/>
      <c r="AB21" s="20"/>
      <c r="AC21" s="20"/>
      <c r="AD21" s="20"/>
      <c r="AF21" s="20" t="s">
        <v>62</v>
      </c>
      <c r="AG21" s="20"/>
      <c r="AH21" s="20"/>
      <c r="AI21" s="20"/>
      <c r="AJ21" s="20"/>
      <c r="AK21" s="20"/>
      <c r="AL21" s="20"/>
      <c r="AM21" s="20"/>
    </row>
    <row r="22" spans="1:39" x14ac:dyDescent="0.3">
      <c r="AF22" s="114" t="s">
        <v>64</v>
      </c>
      <c r="AG22" s="114"/>
    </row>
    <row r="26" spans="1:39" ht="15.6" x14ac:dyDescent="0.3">
      <c r="H26" s="1"/>
      <c r="I26" s="1"/>
      <c r="J26" s="1"/>
    </row>
    <row r="27" spans="1:39" ht="15.6" x14ac:dyDescent="0.3">
      <c r="H27" s="1"/>
      <c r="I27" s="1"/>
      <c r="J27" s="1"/>
    </row>
    <row r="28" spans="1:39" ht="15.6" x14ac:dyDescent="0.3">
      <c r="H28" s="1"/>
      <c r="I28" s="1"/>
      <c r="J28" s="1"/>
    </row>
    <row r="29" spans="1:39" ht="15.6" x14ac:dyDescent="0.3">
      <c r="H29" s="1"/>
      <c r="I29" s="1"/>
      <c r="J29" s="1"/>
    </row>
    <row r="30" spans="1:39" ht="15.6" x14ac:dyDescent="0.3">
      <c r="H30" s="1"/>
      <c r="I30" s="1"/>
      <c r="J30" s="1"/>
    </row>
    <row r="31" spans="1:39" ht="15.6" x14ac:dyDescent="0.3">
      <c r="H31" s="1"/>
      <c r="I31" s="1"/>
      <c r="J31" s="1"/>
    </row>
    <row r="32" spans="1:39" ht="15.6" x14ac:dyDescent="0.3">
      <c r="H32" s="1"/>
      <c r="I32" s="1"/>
      <c r="J32" s="1"/>
    </row>
    <row r="33" spans="8:33" ht="15.6" x14ac:dyDescent="0.3">
      <c r="H33" s="1"/>
      <c r="I33" s="1"/>
      <c r="J33" s="1"/>
    </row>
    <row r="34" spans="8:33" ht="15.6" x14ac:dyDescent="0.3">
      <c r="H34" s="1"/>
      <c r="I34" s="1"/>
      <c r="J34" s="1"/>
    </row>
    <row r="35" spans="8:33" ht="15.6" x14ac:dyDescent="0.3">
      <c r="H35" s="1"/>
      <c r="I35" s="1"/>
      <c r="J35" s="1"/>
    </row>
    <row r="36" spans="8:33" ht="15.6" x14ac:dyDescent="0.3">
      <c r="H36" s="1"/>
      <c r="I36" s="1"/>
      <c r="J36" s="1"/>
    </row>
    <row r="37" spans="8:33" ht="15.6" x14ac:dyDescent="0.3">
      <c r="H37" s="1"/>
      <c r="I37" s="1"/>
      <c r="J37" s="1"/>
    </row>
    <row r="38" spans="8:33" ht="15.6" x14ac:dyDescent="0.3">
      <c r="H38" s="1"/>
      <c r="I38" s="1"/>
      <c r="J38" s="1"/>
    </row>
    <row r="39" spans="8:33" ht="15.6" x14ac:dyDescent="0.3">
      <c r="H39" s="1"/>
      <c r="I39" s="1"/>
      <c r="J39" s="1"/>
    </row>
    <row r="40" spans="8:33" ht="15.6" customHeight="1" x14ac:dyDescent="0.3">
      <c r="H40" s="1"/>
      <c r="I40" s="1"/>
      <c r="J40" s="1"/>
      <c r="Z40" s="75"/>
      <c r="AA40" s="113" t="s">
        <v>68</v>
      </c>
      <c r="AB40" s="113"/>
      <c r="AC40" s="113"/>
      <c r="AD40" s="113"/>
      <c r="AE40" s="113"/>
      <c r="AF40" s="113"/>
      <c r="AG40" s="10"/>
    </row>
    <row r="41" spans="8:33" ht="31.2" x14ac:dyDescent="0.3">
      <c r="H41" s="1"/>
      <c r="I41" s="1"/>
      <c r="J41" s="1"/>
      <c r="Z41" s="76" t="s">
        <v>66</v>
      </c>
      <c r="AA41" s="77">
        <v>0</v>
      </c>
      <c r="AB41" s="77">
        <v>1</v>
      </c>
      <c r="AC41" s="77">
        <v>2</v>
      </c>
      <c r="AD41" s="77">
        <v>3</v>
      </c>
      <c r="AE41" s="77">
        <v>4</v>
      </c>
      <c r="AF41" s="77">
        <v>5</v>
      </c>
    </row>
    <row r="42" spans="8:33" ht="15.6" x14ac:dyDescent="0.3">
      <c r="H42" s="1"/>
      <c r="I42" s="1"/>
      <c r="J42" s="1"/>
      <c r="Z42" s="77">
        <v>1</v>
      </c>
      <c r="AA42" s="78"/>
      <c r="AB42" s="79"/>
      <c r="AC42" s="80">
        <f>AM4</f>
        <v>0.69416871003743252</v>
      </c>
      <c r="AD42" s="80">
        <f>AM8</f>
        <v>0.68770293224638812</v>
      </c>
      <c r="AE42" s="80">
        <f>AM13</f>
        <v>0.67745128593586013</v>
      </c>
      <c r="AF42" s="81">
        <f>AM19</f>
        <v>0.66841068618938415</v>
      </c>
    </row>
    <row r="43" spans="8:33" ht="15.6" x14ac:dyDescent="0.3">
      <c r="H43" s="1"/>
      <c r="I43" s="1"/>
      <c r="J43" s="1"/>
      <c r="Z43" s="77">
        <v>2</v>
      </c>
      <c r="AA43" s="82"/>
      <c r="AB43" s="83">
        <f>AM3</f>
        <v>0.64601426304628995</v>
      </c>
      <c r="AC43" s="83">
        <f>AM7</f>
        <v>0.68684598432904242</v>
      </c>
      <c r="AD43" s="83">
        <f>AM12</f>
        <v>0.67658615053077786</v>
      </c>
      <c r="AE43" s="83">
        <f>AM18</f>
        <v>0.66830617138100179</v>
      </c>
      <c r="AF43" s="84"/>
    </row>
    <row r="44" spans="8:33" ht="15.6" x14ac:dyDescent="0.3">
      <c r="H44" s="1"/>
      <c r="I44" s="1"/>
      <c r="J44" s="1"/>
      <c r="Z44" s="77">
        <v>3</v>
      </c>
      <c r="AA44" s="85">
        <f>AM2</f>
        <v>0.68615134246443188</v>
      </c>
      <c r="AB44" s="83">
        <f>AM6</f>
        <v>0.68648186953141388</v>
      </c>
      <c r="AC44" s="83">
        <f>AM11</f>
        <v>0.67381126145245096</v>
      </c>
      <c r="AD44" s="83">
        <f>AM17</f>
        <v>0.66625727010905167</v>
      </c>
      <c r="AE44" s="86"/>
      <c r="AF44" s="84"/>
    </row>
    <row r="45" spans="8:33" ht="15.6" x14ac:dyDescent="0.3">
      <c r="H45" s="1"/>
      <c r="I45" s="1"/>
      <c r="J45" s="1"/>
      <c r="Z45" s="77">
        <v>4</v>
      </c>
      <c r="AA45" s="85">
        <f>AM5</f>
        <v>0.69092284224538725</v>
      </c>
      <c r="AB45" s="83">
        <f>AM10</f>
        <v>0.67946247950428007</v>
      </c>
      <c r="AC45" s="83">
        <f>AM16</f>
        <v>0.66479223357664519</v>
      </c>
      <c r="AD45" s="86"/>
      <c r="AE45" s="86"/>
      <c r="AF45" s="84"/>
    </row>
    <row r="46" spans="8:33" ht="15.6" x14ac:dyDescent="0.3">
      <c r="Z46" s="77">
        <v>5</v>
      </c>
      <c r="AA46" s="85">
        <f>AM9</f>
        <v>0.67230210792815703</v>
      </c>
      <c r="AB46" s="83">
        <f>AM15</f>
        <v>0.66303694113030853</v>
      </c>
      <c r="AC46" s="86"/>
      <c r="AD46" s="86"/>
      <c r="AE46" s="86"/>
      <c r="AF46" s="84"/>
    </row>
    <row r="47" spans="8:33" ht="15.6" x14ac:dyDescent="0.3">
      <c r="Z47" s="77">
        <v>6</v>
      </c>
      <c r="AA47" s="87">
        <f>AM14</f>
        <v>0.66368657403476528</v>
      </c>
      <c r="AB47" s="88"/>
      <c r="AC47" s="88"/>
      <c r="AD47" s="88"/>
      <c r="AE47" s="88"/>
      <c r="AF47" s="89"/>
    </row>
  </sheetData>
  <mergeCells count="6">
    <mergeCell ref="AA40:AF40"/>
    <mergeCell ref="B2:B4"/>
    <mergeCell ref="B5:B8"/>
    <mergeCell ref="B9:B13"/>
    <mergeCell ref="B14:B19"/>
    <mergeCell ref="AF22:AG22"/>
  </mergeCells>
  <phoneticPr fontId="2" type="noConversion"/>
  <conditionalFormatting sqref="AA44:AA47 AB43:AB46 AC42:AC45 AD42:AD44 AE42:AE43 AF4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5:AA48 AB44:AB47 AC43:AC46 AD42:AD45 AE42:AE44 AF42:AF43 AG4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06BFA8-B5AA-411D-91B1-9956C7A1D7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permutations</vt:lpstr>
      <vt:lpstr>Salamis DoE</vt:lpstr>
      <vt:lpstr>Pyrenees DoE</vt:lpstr>
      <vt:lpstr>Palisades DoE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asus</cp:lastModifiedBy>
  <cp:revision/>
  <dcterms:created xsi:type="dcterms:W3CDTF">2025-07-02T08:17:06Z</dcterms:created>
  <dcterms:modified xsi:type="dcterms:W3CDTF">2025-09-09T16:22:16Z</dcterms:modified>
  <cp:category/>
  <cp:contentStatus/>
</cp:coreProperties>
</file>