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ern\OneDrive\Desktop\Vetcon\DC32\Geiger\"/>
    </mc:Choice>
  </mc:AlternateContent>
  <xr:revisionPtr revIDLastSave="0" documentId="13_ncr:1_{7F136548-6307-4531-9B5B-4D8EE6E0852E}" xr6:coauthVersionLast="47" xr6:coauthVersionMax="47" xr10:uidLastSave="{00000000-0000-0000-0000-000000000000}"/>
  <bookViews>
    <workbookView xWindow="3270" yWindow="1860" windowWidth="21600" windowHeight="12585" xr2:uid="{02D293EB-0373-4ED6-BB73-425E77A54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G27" i="1"/>
  <c r="G24" i="1"/>
  <c r="F24" i="1"/>
  <c r="E24" i="1"/>
  <c r="E23" i="1"/>
  <c r="G23" i="1"/>
  <c r="F23" i="1"/>
  <c r="F22" i="1"/>
  <c r="F21" i="1"/>
  <c r="G21" i="1"/>
  <c r="F20" i="1"/>
  <c r="G20" i="1"/>
  <c r="F19" i="1"/>
  <c r="F18" i="1"/>
  <c r="G18" i="1"/>
  <c r="F17" i="1"/>
  <c r="G17" i="1"/>
  <c r="F16" i="1"/>
  <c r="G16" i="1"/>
  <c r="F15" i="1"/>
  <c r="F14" i="1"/>
  <c r="F13" i="1"/>
  <c r="F12" i="1"/>
  <c r="G12" i="1"/>
  <c r="F11" i="1"/>
  <c r="F3" i="1"/>
  <c r="F4" i="1"/>
  <c r="F5" i="1"/>
  <c r="F6" i="1"/>
  <c r="F7" i="1"/>
  <c r="F8" i="1"/>
  <c r="F9" i="1"/>
  <c r="F10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G13" i="1" s="1"/>
  <c r="E14" i="1"/>
  <c r="G14" i="1" s="1"/>
  <c r="E15" i="1"/>
  <c r="G15" i="1" s="1"/>
  <c r="E16" i="1"/>
  <c r="E17" i="1"/>
  <c r="E18" i="1"/>
  <c r="E19" i="1"/>
  <c r="G19" i="1" s="1"/>
  <c r="E20" i="1"/>
  <c r="E21" i="1"/>
  <c r="E22" i="1"/>
  <c r="G22" i="1" s="1"/>
  <c r="E2" i="1"/>
  <c r="G2" i="1" s="1"/>
</calcChain>
</file>

<file path=xl/sharedStrings.xml><?xml version="1.0" encoding="utf-8"?>
<sst xmlns="http://schemas.openxmlformats.org/spreadsheetml/2006/main" count="98" uniqueCount="92">
  <si>
    <t>Geiger Tube Clips</t>
  </si>
  <si>
    <t>Geiger Tube</t>
  </si>
  <si>
    <t>C4</t>
  </si>
  <si>
    <t>47n</t>
  </si>
  <si>
    <t>C5</t>
  </si>
  <si>
    <t>100u</t>
  </si>
  <si>
    <t>D1</t>
  </si>
  <si>
    <t>3v3</t>
  </si>
  <si>
    <t>D2</t>
  </si>
  <si>
    <t>MUR160</t>
  </si>
  <si>
    <t>D5</t>
  </si>
  <si>
    <t>1n4148</t>
  </si>
  <si>
    <t>L1</t>
  </si>
  <si>
    <t>10m</t>
  </si>
  <si>
    <t>Q1</t>
  </si>
  <si>
    <t>MPSA44</t>
  </si>
  <si>
    <t>Q2</t>
  </si>
  <si>
    <t>BC328</t>
  </si>
  <si>
    <t>Q3</t>
  </si>
  <si>
    <t>BC517</t>
  </si>
  <si>
    <t>R1</t>
  </si>
  <si>
    <t>3k3</t>
  </si>
  <si>
    <t>R2</t>
  </si>
  <si>
    <t>1k5</t>
  </si>
  <si>
    <t>R3</t>
  </si>
  <si>
    <t>100k</t>
  </si>
  <si>
    <t>R9</t>
  </si>
  <si>
    <t>220k</t>
  </si>
  <si>
    <t>R12</t>
  </si>
  <si>
    <t>3k9</t>
  </si>
  <si>
    <t xml:space="preserve"> 100n</t>
  </si>
  <si>
    <t>C1-C3, C6-C7</t>
  </si>
  <si>
    <t>TLC555xP</t>
  </si>
  <si>
    <t xml:space="preserve">U1, U2 </t>
  </si>
  <si>
    <t>1M8</t>
  </si>
  <si>
    <t xml:space="preserve">R6-R8 </t>
  </si>
  <si>
    <t xml:space="preserve"> 200v</t>
  </si>
  <si>
    <t>D3, D4</t>
  </si>
  <si>
    <t>Schematic #</t>
  </si>
  <si>
    <t>Rating</t>
  </si>
  <si>
    <t xml:space="preserve"> 10k</t>
  </si>
  <si>
    <t>R4, R11</t>
  </si>
  <si>
    <t>Cost</t>
  </si>
  <si>
    <t>#/board</t>
  </si>
  <si>
    <t>Part amount for 100</t>
  </si>
  <si>
    <t>Notes</t>
  </si>
  <si>
    <t>Link to part</t>
  </si>
  <si>
    <t>Rated 50VDC</t>
  </si>
  <si>
    <t>https://www.mouser.com/ProductDetail/KYOCERA-AVX/08055C104M4T4A?qs=xMTsDkQFXIy%252BVvJLAuiCrA%3D%3D</t>
  </si>
  <si>
    <t>Cost for 100 (10% over)</t>
  </si>
  <si>
    <t>https://www.mouser.com/ProductDetail/Vishay-BC-Components/D472M33Z5UL6UJ5R?qs=sGAEpiMZZMsh%252B1woXyUXj%2F8fQtVmCRCnzHSU51o%2FnQM%3D</t>
  </si>
  <si>
    <t>Rated 500VDC, this may be change</t>
  </si>
  <si>
    <t>Rated 10VDC?</t>
  </si>
  <si>
    <t>https://www.mouser.com/ProductDetail/Panasonic/EEU-FR1A101B?qs=sGAEpiMZZMvwFf0viD3Y3aIPvi3NCL4PziGmoV7SQrs%3D</t>
  </si>
  <si>
    <t>https://www.mouser.com/ProductDetail/Diotec-Semiconductor/BZT52C3V3?qs=OlC7AqGiEDmtA8GX4QnKtA%3D%3D</t>
  </si>
  <si>
    <t>https://www.mouser.com/ProductDetail/Diodes-Incorporated/MUR160?qs=7ctcZc7ShisDdGkSVd5tIw%3D%3D</t>
  </si>
  <si>
    <t>https://www.mouser.com/ProductDetail/Diodes-Incorporated/1SMB5956B-13?qs=uwKJARvjadOTUcHkJGZGig%3D%3D</t>
  </si>
  <si>
    <t>Confirm pads</t>
  </si>
  <si>
    <t>https://www.mouser.com/ProductDetail/Diotec-Semiconductor/1N4148?qs=OlC7AqGiEDmWf1%2FPHy84oA%3D%3D</t>
  </si>
  <si>
    <t>Confirm correct diode</t>
  </si>
  <si>
    <t>https://www.mouser.com/ProductDetail/Diotec-Semiconductor/MPSA44?qs=sGAEpiMZZMvplms98TlKY0KcA6mMWsPlQ%2FvW9vs2u1rc25%2Fimvwutw%3D%3D</t>
  </si>
  <si>
    <t>https://www.mouser.com/ProductDetail/Bourns/RLB0812-103KL?qs=sGAEpiMZZMv126LJFLh8y2sy2M7n%2F6dxOnW9NHLF99A%3D</t>
  </si>
  <si>
    <t>Cost for 1</t>
  </si>
  <si>
    <t>https://www.digikey.com/en/products/detail/bourns-inc./RLB0913-103K/6677245?utm_adgroup=&amp;utm_source=google&amp;utm_medium=cpc&amp;utm_campaign=PMax%20Shopping_Product_Low%20ROAS%20Categories&amp;utm_term=&amp;utm_content=&amp;gclid=Cj0KCQjwl8anBhCFARIsAKbbpyTZKKe74LXtd4REtxx7zCCG4uwMGp_bHshToC1mvep_O_giw_zeaCwaAi-gEALw_wcB</t>
  </si>
  <si>
    <r>
      <t xml:space="preserve">See second link need </t>
    </r>
    <r>
      <rPr>
        <b/>
        <sz val="11"/>
        <color theme="1"/>
        <rFont val="Calibri"/>
        <family val="2"/>
        <scheme val="minor"/>
      </rPr>
      <t>heavy</t>
    </r>
    <r>
      <rPr>
        <sz val="11"/>
        <color theme="1"/>
        <rFont val="Calibri"/>
        <family val="2"/>
        <scheme val="minor"/>
      </rPr>
      <t xml:space="preserve"> advice</t>
    </r>
  </si>
  <si>
    <t>https://www.mouser.com/ProductDetail/Diotec-Semiconductor/BC328-16?qs=OlC7AqGiEDnRu3DZnYROLw%3D%3D</t>
  </si>
  <si>
    <t>https://www.mouser.com/ProductDetail/onsemi-Fairchild/BC517-D74Z?qs=0lQeLiL1qybcgMwglWXoEw%3D%3D</t>
  </si>
  <si>
    <t>Seems rare</t>
  </si>
  <si>
    <t>https://www.mouser.com/ProductDetail/TE-Connectivity-Holsworthy/CRG0805F3K3?qs=sGAEpiMZZMtlubZbdhIBIIvX6HIFvcbFWiE4pAqNk3Y%3D</t>
  </si>
  <si>
    <t>https://www.mouser.com/ProductDetail/Vishay-Dale/CRCW08051K50FKEAHP?qs=sGAEpiMZZMtlubZbdhIBIB2QTI7Ai3WqybzgUoWcyNg%3D</t>
  </si>
  <si>
    <t>Specs?</t>
  </si>
  <si>
    <t>https://www.mouser.com/ProductDetail/ROHM-Semiconductor/SFR10EZPF15R0?qs=sGAEpiMZZMtlubZbdhIBIPTwcdbU5mXW%2FNOP6rB6h%2F8%3D</t>
  </si>
  <si>
    <t>https://www.mouser.com/ProductDetail/Vishay-Dale/TNPW080510K0DEEA?qs=dafR6q3Fy0zPpQJxxOiriQ%3D%3D</t>
  </si>
  <si>
    <t>https://www.mouser.com/ProductDetail/Vishay-Dale/RCC0805100KFKEA?qs=sGAEpiMZZMtlubZbdhIBINZyO39%252BOXIfQlimIaKNI5E%3D</t>
  </si>
  <si>
    <t>Specs? Voltage?</t>
  </si>
  <si>
    <t>https://www.mouser.com/ProductDetail/ROHM-Semiconductor/SDR10EZPJ185?qs=sGAEpiMZZMtlubZbdhIBIHubcf6MdfZfNVnN9rX5Yn0%3D</t>
  </si>
  <si>
    <t>https://www.mouser.com/ProductDetail/Panasonic/ERJ-PB6B2203V?qs=sGAEpiMZZMtlubZbdhIBIMNI7sOfyRuJsIHuhHWPNXI%3D</t>
  </si>
  <si>
    <t>R5, R10</t>
  </si>
  <si>
    <t>https://www.mouser.com/ProductDetail/Panasonic/ERA-6AED392V?qs=sGAEpiMZZMtlubZbdhIBINE5Vwz7C5t%2F6uVftNKwPpo%3D</t>
  </si>
  <si>
    <t>Correct? SMD? Jumper?</t>
  </si>
  <si>
    <t>https://www.mouser.com/ProductDetail/Texas-Instruments/TLC555CP?qs=gb35HGp1gQKr83Vf%252BmVC1w%3D%3D</t>
  </si>
  <si>
    <t>https://www.mouser.com/ProductDetail/Littelfuse/01110501Z?qs=Ql%252B1sS8nYriZVK%2FyEjYMGg%3D%3D</t>
  </si>
  <si>
    <t>Size thoughts?</t>
  </si>
  <si>
    <t>J302</t>
  </si>
  <si>
    <t>Shipping Negotiated</t>
  </si>
  <si>
    <t>https://www.alibaba.com/product-detail/Geiger-Muller-Tube-Glass-case-J302_1600898358443.html</t>
  </si>
  <si>
    <t>Total Cost:</t>
  </si>
  <si>
    <t>Board</t>
  </si>
  <si>
    <t>PCBWAY</t>
  </si>
  <si>
    <t>$150 for 4 board; likely to rise with customization</t>
  </si>
  <si>
    <t>Assumptions: Minimum order of 100 boards for mouser pricing; doesn't include any LED flashing lights, might raise price $1-2, also doesn't include standoff/polycarb/protection</t>
  </si>
  <si>
    <t>Without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</si>
</sst>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8" fontId="0" fillId="0" borderId="2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9" xfId="0" applyNumberFormat="1" applyBorder="1"/>
    <xf numFmtId="8" fontId="0" fillId="0" borderId="10" xfId="0" applyNumberFormat="1" applyBorder="1"/>
    <xf numFmtId="0" fontId="1" fillId="0" borderId="3" xfId="0" applyFont="1" applyBorder="1"/>
    <xf numFmtId="8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F49-21A7-4587-A71F-A8F3F3D53C29}">
  <dimension ref="A1:J27"/>
  <sheetViews>
    <sheetView tabSelected="1" topLeftCell="A2" workbookViewId="0">
      <selection activeCell="G27" sqref="G27"/>
    </sheetView>
  </sheetViews>
  <sheetFormatPr defaultRowHeight="15" x14ac:dyDescent="0.25"/>
  <cols>
    <col min="1" max="1" width="14.5703125" customWidth="1"/>
    <col min="5" max="6" width="18.5703125" customWidth="1"/>
    <col min="7" max="7" width="19.140625" customWidth="1"/>
    <col min="8" max="8" width="27.42578125" customWidth="1"/>
    <col min="9" max="9" width="39" customWidth="1"/>
  </cols>
  <sheetData>
    <row r="1" spans="1:10" ht="15.75" thickBot="1" x14ac:dyDescent="0.3">
      <c r="A1" s="9" t="s">
        <v>38</v>
      </c>
      <c r="B1" s="10" t="s">
        <v>39</v>
      </c>
      <c r="C1" s="10" t="s">
        <v>42</v>
      </c>
      <c r="D1" s="10" t="s">
        <v>43</v>
      </c>
      <c r="E1" s="10" t="s">
        <v>44</v>
      </c>
      <c r="F1" s="10" t="s">
        <v>62</v>
      </c>
      <c r="G1" s="10" t="s">
        <v>49</v>
      </c>
      <c r="H1" s="10" t="s">
        <v>45</v>
      </c>
      <c r="I1" s="11" t="s">
        <v>46</v>
      </c>
    </row>
    <row r="2" spans="1:10" x14ac:dyDescent="0.25">
      <c r="A2" s="6" t="s">
        <v>31</v>
      </c>
      <c r="B2" s="6" t="s">
        <v>30</v>
      </c>
      <c r="C2" s="7">
        <v>5.8000000000000003E-2</v>
      </c>
      <c r="D2" s="6">
        <v>5</v>
      </c>
      <c r="E2" s="6">
        <f>D2*100</f>
        <v>500</v>
      </c>
      <c r="F2" s="7">
        <f>C2*D2</f>
        <v>0.29000000000000004</v>
      </c>
      <c r="G2" s="7">
        <f t="shared" ref="G2:G23" si="0">C2*(E2*1.1)</f>
        <v>31.900000000000002</v>
      </c>
      <c r="H2" s="6" t="s">
        <v>47</v>
      </c>
      <c r="I2" s="6" t="s">
        <v>48</v>
      </c>
    </row>
    <row r="3" spans="1:10" x14ac:dyDescent="0.25">
      <c r="A3" s="2" t="s">
        <v>2</v>
      </c>
      <c r="B3" s="2" t="s">
        <v>3</v>
      </c>
      <c r="C3" s="3">
        <v>0.23</v>
      </c>
      <c r="D3" s="2">
        <v>1</v>
      </c>
      <c r="E3" s="2">
        <f t="shared" ref="E3:E24" si="1">D3*100</f>
        <v>100</v>
      </c>
      <c r="F3" s="3">
        <f t="shared" ref="F3:F24" si="2">C3*D3</f>
        <v>0.23</v>
      </c>
      <c r="G3" s="3">
        <f t="shared" si="0"/>
        <v>25.300000000000004</v>
      </c>
      <c r="H3" s="2" t="s">
        <v>51</v>
      </c>
      <c r="I3" s="2" t="s">
        <v>50</v>
      </c>
    </row>
    <row r="4" spans="1:10" x14ac:dyDescent="0.25">
      <c r="A4" s="2" t="s">
        <v>4</v>
      </c>
      <c r="B4" s="2" t="s">
        <v>5</v>
      </c>
      <c r="C4" s="3">
        <v>0.123</v>
      </c>
      <c r="D4" s="2">
        <v>1</v>
      </c>
      <c r="E4" s="2">
        <f t="shared" si="1"/>
        <v>100</v>
      </c>
      <c r="F4" s="3">
        <f t="shared" si="2"/>
        <v>0.123</v>
      </c>
      <c r="G4" s="3">
        <f t="shared" si="0"/>
        <v>13.530000000000001</v>
      </c>
      <c r="H4" s="2" t="s">
        <v>52</v>
      </c>
      <c r="I4" s="2" t="s">
        <v>53</v>
      </c>
    </row>
    <row r="5" spans="1:10" x14ac:dyDescent="0.25">
      <c r="A5" s="2" t="s">
        <v>6</v>
      </c>
      <c r="B5" s="2" t="s">
        <v>7</v>
      </c>
      <c r="C5" s="3">
        <v>0.127</v>
      </c>
      <c r="D5" s="2">
        <v>1</v>
      </c>
      <c r="E5" s="2">
        <f t="shared" si="1"/>
        <v>100</v>
      </c>
      <c r="F5" s="3">
        <f t="shared" si="2"/>
        <v>0.127</v>
      </c>
      <c r="G5" s="3">
        <f t="shared" si="0"/>
        <v>13.970000000000002</v>
      </c>
      <c r="H5" s="2"/>
      <c r="I5" s="2" t="s">
        <v>54</v>
      </c>
    </row>
    <row r="6" spans="1:10" x14ac:dyDescent="0.25">
      <c r="A6" s="2" t="s">
        <v>8</v>
      </c>
      <c r="B6" s="2" t="s">
        <v>9</v>
      </c>
      <c r="C6" s="3">
        <v>0.19800000000000001</v>
      </c>
      <c r="D6" s="2">
        <v>1</v>
      </c>
      <c r="E6" s="2">
        <f t="shared" si="1"/>
        <v>100</v>
      </c>
      <c r="F6" s="3">
        <f t="shared" si="2"/>
        <v>0.19800000000000001</v>
      </c>
      <c r="G6" s="3">
        <f t="shared" si="0"/>
        <v>21.780000000000005</v>
      </c>
      <c r="H6" s="2"/>
      <c r="I6" s="2" t="s">
        <v>55</v>
      </c>
    </row>
    <row r="7" spans="1:10" x14ac:dyDescent="0.25">
      <c r="A7" s="2" t="s">
        <v>37</v>
      </c>
      <c r="B7" s="2" t="s">
        <v>36</v>
      </c>
      <c r="C7" s="3">
        <v>0.26</v>
      </c>
      <c r="D7" s="2">
        <v>2</v>
      </c>
      <c r="E7" s="2">
        <f t="shared" si="1"/>
        <v>200</v>
      </c>
      <c r="F7" s="3">
        <f t="shared" si="2"/>
        <v>0.52</v>
      </c>
      <c r="G7" s="3">
        <f t="shared" si="0"/>
        <v>57.20000000000001</v>
      </c>
      <c r="H7" s="2" t="s">
        <v>57</v>
      </c>
      <c r="I7" s="2" t="s">
        <v>56</v>
      </c>
    </row>
    <row r="8" spans="1:10" x14ac:dyDescent="0.25">
      <c r="A8" s="2" t="s">
        <v>10</v>
      </c>
      <c r="B8" s="2" t="s">
        <v>11</v>
      </c>
      <c r="C8" s="3">
        <v>4.4999999999999998E-2</v>
      </c>
      <c r="D8" s="2">
        <v>1</v>
      </c>
      <c r="E8" s="2">
        <f t="shared" si="1"/>
        <v>100</v>
      </c>
      <c r="F8" s="3">
        <f t="shared" si="2"/>
        <v>4.4999999999999998E-2</v>
      </c>
      <c r="G8" s="3">
        <f t="shared" si="0"/>
        <v>4.95</v>
      </c>
      <c r="H8" s="2" t="s">
        <v>59</v>
      </c>
      <c r="I8" s="2" t="s">
        <v>58</v>
      </c>
    </row>
    <row r="9" spans="1:10" x14ac:dyDescent="0.25">
      <c r="A9" s="2" t="s">
        <v>12</v>
      </c>
      <c r="B9" s="2" t="s">
        <v>13</v>
      </c>
      <c r="C9" s="3">
        <v>0.224</v>
      </c>
      <c r="D9" s="2">
        <v>1</v>
      </c>
      <c r="E9" s="2">
        <f t="shared" si="1"/>
        <v>100</v>
      </c>
      <c r="F9" s="3">
        <f t="shared" si="2"/>
        <v>0.224</v>
      </c>
      <c r="G9" s="3">
        <f t="shared" si="0"/>
        <v>24.640000000000004</v>
      </c>
      <c r="H9" s="2"/>
      <c r="I9" s="2" t="s">
        <v>61</v>
      </c>
    </row>
    <row r="10" spans="1:10" x14ac:dyDescent="0.25">
      <c r="A10" s="2" t="s">
        <v>14</v>
      </c>
      <c r="B10" s="2" t="s">
        <v>15</v>
      </c>
      <c r="C10" s="3">
        <v>0.24</v>
      </c>
      <c r="D10" s="2">
        <v>1</v>
      </c>
      <c r="E10" s="2">
        <f t="shared" si="1"/>
        <v>100</v>
      </c>
      <c r="F10" s="3">
        <f t="shared" si="2"/>
        <v>0.24</v>
      </c>
      <c r="G10" s="3">
        <f t="shared" si="0"/>
        <v>26.400000000000002</v>
      </c>
      <c r="H10" s="2" t="s">
        <v>64</v>
      </c>
      <c r="I10" s="2" t="s">
        <v>60</v>
      </c>
      <c r="J10" s="2" t="s">
        <v>63</v>
      </c>
    </row>
    <row r="11" spans="1:10" x14ac:dyDescent="0.25">
      <c r="A11" s="2" t="s">
        <v>16</v>
      </c>
      <c r="B11" s="2" t="s">
        <v>17</v>
      </c>
      <c r="C11" s="3">
        <v>0.13700000000000001</v>
      </c>
      <c r="D11" s="2">
        <v>1</v>
      </c>
      <c r="E11" s="2">
        <f t="shared" si="1"/>
        <v>100</v>
      </c>
      <c r="F11" s="3">
        <f t="shared" si="2"/>
        <v>0.13700000000000001</v>
      </c>
      <c r="G11" s="3">
        <f t="shared" si="0"/>
        <v>15.070000000000004</v>
      </c>
      <c r="H11" s="2"/>
      <c r="I11" s="2" t="s">
        <v>65</v>
      </c>
    </row>
    <row r="12" spans="1:10" x14ac:dyDescent="0.25">
      <c r="A12" s="2" t="s">
        <v>18</v>
      </c>
      <c r="B12" s="2" t="s">
        <v>19</v>
      </c>
      <c r="C12" s="3">
        <v>0.22800000000000001</v>
      </c>
      <c r="D12" s="2">
        <v>1</v>
      </c>
      <c r="E12" s="2">
        <f t="shared" si="1"/>
        <v>100</v>
      </c>
      <c r="F12" s="3">
        <f t="shared" si="2"/>
        <v>0.22800000000000001</v>
      </c>
      <c r="G12" s="3">
        <f t="shared" si="0"/>
        <v>25.080000000000005</v>
      </c>
      <c r="H12" s="2" t="s">
        <v>67</v>
      </c>
      <c r="I12" s="2" t="s">
        <v>66</v>
      </c>
    </row>
    <row r="13" spans="1:10" x14ac:dyDescent="0.25">
      <c r="A13" s="2" t="s">
        <v>20</v>
      </c>
      <c r="B13" s="2" t="s">
        <v>21</v>
      </c>
      <c r="C13" s="3">
        <v>1.2E-2</v>
      </c>
      <c r="D13" s="2">
        <v>1</v>
      </c>
      <c r="E13" s="2">
        <f t="shared" si="1"/>
        <v>100</v>
      </c>
      <c r="F13" s="3">
        <f t="shared" si="2"/>
        <v>1.2E-2</v>
      </c>
      <c r="G13" s="3">
        <f t="shared" si="0"/>
        <v>1.3200000000000003</v>
      </c>
      <c r="H13" s="2" t="s">
        <v>70</v>
      </c>
      <c r="I13" s="2" t="s">
        <v>68</v>
      </c>
    </row>
    <row r="14" spans="1:10" x14ac:dyDescent="0.25">
      <c r="A14" s="2" t="s">
        <v>22</v>
      </c>
      <c r="B14" s="2" t="s">
        <v>23</v>
      </c>
      <c r="C14" s="3">
        <v>3.5000000000000003E-2</v>
      </c>
      <c r="D14" s="2">
        <v>1</v>
      </c>
      <c r="E14" s="2">
        <f t="shared" si="1"/>
        <v>100</v>
      </c>
      <c r="F14" s="3">
        <f t="shared" si="2"/>
        <v>3.5000000000000003E-2</v>
      </c>
      <c r="G14" s="3">
        <f t="shared" si="0"/>
        <v>3.850000000000001</v>
      </c>
      <c r="H14" s="2" t="s">
        <v>70</v>
      </c>
      <c r="I14" s="2" t="s">
        <v>69</v>
      </c>
    </row>
    <row r="15" spans="1:10" x14ac:dyDescent="0.25">
      <c r="A15" s="2" t="s">
        <v>24</v>
      </c>
      <c r="B15" s="4">
        <v>15</v>
      </c>
      <c r="C15" s="3">
        <v>5.7000000000000002E-2</v>
      </c>
      <c r="D15" s="2">
        <v>1</v>
      </c>
      <c r="E15" s="2">
        <f t="shared" si="1"/>
        <v>100</v>
      </c>
      <c r="F15" s="3">
        <f t="shared" si="2"/>
        <v>5.7000000000000002E-2</v>
      </c>
      <c r="G15" s="3">
        <f t="shared" si="0"/>
        <v>6.2700000000000014</v>
      </c>
      <c r="H15" s="2" t="s">
        <v>70</v>
      </c>
      <c r="I15" s="2" t="s">
        <v>71</v>
      </c>
    </row>
    <row r="16" spans="1:10" x14ac:dyDescent="0.25">
      <c r="A16" s="2" t="s">
        <v>41</v>
      </c>
      <c r="B16" s="2" t="s">
        <v>40</v>
      </c>
      <c r="C16" s="3">
        <v>9.5000000000000001E-2</v>
      </c>
      <c r="D16" s="2">
        <v>2</v>
      </c>
      <c r="E16" s="2">
        <f t="shared" si="1"/>
        <v>200</v>
      </c>
      <c r="F16" s="3">
        <f t="shared" si="2"/>
        <v>0.19</v>
      </c>
      <c r="G16" s="3">
        <f t="shared" si="0"/>
        <v>20.900000000000002</v>
      </c>
      <c r="H16" s="2" t="s">
        <v>70</v>
      </c>
      <c r="I16" s="2" t="s">
        <v>72</v>
      </c>
    </row>
    <row r="17" spans="1:9" x14ac:dyDescent="0.25">
      <c r="A17" s="2" t="s">
        <v>77</v>
      </c>
      <c r="B17" s="2" t="s">
        <v>25</v>
      </c>
      <c r="C17" s="3">
        <v>4.1000000000000002E-2</v>
      </c>
      <c r="D17" s="2">
        <v>2</v>
      </c>
      <c r="E17" s="2">
        <f t="shared" si="1"/>
        <v>200</v>
      </c>
      <c r="F17" s="3">
        <f t="shared" si="2"/>
        <v>8.2000000000000003E-2</v>
      </c>
      <c r="G17" s="3">
        <f t="shared" si="0"/>
        <v>9.0200000000000014</v>
      </c>
      <c r="H17" s="2" t="s">
        <v>70</v>
      </c>
      <c r="I17" s="2" t="s">
        <v>73</v>
      </c>
    </row>
    <row r="18" spans="1:9" x14ac:dyDescent="0.25">
      <c r="A18" s="2" t="s">
        <v>35</v>
      </c>
      <c r="B18" s="2" t="s">
        <v>34</v>
      </c>
      <c r="C18" s="3">
        <v>7.3999999999999996E-2</v>
      </c>
      <c r="D18" s="2">
        <v>3</v>
      </c>
      <c r="E18" s="2">
        <f t="shared" si="1"/>
        <v>300</v>
      </c>
      <c r="F18" s="3">
        <f t="shared" si="2"/>
        <v>0.22199999999999998</v>
      </c>
      <c r="G18" s="3">
        <f t="shared" si="0"/>
        <v>24.419999999999998</v>
      </c>
      <c r="H18" s="2" t="s">
        <v>74</v>
      </c>
      <c r="I18" s="2" t="s">
        <v>75</v>
      </c>
    </row>
    <row r="19" spans="1:9" x14ac:dyDescent="0.25">
      <c r="A19" s="2" t="s">
        <v>26</v>
      </c>
      <c r="B19" s="2" t="s">
        <v>27</v>
      </c>
      <c r="C19" s="3">
        <v>7.2999999999999995E-2</v>
      </c>
      <c r="D19" s="2">
        <v>1</v>
      </c>
      <c r="E19" s="2">
        <f t="shared" si="1"/>
        <v>100</v>
      </c>
      <c r="F19" s="3">
        <f t="shared" si="2"/>
        <v>7.2999999999999995E-2</v>
      </c>
      <c r="G19" s="3">
        <f t="shared" si="0"/>
        <v>8.0300000000000011</v>
      </c>
      <c r="H19" s="2" t="s">
        <v>70</v>
      </c>
      <c r="I19" s="2" t="s">
        <v>76</v>
      </c>
    </row>
    <row r="20" spans="1:9" x14ac:dyDescent="0.25">
      <c r="A20" s="2" t="s">
        <v>28</v>
      </c>
      <c r="B20" s="2" t="s">
        <v>29</v>
      </c>
      <c r="C20" s="3">
        <v>7.4999999999999997E-2</v>
      </c>
      <c r="D20" s="2">
        <v>1</v>
      </c>
      <c r="E20" s="2">
        <f t="shared" si="1"/>
        <v>100</v>
      </c>
      <c r="F20" s="3">
        <f t="shared" si="2"/>
        <v>7.4999999999999997E-2</v>
      </c>
      <c r="G20" s="3">
        <f t="shared" si="0"/>
        <v>8.25</v>
      </c>
      <c r="H20" s="2" t="s">
        <v>70</v>
      </c>
      <c r="I20" s="2" t="s">
        <v>78</v>
      </c>
    </row>
    <row r="21" spans="1:9" x14ac:dyDescent="0.25">
      <c r="A21" s="2" t="s">
        <v>33</v>
      </c>
      <c r="B21" s="2" t="s">
        <v>32</v>
      </c>
      <c r="C21" s="3">
        <v>0.61299999999999999</v>
      </c>
      <c r="D21" s="2">
        <v>2</v>
      </c>
      <c r="E21" s="2">
        <f t="shared" si="1"/>
        <v>200</v>
      </c>
      <c r="F21" s="3">
        <f t="shared" si="2"/>
        <v>1.226</v>
      </c>
      <c r="G21" s="3">
        <f t="shared" si="0"/>
        <v>134.86000000000001</v>
      </c>
      <c r="H21" s="5" t="s">
        <v>79</v>
      </c>
      <c r="I21" s="2" t="s">
        <v>80</v>
      </c>
    </row>
    <row r="22" spans="1:9" x14ac:dyDescent="0.25">
      <c r="A22" s="2" t="s">
        <v>0</v>
      </c>
      <c r="B22" s="2"/>
      <c r="C22" s="3">
        <v>0.10199999999999999</v>
      </c>
      <c r="D22" s="2">
        <v>2</v>
      </c>
      <c r="E22" s="2">
        <f t="shared" si="1"/>
        <v>200</v>
      </c>
      <c r="F22" s="3">
        <f t="shared" si="2"/>
        <v>0.20399999999999999</v>
      </c>
      <c r="G22" s="3">
        <f t="shared" si="0"/>
        <v>22.44</v>
      </c>
      <c r="H22" s="2" t="s">
        <v>82</v>
      </c>
      <c r="I22" s="2" t="s">
        <v>81</v>
      </c>
    </row>
    <row r="23" spans="1:9" x14ac:dyDescent="0.25">
      <c r="A23" s="2" t="s">
        <v>1</v>
      </c>
      <c r="B23" s="2" t="s">
        <v>83</v>
      </c>
      <c r="C23" s="3">
        <v>19.5</v>
      </c>
      <c r="D23" s="2">
        <v>1</v>
      </c>
      <c r="E23" s="2">
        <f t="shared" si="1"/>
        <v>100</v>
      </c>
      <c r="F23" s="3">
        <f t="shared" si="2"/>
        <v>19.5</v>
      </c>
      <c r="G23" s="3">
        <f t="shared" si="0"/>
        <v>2145.0000000000005</v>
      </c>
      <c r="H23" s="2" t="s">
        <v>84</v>
      </c>
      <c r="I23" s="2" t="s">
        <v>85</v>
      </c>
    </row>
    <row r="24" spans="1:9" ht="15.75" thickBot="1" x14ac:dyDescent="0.3">
      <c r="A24" s="12" t="s">
        <v>87</v>
      </c>
      <c r="B24" s="12" t="s">
        <v>88</v>
      </c>
      <c r="C24" s="1">
        <v>8.9</v>
      </c>
      <c r="D24" s="12">
        <v>1</v>
      </c>
      <c r="E24" s="12">
        <f t="shared" si="1"/>
        <v>100</v>
      </c>
      <c r="F24" s="13">
        <f t="shared" si="2"/>
        <v>8.9</v>
      </c>
      <c r="G24" s="14">
        <f>C24*(E24)</f>
        <v>890</v>
      </c>
      <c r="H24" s="12" t="s">
        <v>89</v>
      </c>
    </row>
    <row r="25" spans="1:9" ht="15.75" thickBot="1" x14ac:dyDescent="0.3">
      <c r="D25" s="15" t="s">
        <v>86</v>
      </c>
      <c r="E25" s="8"/>
      <c r="F25" s="16">
        <f>SUM(F2:F24)</f>
        <v>32.938000000000002</v>
      </c>
      <c r="G25" s="16">
        <f>SUM(G2:G24)</f>
        <v>3534.1800000000003</v>
      </c>
    </row>
    <row r="26" spans="1:9" x14ac:dyDescent="0.25">
      <c r="D26" t="s">
        <v>90</v>
      </c>
    </row>
    <row r="27" spans="1:9" x14ac:dyDescent="0.25">
      <c r="F27" t="s">
        <v>91</v>
      </c>
      <c r="G27" s="1">
        <f>SUM(G2:G22)+G24</f>
        <v>1389.18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2023-09-01T15:35:54Z</dcterms:created>
  <dcterms:modified xsi:type="dcterms:W3CDTF">2023-09-01T18:40:59Z</dcterms:modified>
</cp:coreProperties>
</file>