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i7\Desktop\"/>
    </mc:Choice>
  </mc:AlternateContent>
  <xr:revisionPtr revIDLastSave="0" documentId="13_ncr:1_{6B37A9E3-15DF-4E6E-8BB1-488041B8060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ar inventory" sheetId="1" r:id="rId1"/>
    <sheet name="Descriptive Statistics" sheetId="4" r:id="rId2"/>
    <sheet name="Age and Milage analysis" sheetId="5" r:id="rId3"/>
    <sheet name="Warranty Analysis" sheetId="6" r:id="rId4"/>
    <sheet name="Manufacturer and Model insights" sheetId="7" r:id="rId5"/>
    <sheet name="Driver Analysis" sheetId="8" r:id="rId6"/>
    <sheet name="Colour Preference" sheetId="9" r:id="rId7"/>
  </sheets>
  <definedNames>
    <definedName name="me">'car inventory'!$O$5:$O$7</definedName>
    <definedName name="_xlnm.Print_Area" localSheetId="0">'car inventory'!$B$1:$O$54</definedName>
    <definedName name="_xlnm.Print_Area" localSheetId="1">'Descriptive Statistics'!$A$1:$D$16</definedName>
  </definedNames>
  <calcPr calcId="191029"/>
  <pivotCaches>
    <pivotCache cacheId="0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9" i="5" l="1" a="1"/>
  <c r="C79" i="5" s="1"/>
  <c r="B79" i="5" a="1"/>
  <c r="B79" i="5" s="1"/>
  <c r="G6" i="1"/>
  <c r="H6" i="1" s="1"/>
  <c r="N6" i="1"/>
  <c r="G7" i="1"/>
  <c r="J7" i="1" s="1"/>
  <c r="N7" i="1"/>
  <c r="G8" i="1"/>
  <c r="N8" i="1"/>
  <c r="G9" i="1"/>
  <c r="J9" i="1" s="1"/>
  <c r="H9" i="1"/>
  <c r="N9" i="1"/>
  <c r="F3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5" i="1"/>
  <c r="N4" i="1"/>
  <c r="N3" i="1"/>
  <c r="J19" i="1"/>
  <c r="J25" i="1"/>
  <c r="J33" i="1"/>
  <c r="J41" i="1"/>
  <c r="J49" i="1"/>
  <c r="J5" i="1"/>
  <c r="J3" i="1"/>
  <c r="C3" i="1"/>
  <c r="D3" i="1" s="1"/>
  <c r="E3" i="1"/>
  <c r="G3" i="1"/>
  <c r="H3" i="1" s="1"/>
  <c r="C4" i="1"/>
  <c r="D4" i="1"/>
  <c r="E4" i="1"/>
  <c r="F4" i="1" s="1"/>
  <c r="G4" i="1"/>
  <c r="H4" i="1" s="1"/>
  <c r="C5" i="1"/>
  <c r="D5" i="1" s="1"/>
  <c r="E5" i="1"/>
  <c r="F5" i="1" s="1"/>
  <c r="G5" i="1"/>
  <c r="H5" i="1" s="1"/>
  <c r="C6" i="1"/>
  <c r="D6" i="1" s="1"/>
  <c r="E6" i="1"/>
  <c r="F6" i="1" s="1"/>
  <c r="C7" i="1"/>
  <c r="D7" i="1" s="1"/>
  <c r="E7" i="1"/>
  <c r="F7" i="1" s="1"/>
  <c r="C8" i="1"/>
  <c r="D8" i="1" s="1"/>
  <c r="E8" i="1"/>
  <c r="F8" i="1" s="1"/>
  <c r="C9" i="1"/>
  <c r="D9" i="1" s="1"/>
  <c r="E9" i="1"/>
  <c r="F9" i="1" s="1"/>
  <c r="C10" i="1"/>
  <c r="D10" i="1"/>
  <c r="E10" i="1"/>
  <c r="F10" i="1" s="1"/>
  <c r="G10" i="1"/>
  <c r="H10" i="1" s="1"/>
  <c r="C11" i="1"/>
  <c r="D11" i="1" s="1"/>
  <c r="E11" i="1"/>
  <c r="F11" i="1" s="1"/>
  <c r="G11" i="1"/>
  <c r="J11" i="1" s="1"/>
  <c r="C12" i="1"/>
  <c r="D12" i="1" s="1"/>
  <c r="E12" i="1"/>
  <c r="F12" i="1" s="1"/>
  <c r="G12" i="1"/>
  <c r="O12" i="1" s="1"/>
  <c r="C13" i="1"/>
  <c r="E13" i="1"/>
  <c r="F13" i="1" s="1"/>
  <c r="G13" i="1"/>
  <c r="H13" i="1" s="1"/>
  <c r="C14" i="1"/>
  <c r="D14" i="1" s="1"/>
  <c r="E14" i="1"/>
  <c r="G14" i="1"/>
  <c r="H14" i="1" s="1"/>
  <c r="C15" i="1"/>
  <c r="D15" i="1" s="1"/>
  <c r="E15" i="1"/>
  <c r="F15" i="1" s="1"/>
  <c r="G15" i="1"/>
  <c r="H15" i="1" s="1"/>
  <c r="C16" i="1"/>
  <c r="D16" i="1" s="1"/>
  <c r="E16" i="1"/>
  <c r="F16" i="1" s="1"/>
  <c r="G16" i="1"/>
  <c r="H16" i="1" s="1"/>
  <c r="C17" i="1"/>
  <c r="D17" i="1" s="1"/>
  <c r="E17" i="1"/>
  <c r="F17" i="1" s="1"/>
  <c r="G17" i="1"/>
  <c r="H17" i="1" s="1"/>
  <c r="C18" i="1"/>
  <c r="D18" i="1" s="1"/>
  <c r="E18" i="1"/>
  <c r="F18" i="1"/>
  <c r="G18" i="1"/>
  <c r="H18" i="1" s="1"/>
  <c r="C19" i="1"/>
  <c r="D19" i="1" s="1"/>
  <c r="E19" i="1"/>
  <c r="F19" i="1" s="1"/>
  <c r="G19" i="1"/>
  <c r="C20" i="1"/>
  <c r="D20" i="1" s="1"/>
  <c r="E20" i="1"/>
  <c r="F20" i="1" s="1"/>
  <c r="G20" i="1"/>
  <c r="J20" i="1" s="1"/>
  <c r="C21" i="1"/>
  <c r="D21" i="1" s="1"/>
  <c r="E21" i="1"/>
  <c r="F21" i="1" s="1"/>
  <c r="G21" i="1"/>
  <c r="H21" i="1" s="1"/>
  <c r="C22" i="1"/>
  <c r="D22" i="1" s="1"/>
  <c r="E22" i="1"/>
  <c r="G22" i="1"/>
  <c r="H22" i="1" s="1"/>
  <c r="C23" i="1"/>
  <c r="D23" i="1" s="1"/>
  <c r="E23" i="1"/>
  <c r="F23" i="1" s="1"/>
  <c r="G23" i="1"/>
  <c r="H23" i="1" s="1"/>
  <c r="C24" i="1"/>
  <c r="D24" i="1" s="1"/>
  <c r="E24" i="1"/>
  <c r="F24" i="1" s="1"/>
  <c r="G24" i="1"/>
  <c r="J24" i="1" s="1"/>
  <c r="C25" i="1"/>
  <c r="D25" i="1" s="1"/>
  <c r="E25" i="1"/>
  <c r="F25" i="1" s="1"/>
  <c r="G25" i="1"/>
  <c r="H25" i="1" s="1"/>
  <c r="C26" i="1"/>
  <c r="D26" i="1" s="1"/>
  <c r="E26" i="1"/>
  <c r="F26" i="1" s="1"/>
  <c r="G26" i="1"/>
  <c r="H26" i="1" s="1"/>
  <c r="C27" i="1"/>
  <c r="D27" i="1" s="1"/>
  <c r="E27" i="1"/>
  <c r="F27" i="1" s="1"/>
  <c r="G27" i="1"/>
  <c r="H27" i="1" s="1"/>
  <c r="C28" i="1"/>
  <c r="D28" i="1" s="1"/>
  <c r="E28" i="1"/>
  <c r="F28" i="1" s="1"/>
  <c r="G28" i="1"/>
  <c r="C29" i="1"/>
  <c r="D29" i="1" s="1"/>
  <c r="E29" i="1"/>
  <c r="F29" i="1" s="1"/>
  <c r="G29" i="1"/>
  <c r="H29" i="1" s="1"/>
  <c r="C30" i="1"/>
  <c r="D30" i="1" s="1"/>
  <c r="E30" i="1"/>
  <c r="G30" i="1"/>
  <c r="H30" i="1" s="1"/>
  <c r="C31" i="1"/>
  <c r="D31" i="1" s="1"/>
  <c r="E31" i="1"/>
  <c r="F31" i="1" s="1"/>
  <c r="G31" i="1"/>
  <c r="H31" i="1" s="1"/>
  <c r="C32" i="1"/>
  <c r="D32" i="1" s="1"/>
  <c r="E32" i="1"/>
  <c r="F32" i="1" s="1"/>
  <c r="G32" i="1"/>
  <c r="J32" i="1" s="1"/>
  <c r="H32" i="1"/>
  <c r="O32" i="1"/>
  <c r="C33" i="1"/>
  <c r="D33" i="1" s="1"/>
  <c r="E33" i="1"/>
  <c r="F33" i="1" s="1"/>
  <c r="G33" i="1"/>
  <c r="H33" i="1" s="1"/>
  <c r="C34" i="1"/>
  <c r="D34" i="1"/>
  <c r="E34" i="1"/>
  <c r="F34" i="1"/>
  <c r="G34" i="1"/>
  <c r="H34" i="1" s="1"/>
  <c r="C35" i="1"/>
  <c r="D35" i="1" s="1"/>
  <c r="E35" i="1"/>
  <c r="F35" i="1" s="1"/>
  <c r="G35" i="1"/>
  <c r="J35" i="1" s="1"/>
  <c r="C36" i="1"/>
  <c r="D36" i="1" s="1"/>
  <c r="E36" i="1"/>
  <c r="F36" i="1" s="1"/>
  <c r="G36" i="1"/>
  <c r="J36" i="1" s="1"/>
  <c r="C37" i="1"/>
  <c r="D37" i="1" s="1"/>
  <c r="E37" i="1"/>
  <c r="F37" i="1" s="1"/>
  <c r="G37" i="1"/>
  <c r="H37" i="1" s="1"/>
  <c r="C38" i="1"/>
  <c r="D38" i="1" s="1"/>
  <c r="E38" i="1"/>
  <c r="G38" i="1"/>
  <c r="H38" i="1" s="1"/>
  <c r="C39" i="1"/>
  <c r="D39" i="1" s="1"/>
  <c r="E39" i="1"/>
  <c r="F39" i="1" s="1"/>
  <c r="G39" i="1"/>
  <c r="H39" i="1" s="1"/>
  <c r="C40" i="1"/>
  <c r="D40" i="1" s="1"/>
  <c r="E40" i="1"/>
  <c r="F40" i="1" s="1"/>
  <c r="G40" i="1"/>
  <c r="J40" i="1" s="1"/>
  <c r="H40" i="1"/>
  <c r="C41" i="1"/>
  <c r="D41" i="1" s="1"/>
  <c r="E41" i="1"/>
  <c r="F41" i="1" s="1"/>
  <c r="G41" i="1"/>
  <c r="H41" i="1" s="1"/>
  <c r="C42" i="1"/>
  <c r="D42" i="1"/>
  <c r="E42" i="1"/>
  <c r="F42" i="1" s="1"/>
  <c r="G42" i="1"/>
  <c r="H42" i="1" s="1"/>
  <c r="C43" i="1"/>
  <c r="D43" i="1" s="1"/>
  <c r="E43" i="1"/>
  <c r="F43" i="1" s="1"/>
  <c r="G43" i="1"/>
  <c r="J43" i="1" s="1"/>
  <c r="C44" i="1"/>
  <c r="D44" i="1" s="1"/>
  <c r="E44" i="1"/>
  <c r="F44" i="1" s="1"/>
  <c r="G44" i="1"/>
  <c r="J44" i="1" s="1"/>
  <c r="C45" i="1"/>
  <c r="D45" i="1" s="1"/>
  <c r="E45" i="1"/>
  <c r="F45" i="1" s="1"/>
  <c r="G45" i="1"/>
  <c r="H45" i="1" s="1"/>
  <c r="C46" i="1"/>
  <c r="D46" i="1" s="1"/>
  <c r="E46" i="1"/>
  <c r="G46" i="1"/>
  <c r="H46" i="1" s="1"/>
  <c r="C47" i="1"/>
  <c r="D47" i="1" s="1"/>
  <c r="E47" i="1"/>
  <c r="F47" i="1" s="1"/>
  <c r="G47" i="1"/>
  <c r="H47" i="1" s="1"/>
  <c r="C48" i="1"/>
  <c r="D48" i="1" s="1"/>
  <c r="E48" i="1"/>
  <c r="F48" i="1"/>
  <c r="G48" i="1"/>
  <c r="J48" i="1" s="1"/>
  <c r="C49" i="1"/>
  <c r="D49" i="1" s="1"/>
  <c r="E49" i="1"/>
  <c r="F49" i="1" s="1"/>
  <c r="G49" i="1"/>
  <c r="H49" i="1" s="1"/>
  <c r="C50" i="1"/>
  <c r="D50" i="1" s="1"/>
  <c r="E50" i="1"/>
  <c r="F50" i="1"/>
  <c r="G50" i="1"/>
  <c r="H50" i="1" s="1"/>
  <c r="C51" i="1"/>
  <c r="D51" i="1" s="1"/>
  <c r="E51" i="1"/>
  <c r="F51" i="1" s="1"/>
  <c r="G51" i="1"/>
  <c r="J51" i="1" s="1"/>
  <c r="C52" i="1"/>
  <c r="D52" i="1" s="1"/>
  <c r="E52" i="1"/>
  <c r="F52" i="1" s="1"/>
  <c r="G52" i="1"/>
  <c r="J52" i="1" s="1"/>
  <c r="C53" i="1"/>
  <c r="D53" i="1" s="1"/>
  <c r="E53" i="1"/>
  <c r="F53" i="1"/>
  <c r="G53" i="1"/>
  <c r="H53" i="1" s="1"/>
  <c r="C54" i="1"/>
  <c r="D54" i="1" s="1"/>
  <c r="E54" i="1"/>
  <c r="G54" i="1"/>
  <c r="J54" i="1" s="1"/>
  <c r="H54" i="1"/>
  <c r="J17" i="1" l="1"/>
  <c r="H51" i="1"/>
  <c r="O38" i="1"/>
  <c r="O22" i="1"/>
  <c r="J16" i="1"/>
  <c r="H7" i="1"/>
  <c r="J10" i="1"/>
  <c r="J47" i="1"/>
  <c r="J39" i="1"/>
  <c r="J31" i="1"/>
  <c r="J23" i="1"/>
  <c r="J15" i="1"/>
  <c r="J46" i="1"/>
  <c r="J38" i="1"/>
  <c r="J30" i="1"/>
  <c r="J22" i="1"/>
  <c r="J14" i="1"/>
  <c r="H43" i="1"/>
  <c r="O28" i="1"/>
  <c r="J53" i="1"/>
  <c r="J45" i="1"/>
  <c r="J37" i="1"/>
  <c r="J29" i="1"/>
  <c r="J21" i="1"/>
  <c r="J13" i="1"/>
  <c r="O6" i="1"/>
  <c r="J28" i="1"/>
  <c r="J12" i="1"/>
  <c r="O20" i="1"/>
  <c r="J27" i="1"/>
  <c r="O8" i="1"/>
  <c r="O40" i="1"/>
  <c r="J4" i="1"/>
  <c r="J50" i="1"/>
  <c r="J42" i="1"/>
  <c r="J34" i="1"/>
  <c r="J26" i="1"/>
  <c r="J18" i="1"/>
  <c r="O9" i="1"/>
  <c r="J8" i="1"/>
  <c r="H8" i="1"/>
  <c r="O7" i="1"/>
  <c r="J6" i="1"/>
  <c r="O4" i="1"/>
  <c r="H35" i="1"/>
  <c r="O30" i="1"/>
  <c r="H24" i="1"/>
  <c r="O29" i="1"/>
  <c r="O48" i="1"/>
  <c r="H48" i="1"/>
  <c r="O37" i="1"/>
  <c r="O36" i="1"/>
  <c r="O54" i="1"/>
  <c r="O45" i="1"/>
  <c r="O44" i="1"/>
  <c r="H11" i="1"/>
  <c r="O46" i="1"/>
  <c r="O16" i="1"/>
  <c r="O13" i="1"/>
  <c r="O21" i="1"/>
  <c r="O52" i="1"/>
  <c r="O24" i="1"/>
  <c r="H19" i="1"/>
  <c r="O14" i="1"/>
  <c r="O5" i="1"/>
  <c r="O51" i="1"/>
  <c r="O19" i="1"/>
  <c r="O11" i="1"/>
  <c r="O3" i="1"/>
  <c r="O50" i="1"/>
  <c r="O42" i="1"/>
  <c r="O34" i="1"/>
  <c r="O26" i="1"/>
  <c r="O18" i="1"/>
  <c r="O10" i="1"/>
  <c r="O43" i="1"/>
  <c r="O27" i="1"/>
  <c r="F54" i="1"/>
  <c r="H52" i="1"/>
  <c r="O49" i="1"/>
  <c r="F46" i="1"/>
  <c r="H44" i="1"/>
  <c r="O41" i="1"/>
  <c r="F38" i="1"/>
  <c r="H36" i="1"/>
  <c r="O33" i="1"/>
  <c r="F30" i="1"/>
  <c r="H28" i="1"/>
  <c r="O25" i="1"/>
  <c r="F22" i="1"/>
  <c r="H20" i="1"/>
  <c r="O17" i="1"/>
  <c r="F14" i="1"/>
  <c r="H12" i="1"/>
  <c r="O53" i="1"/>
  <c r="O35" i="1"/>
  <c r="O47" i="1"/>
  <c r="O39" i="1"/>
  <c r="O31" i="1"/>
  <c r="O23" i="1"/>
  <c r="O15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<sst xmlns="http://schemas.openxmlformats.org/spreadsheetml/2006/main" count="333" uniqueCount="132">
  <si>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</si>
  <si>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</si>
  <si>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</si>
  <si>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</si>
  <si>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</si>
  <si>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</si>
  <si>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</si>
  <si>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</si>
  <si>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</si>
  <si>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</si>
  <si>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</si>
  <si>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</si>
  <si>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</si>
  <si>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</si>
  <si>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</si>
  <si>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</si>
  <si>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</si>
  <si>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</si>
  <si>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</si>
  <si>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</si>
  <si>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</si>
  <si>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</si>
  <si>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</si>
  <si>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</si>
  <si>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</si>
  <si>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</si>
  <si>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</si>
  <si>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</si>
  <si>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</si>
  <si>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</si>
  <si>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</si>
  <si>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</si>
  <si>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</si>
  <si>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</si>
  <si>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</si>
  <si>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</si>
  <si>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</si>
  <si>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</si>
  <si>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</si>
  <si>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</si>
  <si>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</si>
  <si>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</si>
  <si>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</si>
  <si>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</si>
  <si>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</si>
  <si>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</si>
  <si>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</si>
  <si>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</si>
  <si>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</si>
  <si>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</si>
  <si>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</si>
  <si>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</si>
  <si>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</si>
  <si>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</si>
  <si>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</si>
  <si>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</si>
  <si>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</si>
  <si>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</si>
  <si>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</si>
  <si>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</si>
  <si>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</si>
  <si>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</si>
  <si>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</si>
  <si>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</si>
  <si>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</si>
  <si>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</si>
  <si>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</si>
  <si>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</si>
  <si>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</si>
  <si>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</si>
  <si>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</si>
  <si>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</si>
  <si>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</si>
  <si>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</si>
  <si>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</si>
  <si>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</si>
  <si>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</si>
  <si>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</si>
  <si>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</si>
  <si>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</si>
  <si>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</si>
  <si>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HO05ODY037</t>
  </si>
  <si>
    <t>GM09CMR014</t>
  </si>
  <si>
    <t>FD06FCS006</t>
  </si>
  <si>
    <t>FD</t>
  </si>
  <si>
    <t>CR</t>
  </si>
  <si>
    <t>HY</t>
  </si>
  <si>
    <t>HO</t>
  </si>
  <si>
    <t>TY</t>
  </si>
  <si>
    <t>GM</t>
  </si>
  <si>
    <t>ford</t>
  </si>
  <si>
    <t>Hyundai</t>
  </si>
  <si>
    <t>Honda</t>
  </si>
  <si>
    <t>Toyota</t>
  </si>
  <si>
    <t>Crisler</t>
  </si>
  <si>
    <t>Goodmon</t>
  </si>
  <si>
    <t>MTG</t>
  </si>
  <si>
    <t>ODY</t>
  </si>
  <si>
    <t>CAR</t>
  </si>
  <si>
    <t>ELA</t>
  </si>
  <si>
    <t>FCS</t>
  </si>
  <si>
    <t>CMR</t>
  </si>
  <si>
    <t>CAM</t>
  </si>
  <si>
    <t>COR</t>
  </si>
  <si>
    <t>CIV</t>
  </si>
  <si>
    <t>HO01ODY040</t>
  </si>
  <si>
    <t>mustang</t>
  </si>
  <si>
    <t>picanto</t>
  </si>
  <si>
    <t>elantra</t>
  </si>
  <si>
    <t>Camaro</t>
  </si>
  <si>
    <t>Corrola</t>
  </si>
  <si>
    <t>Civic</t>
  </si>
  <si>
    <t>caravan</t>
  </si>
  <si>
    <t>overdose</t>
  </si>
  <si>
    <t>For car Seat</t>
  </si>
  <si>
    <t>Camry</t>
  </si>
  <si>
    <t>Row Labels</t>
  </si>
  <si>
    <t>Grand Total</t>
  </si>
  <si>
    <t>Sum of Miles</t>
  </si>
  <si>
    <t>Car Inventory</t>
  </si>
  <si>
    <t>PCT</t>
  </si>
  <si>
    <t>CR04PCT042</t>
  </si>
  <si>
    <t>CR07PCT043</t>
  </si>
  <si>
    <t>CR11PCT044</t>
  </si>
  <si>
    <t>Count of Car ID</t>
  </si>
  <si>
    <t>not covered</t>
  </si>
  <si>
    <t>covered</t>
  </si>
  <si>
    <t>Sum of Warantee Miles</t>
  </si>
  <si>
    <t>Average of Age</t>
  </si>
  <si>
    <t>Average of Miles</t>
  </si>
  <si>
    <t>Average of Miles / Year</t>
  </si>
  <si>
    <t>Descriptive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</si>
</sst>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/>
    <xf numFmtId="2" fontId="0" fillId="33" borderId="0" xfId="0" applyNumberFormat="1" applyFill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wrapText="1"/>
    </xf>
    <xf numFmtId="0" fontId="20" fillId="33" borderId="0" xfId="0" applyFont="1" applyFill="1"/>
    <xf numFmtId="0" fontId="0" fillId="33" borderId="11" xfId="0" applyFill="1" applyBorder="1"/>
    <xf numFmtId="0" fontId="0" fillId="33" borderId="12" xfId="0" applyFill="1" applyBorder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1" fontId="0" fillId="33" borderId="0" xfId="0" applyNumberFormat="1" applyFill="1"/>
    <xf numFmtId="0" fontId="16" fillId="33" borderId="0" xfId="0" applyFont="1" applyFill="1" applyAlignment="1">
      <alignment horizontal="left"/>
    </xf>
    <xf numFmtId="0" fontId="21" fillId="33" borderId="13" xfId="0" applyFont="1" applyFill="1" applyBorder="1"/>
    <xf numFmtId="0" fontId="0" fillId="33" borderId="13" xfId="0" applyFill="1" applyBorder="1"/>
    <xf numFmtId="0" fontId="21" fillId="33" borderId="0" xfId="0" applyFont="1" applyFill="1"/>
    <xf numFmtId="0" fontId="21" fillId="33" borderId="0" xfId="0" applyFont="1" applyFill="1" applyAlignment="1">
      <alignment wrapText="1"/>
    </xf>
    <xf numFmtId="0" fontId="0" fillId="35" borderId="0" xfId="0" applyFill="1"/>
    <xf numFmtId="2" fontId="0" fillId="35" borderId="0" xfId="0" applyNumberFormat="1" applyFill="1"/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5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formatting,scatter_chat).xlsx]Age and Milage analysis!PivotTable2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Counts of cars of a certain age</a:t>
            </a:r>
            <a:endParaRPr lang="en-US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075277777777777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and Milage analysis'!$C$2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and Milage analysis'!$B$3:$B$20</c:f>
              <c:strCach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27</c:v>
                </c:pt>
              </c:strCache>
            </c:strRef>
          </c:cat>
          <c:val>
            <c:numRef>
              <c:f>'Age and Milage analysis'!$C$3:$C$20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4-4719-BBA5-098CE793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009631"/>
        <c:axId val="276006751"/>
      </c:barChart>
      <c:catAx>
        <c:axId val="276009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06751"/>
        <c:crosses val="autoZero"/>
        <c:auto val="1"/>
        <c:lblAlgn val="ctr"/>
        <c:lblOffset val="100"/>
        <c:noMultiLvlLbl val="0"/>
      </c:catAx>
      <c:valAx>
        <c:axId val="27600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</a:t>
                </a:r>
                <a:r>
                  <a:rPr lang="en-GB" baseline="0"/>
                  <a:t> of Car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formatting,scatter_chat).xlsx]Age and Milage analysis!PivotTable3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'Age and Milage analysis'!$C$23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'Age and Milage analysis'!$B$24:$B$76</c:f>
              <c:strCache>
                <c:ptCount val="52"/>
                <c:pt idx="0">
                  <c:v>3708.1</c:v>
                </c:pt>
                <c:pt idx="1">
                  <c:v>13682.9</c:v>
                </c:pt>
                <c:pt idx="2">
                  <c:v>13867.6</c:v>
                </c:pt>
                <c:pt idx="3">
                  <c:v>14289.6</c:v>
                </c:pt>
                <c:pt idx="4">
                  <c:v>17556.3</c:v>
                </c:pt>
                <c:pt idx="5">
                  <c:v>19341.7</c:v>
                </c:pt>
                <c:pt idx="6">
                  <c:v>19421.1</c:v>
                </c:pt>
                <c:pt idx="7">
                  <c:v>20223.9</c:v>
                </c:pt>
                <c:pt idx="8">
                  <c:v>22128.2</c:v>
                </c:pt>
                <c:pt idx="9">
                  <c:v>22188.5</c:v>
                </c:pt>
                <c:pt idx="10">
                  <c:v>22282</c:v>
                </c:pt>
                <c:pt idx="11">
                  <c:v>22521.6</c:v>
                </c:pt>
                <c:pt idx="12">
                  <c:v>22573</c:v>
                </c:pt>
                <c:pt idx="13">
                  <c:v>24513.2</c:v>
                </c:pt>
                <c:pt idx="14">
                  <c:v>27394.2</c:v>
                </c:pt>
                <c:pt idx="15">
                  <c:v>27534.8</c:v>
                </c:pt>
                <c:pt idx="16">
                  <c:v>27637.1</c:v>
                </c:pt>
                <c:pt idx="17">
                  <c:v>28464.8</c:v>
                </c:pt>
                <c:pt idx="18">
                  <c:v>29102.3</c:v>
                </c:pt>
                <c:pt idx="19">
                  <c:v>29601.9</c:v>
                </c:pt>
                <c:pt idx="20">
                  <c:v>30555.3</c:v>
                </c:pt>
                <c:pt idx="21">
                  <c:v>31144.4</c:v>
                </c:pt>
                <c:pt idx="22">
                  <c:v>33477.2</c:v>
                </c:pt>
                <c:pt idx="23">
                  <c:v>35137</c:v>
                </c:pt>
                <c:pt idx="24">
                  <c:v>36438.5</c:v>
                </c:pt>
                <c:pt idx="25">
                  <c:v>37558.8</c:v>
                </c:pt>
                <c:pt idx="26">
                  <c:v>40326.8</c:v>
                </c:pt>
                <c:pt idx="27">
                  <c:v>42074.2</c:v>
                </c:pt>
                <c:pt idx="28">
                  <c:v>42504.6</c:v>
                </c:pt>
                <c:pt idx="29">
                  <c:v>44946.5</c:v>
                </c:pt>
                <c:pt idx="30">
                  <c:v>44974.8</c:v>
                </c:pt>
                <c:pt idx="31">
                  <c:v>46311.4</c:v>
                </c:pt>
                <c:pt idx="32">
                  <c:v>48114.2</c:v>
                </c:pt>
                <c:pt idx="33">
                  <c:v>50854.1</c:v>
                </c:pt>
                <c:pt idx="34">
                  <c:v>52229.5</c:v>
                </c:pt>
                <c:pt idx="35">
                  <c:v>52699.4</c:v>
                </c:pt>
                <c:pt idx="36">
                  <c:v>60389.5</c:v>
                </c:pt>
                <c:pt idx="37">
                  <c:v>64467.4</c:v>
                </c:pt>
                <c:pt idx="38">
                  <c:v>64542</c:v>
                </c:pt>
                <c:pt idx="39">
                  <c:v>67829.1</c:v>
                </c:pt>
                <c:pt idx="40">
                  <c:v>68658.9</c:v>
                </c:pt>
                <c:pt idx="41">
                  <c:v>69891.9</c:v>
                </c:pt>
                <c:pt idx="42">
                  <c:v>72527.2</c:v>
                </c:pt>
                <c:pt idx="43">
                  <c:v>73444.4</c:v>
                </c:pt>
                <c:pt idx="44">
                  <c:v>77243.1</c:v>
                </c:pt>
                <c:pt idx="45">
                  <c:v>79420.6</c:v>
                </c:pt>
                <c:pt idx="46">
                  <c:v>80685.8</c:v>
                </c:pt>
                <c:pt idx="47">
                  <c:v>82374</c:v>
                </c:pt>
                <c:pt idx="48">
                  <c:v>83162.7</c:v>
                </c:pt>
                <c:pt idx="49">
                  <c:v>85928</c:v>
                </c:pt>
                <c:pt idx="50">
                  <c:v>93382.6</c:v>
                </c:pt>
                <c:pt idx="51">
                  <c:v>114660.6</c:v>
                </c:pt>
              </c:strCache>
            </c:strRef>
          </c:cat>
          <c:val>
            <c:numRef>
              <c:f>'Age and Milage analysis'!$C$24:$C$76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E-4AF6-B506-DA3C9A4E3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18975"/>
        <c:axId val="183619455"/>
      </c:lineChart>
      <c:catAx>
        <c:axId val="18361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Row Labels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9455"/>
        <c:crosses val="autoZero"/>
        <c:auto val="1"/>
        <c:lblAlgn val="ctr"/>
        <c:lblOffset val="100"/>
        <c:noMultiLvlLbl val="0"/>
      </c:catAx>
      <c:valAx>
        <c:axId val="1836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Car</a:t>
                </a:r>
                <a:r>
                  <a:rPr lang="en-GB" baseline="0"/>
                  <a:t> ID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Milage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'Age and Milage analysis'!$C$79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'Age and Milage analysis'!$B$80:$B$131</c:f>
              <c:numCache>
                <c:formatCode>General</c:formatCode>
                <c:ptCount val="52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17</c:v>
                </c:pt>
                <c:pt idx="16">
                  <c:v>18</c:v>
                </c:pt>
                <c:pt idx="17">
                  <c:v>17</c:v>
                </c:pt>
                <c:pt idx="18">
                  <c:v>16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12</c:v>
                </c:pt>
                <c:pt idx="31">
                  <c:v>14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12</c:v>
                </c:pt>
                <c:pt idx="41">
                  <c:v>11</c:v>
                </c:pt>
                <c:pt idx="42">
                  <c:v>10</c:v>
                </c:pt>
                <c:pt idx="43">
                  <c:v>27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25</c:v>
                </c:pt>
                <c:pt idx="48">
                  <c:v>25</c:v>
                </c:pt>
                <c:pt idx="49">
                  <c:v>24</c:v>
                </c:pt>
                <c:pt idx="50">
                  <c:v>24</c:v>
                </c:pt>
                <c:pt idx="51">
                  <c:v>10</c:v>
                </c:pt>
              </c:numCache>
            </c:numRef>
          </c:xVal>
          <c:yVal>
            <c:numRef>
              <c:f>'Age and Milage analysis'!$C$80:$C$131</c:f>
              <c:numCache>
                <c:formatCode>General</c:formatCode>
                <c:ptCount val="52"/>
                <c:pt idx="0">
                  <c:v>80685.8</c:v>
                </c:pt>
                <c:pt idx="1">
                  <c:v>85928</c:v>
                </c:pt>
                <c:pt idx="2">
                  <c:v>77243.100000000006</c:v>
                </c:pt>
                <c:pt idx="3">
                  <c:v>69891.899999999994</c:v>
                </c:pt>
                <c:pt idx="4">
                  <c:v>68658.899999999994</c:v>
                </c:pt>
                <c:pt idx="5">
                  <c:v>67829.100000000006</c:v>
                </c:pt>
                <c:pt idx="6">
                  <c:v>64467.4</c:v>
                </c:pt>
                <c:pt idx="7">
                  <c:v>73444.399999999994</c:v>
                </c:pt>
                <c:pt idx="8">
                  <c:v>72527.199999999997</c:v>
                </c:pt>
                <c:pt idx="9">
                  <c:v>64542</c:v>
                </c:pt>
                <c:pt idx="10">
                  <c:v>52699.4</c:v>
                </c:pt>
                <c:pt idx="11">
                  <c:v>60389.5</c:v>
                </c:pt>
                <c:pt idx="12">
                  <c:v>52229.5</c:v>
                </c:pt>
                <c:pt idx="13">
                  <c:v>46311.4</c:v>
                </c:pt>
                <c:pt idx="14">
                  <c:v>44974.8</c:v>
                </c:pt>
                <c:pt idx="15">
                  <c:v>50854.1</c:v>
                </c:pt>
                <c:pt idx="16">
                  <c:v>40326.800000000003</c:v>
                </c:pt>
                <c:pt idx="17">
                  <c:v>42074.2</c:v>
                </c:pt>
                <c:pt idx="18">
                  <c:v>44946.5</c:v>
                </c:pt>
                <c:pt idx="19">
                  <c:v>48114.2</c:v>
                </c:pt>
                <c:pt idx="20">
                  <c:v>42504.6</c:v>
                </c:pt>
                <c:pt idx="21">
                  <c:v>37558.800000000003</c:v>
                </c:pt>
                <c:pt idx="22">
                  <c:v>36438.5</c:v>
                </c:pt>
                <c:pt idx="23">
                  <c:v>35137</c:v>
                </c:pt>
                <c:pt idx="24">
                  <c:v>33477.199999999997</c:v>
                </c:pt>
                <c:pt idx="25">
                  <c:v>28464.799999999999</c:v>
                </c:pt>
                <c:pt idx="26">
                  <c:v>31144.400000000001</c:v>
                </c:pt>
                <c:pt idx="27">
                  <c:v>30555.3</c:v>
                </c:pt>
                <c:pt idx="28">
                  <c:v>29102.3</c:v>
                </c:pt>
                <c:pt idx="29">
                  <c:v>27394.2</c:v>
                </c:pt>
                <c:pt idx="30">
                  <c:v>29601.9</c:v>
                </c:pt>
                <c:pt idx="31">
                  <c:v>22573</c:v>
                </c:pt>
                <c:pt idx="32">
                  <c:v>27637.1</c:v>
                </c:pt>
                <c:pt idx="33">
                  <c:v>27534.799999999999</c:v>
                </c:pt>
                <c:pt idx="34">
                  <c:v>24513.200000000001</c:v>
                </c:pt>
                <c:pt idx="35">
                  <c:v>22282</c:v>
                </c:pt>
                <c:pt idx="36">
                  <c:v>22128.2</c:v>
                </c:pt>
                <c:pt idx="37">
                  <c:v>22521.599999999999</c:v>
                </c:pt>
                <c:pt idx="38">
                  <c:v>22188.5</c:v>
                </c:pt>
                <c:pt idx="39">
                  <c:v>19421.099999999999</c:v>
                </c:pt>
                <c:pt idx="40">
                  <c:v>19341.7</c:v>
                </c:pt>
                <c:pt idx="41">
                  <c:v>20223.900000000001</c:v>
                </c:pt>
                <c:pt idx="42">
                  <c:v>17556.3</c:v>
                </c:pt>
                <c:pt idx="43">
                  <c:v>114660.6</c:v>
                </c:pt>
                <c:pt idx="44">
                  <c:v>13867.6</c:v>
                </c:pt>
                <c:pt idx="45">
                  <c:v>13682.9</c:v>
                </c:pt>
                <c:pt idx="46">
                  <c:v>14289.6</c:v>
                </c:pt>
                <c:pt idx="47">
                  <c:v>93382.6</c:v>
                </c:pt>
                <c:pt idx="48">
                  <c:v>83162.7</c:v>
                </c:pt>
                <c:pt idx="49">
                  <c:v>82374</c:v>
                </c:pt>
                <c:pt idx="50">
                  <c:v>79420.600000000006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0-4306-95C9-C5685923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518064"/>
        <c:axId val="839513744"/>
      </c:scatterChart>
      <c:valAx>
        <c:axId val="83951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Car's</a:t>
                </a:r>
                <a:r>
                  <a:rPr lang="en-GB" sz="1100" baseline="0"/>
                  <a:t> Age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13744"/>
        <c:crosses val="autoZero"/>
        <c:crossBetween val="midCat"/>
      </c:valAx>
      <c:valAx>
        <c:axId val="83951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Milage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1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formatting,scatter_chat).xlsx]Warranty Analysis!PivotTable11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Warranty coverage</a:t>
            </a:r>
          </a:p>
        </c:rich>
      </c:tx>
      <c:layout>
        <c:manualLayout>
          <c:xMode val="edge"/>
          <c:yMode val="edge"/>
          <c:x val="0.28555555555555562"/>
          <c:y val="9.6201516477107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777777777777777"/>
          <c:y val="0.32293780985710119"/>
          <c:w val="0.75178674540682411"/>
          <c:h val="0.66317330125400986"/>
        </c:manualLayout>
      </c:layout>
      <c:pie3DChart>
        <c:varyColors val="1"/>
        <c:ser>
          <c:idx val="0"/>
          <c:order val="0"/>
          <c:tx>
            <c:strRef>
              <c:f>'Warranty Analysis'!$C$2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FF-4BD4-A8C0-425F60ABAE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FF-4BD4-A8C0-425F60ABAE3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'Warranty Analysis'!$B$3:$B$5</c:f>
              <c:strCache>
                <c:ptCount val="2"/>
                <c:pt idx="0">
                  <c:v>covered</c:v>
                </c:pt>
                <c:pt idx="1">
                  <c:v>not covered</c:v>
                </c:pt>
              </c:strCache>
            </c:strRef>
          </c:cat>
          <c:val>
            <c:numRef>
              <c:f>'Warranty Analysis'!$C$3:$C$5</c:f>
              <c:numCache>
                <c:formatCode>General</c:formatCode>
                <c:ptCount val="2"/>
                <c:pt idx="0">
                  <c:v>27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F-4E27-A6A8-652C78854C6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formatting,scatter_chat).xlsx]Manufacturer and Model insights!PivotTable13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/>
                </a:solidFill>
              </a:rPr>
              <a:t>Popular Makes and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'Manufacturer and Model insights'!$C$1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'Manufacturer and Model insights'!$B$2:$B$19</c:f>
              <c:multiLvlStrCache>
                <c:ptCount val="11"/>
                <c:lvl>
                  <c:pt idx="0">
                    <c:v>caravan</c:v>
                  </c:pt>
                  <c:pt idx="1">
                    <c:v>picanto</c:v>
                  </c:pt>
                  <c:pt idx="2">
                    <c:v>For car Seat</c:v>
                  </c:pt>
                  <c:pt idx="3">
                    <c:v>mustang</c:v>
                  </c:pt>
                  <c:pt idx="4">
                    <c:v>Camry</c:v>
                  </c:pt>
                  <c:pt idx="5">
                    <c:v>picanto</c:v>
                  </c:pt>
                  <c:pt idx="6">
                    <c:v>Civic</c:v>
                  </c:pt>
                  <c:pt idx="7">
                    <c:v>overdose</c:v>
                  </c:pt>
                  <c:pt idx="8">
                    <c:v>elantra</c:v>
                  </c:pt>
                  <c:pt idx="9">
                    <c:v>Camaro</c:v>
                  </c:pt>
                  <c:pt idx="10">
                    <c:v>Corrola</c:v>
                  </c:pt>
                </c:lvl>
                <c:lvl>
                  <c:pt idx="0">
                    <c:v>Crisler</c:v>
                  </c:pt>
                  <c:pt idx="2">
                    <c:v>ford</c:v>
                  </c:pt>
                  <c:pt idx="4">
                    <c:v>Goodmon</c:v>
                  </c:pt>
                  <c:pt idx="6">
                    <c:v>Honda</c:v>
                  </c:pt>
                  <c:pt idx="8">
                    <c:v>Hyundai</c:v>
                  </c:pt>
                  <c:pt idx="9">
                    <c:v>Toyota</c:v>
                  </c:pt>
                </c:lvl>
              </c:multiLvlStrCache>
            </c:multiLvlStrRef>
          </c:cat>
          <c:val>
            <c:numRef>
              <c:f>'Manufacturer and Model insights'!$C$2:$C$19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7-4BED-85C9-CED3515C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2976287"/>
        <c:axId val="298852223"/>
      </c:barChart>
      <c:catAx>
        <c:axId val="45297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Make(model)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52223"/>
        <c:crosses val="autoZero"/>
        <c:auto val="1"/>
        <c:lblAlgn val="ctr"/>
        <c:lblOffset val="100"/>
        <c:noMultiLvlLbl val="0"/>
      </c:catAx>
      <c:valAx>
        <c:axId val="2988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cars</a:t>
                </a:r>
              </a:p>
            </c:rich>
          </c:tx>
          <c:layout>
            <c:manualLayout>
              <c:xMode val="edge"/>
              <c:yMode val="edge"/>
              <c:x val="3.0898876404494381E-2"/>
              <c:y val="0.2771737386993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formatting,scatter_chat).xlsx]Manufacturer and Model insights!PivotTable14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'Manufacturer and Model insights'!$C$22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'Manufacturer and Model insights'!$B$23:$B$40</c:f>
              <c:multiLvlStrCache>
                <c:ptCount val="11"/>
                <c:lvl>
                  <c:pt idx="0">
                    <c:v>caravan</c:v>
                  </c:pt>
                  <c:pt idx="1">
                    <c:v>picanto</c:v>
                  </c:pt>
                  <c:pt idx="2">
                    <c:v>For car Seat</c:v>
                  </c:pt>
                  <c:pt idx="3">
                    <c:v>mustang</c:v>
                  </c:pt>
                  <c:pt idx="4">
                    <c:v>Camry</c:v>
                  </c:pt>
                  <c:pt idx="5">
                    <c:v>picanto</c:v>
                  </c:pt>
                  <c:pt idx="6">
                    <c:v>Civic</c:v>
                  </c:pt>
                  <c:pt idx="7">
                    <c:v>overdose</c:v>
                  </c:pt>
                  <c:pt idx="8">
                    <c:v>elantra</c:v>
                  </c:pt>
                  <c:pt idx="9">
                    <c:v>Camaro</c:v>
                  </c:pt>
                  <c:pt idx="10">
                    <c:v>Corrola</c:v>
                  </c:pt>
                </c:lvl>
                <c:lvl>
                  <c:pt idx="0">
                    <c:v>Crisler</c:v>
                  </c:pt>
                  <c:pt idx="2">
                    <c:v>ford</c:v>
                  </c:pt>
                  <c:pt idx="4">
                    <c:v>Goodmon</c:v>
                  </c:pt>
                  <c:pt idx="6">
                    <c:v>Honda</c:v>
                  </c:pt>
                  <c:pt idx="8">
                    <c:v>Hyundai</c:v>
                  </c:pt>
                  <c:pt idx="9">
                    <c:v>Toyota</c:v>
                  </c:pt>
                </c:lvl>
              </c:multiLvlStrCache>
            </c:multiLvlStrRef>
          </c:cat>
          <c:val>
            <c:numRef>
              <c:f>'Manufacturer and Model insights'!$C$23:$C$40</c:f>
              <c:numCache>
                <c:formatCode>0.00</c:formatCode>
                <c:ptCount val="11"/>
                <c:pt idx="0">
                  <c:v>70472.574999999997</c:v>
                </c:pt>
                <c:pt idx="1">
                  <c:v>44670.133333333331</c:v>
                </c:pt>
                <c:pt idx="2">
                  <c:v>30549.5</c:v>
                </c:pt>
                <c:pt idx="3">
                  <c:v>40849.08</c:v>
                </c:pt>
                <c:pt idx="4">
                  <c:v>20725.166666666664</c:v>
                </c:pt>
                <c:pt idx="5">
                  <c:v>64997.633333333339</c:v>
                </c:pt>
                <c:pt idx="6">
                  <c:v>39607.457142857143</c:v>
                </c:pt>
                <c:pt idx="7">
                  <c:v>45223.040000000001</c:v>
                </c:pt>
                <c:pt idx="8">
                  <c:v>23449.175000000003</c:v>
                </c:pt>
                <c:pt idx="9">
                  <c:v>72007.116666666654</c:v>
                </c:pt>
                <c:pt idx="10">
                  <c:v>46267.499999999993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4-4E4B-9434-70A78BA9B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915471"/>
        <c:axId val="269914991"/>
      </c:barChart>
      <c:catAx>
        <c:axId val="269915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Make(model)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14991"/>
        <c:crosses val="autoZero"/>
        <c:auto val="1"/>
        <c:lblAlgn val="ctr"/>
        <c:lblOffset val="100"/>
        <c:noMultiLvlLbl val="0"/>
      </c:catAx>
      <c:valAx>
        <c:axId val="26991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/>
                  <a:t>Average 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1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formatting,scatter_chat).xlsx]Manufacturer and Model insights!PivotTable15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'Manufacturer and Model insights'!$C$43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'Manufacturer and Model insights'!$B$44:$B$61</c:f>
              <c:multiLvlStrCache>
                <c:ptCount val="11"/>
                <c:lvl>
                  <c:pt idx="0">
                    <c:v>caravan</c:v>
                  </c:pt>
                  <c:pt idx="1">
                    <c:v>picanto</c:v>
                  </c:pt>
                  <c:pt idx="2">
                    <c:v>For car Seat</c:v>
                  </c:pt>
                  <c:pt idx="3">
                    <c:v>mustang</c:v>
                  </c:pt>
                  <c:pt idx="4">
                    <c:v>Camry</c:v>
                  </c:pt>
                  <c:pt idx="5">
                    <c:v>picanto</c:v>
                  </c:pt>
                  <c:pt idx="6">
                    <c:v>Civic</c:v>
                  </c:pt>
                  <c:pt idx="7">
                    <c:v>overdose</c:v>
                  </c:pt>
                  <c:pt idx="8">
                    <c:v>elantra</c:v>
                  </c:pt>
                  <c:pt idx="9">
                    <c:v>Camaro</c:v>
                  </c:pt>
                  <c:pt idx="10">
                    <c:v>Corrola</c:v>
                  </c:pt>
                </c:lvl>
                <c:lvl>
                  <c:pt idx="0">
                    <c:v>Crisler</c:v>
                  </c:pt>
                  <c:pt idx="2">
                    <c:v>ford</c:v>
                  </c:pt>
                  <c:pt idx="4">
                    <c:v>Goodmon</c:v>
                  </c:pt>
                  <c:pt idx="6">
                    <c:v>Honda</c:v>
                  </c:pt>
                  <c:pt idx="8">
                    <c:v>Hyundai</c:v>
                  </c:pt>
                  <c:pt idx="9">
                    <c:v>Toyota</c:v>
                  </c:pt>
                </c:lvl>
              </c:multiLvlStrCache>
            </c:multiLvlStrRef>
          </c:cat>
          <c:val>
            <c:numRef>
              <c:f>'Manufacturer and Model insights'!$C$44:$C$61</c:f>
              <c:numCache>
                <c:formatCode>0</c:formatCode>
                <c:ptCount val="11"/>
                <c:pt idx="0">
                  <c:v>22</c:v>
                </c:pt>
                <c:pt idx="1">
                  <c:v>16.666666666666668</c:v>
                </c:pt>
                <c:pt idx="2">
                  <c:v>13.375</c:v>
                </c:pt>
                <c:pt idx="3">
                  <c:v>16.8</c:v>
                </c:pt>
                <c:pt idx="4">
                  <c:v>12.333333333333334</c:v>
                </c:pt>
                <c:pt idx="5">
                  <c:v>21</c:v>
                </c:pt>
                <c:pt idx="6">
                  <c:v>15.857142857142858</c:v>
                </c:pt>
                <c:pt idx="7">
                  <c:v>17</c:v>
                </c:pt>
                <c:pt idx="8">
                  <c:v>11.75</c:v>
                </c:pt>
                <c:pt idx="9">
                  <c:v>20.833333333333332</c:v>
                </c:pt>
                <c:pt idx="10">
                  <c:v>16.25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0-4735-BC3E-03A3C365C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61615"/>
        <c:axId val="278361135"/>
      </c:barChart>
      <c:catAx>
        <c:axId val="27836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Make(model)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61135"/>
        <c:crosses val="autoZero"/>
        <c:auto val="1"/>
        <c:lblAlgn val="ctr"/>
        <c:lblOffset val="100"/>
        <c:noMultiLvlLbl val="0"/>
      </c:catAx>
      <c:valAx>
        <c:axId val="27836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Average 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6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formatting,scatter_chat).xlsx]Driver Analysis!PivotTable16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 Cars</a:t>
            </a:r>
            <a:r>
              <a:rPr lang="en-US" b="1" baseline="0">
                <a:solidFill>
                  <a:schemeClr val="tx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by Driver</a:t>
            </a:r>
            <a:endParaRPr lang="en-US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 Analysis'!$C$1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'Driver Analysis'!$B$2:$B$19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'Driver Analysis'!$C$2:$C$19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2-4DB4-90EB-7818E5F7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978687"/>
        <c:axId val="452980607"/>
      </c:barChart>
      <c:catAx>
        <c:axId val="45297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80607"/>
        <c:crosses val="autoZero"/>
        <c:auto val="1"/>
        <c:lblAlgn val="ctr"/>
        <c:lblOffset val="100"/>
        <c:noMultiLvlLbl val="0"/>
      </c:catAx>
      <c:valAx>
        <c:axId val="4529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7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formatting,scatter_chat).xlsx]Driver Analysis!PivotTable17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latin typeface="Arial" panose="020B0604020202020204" pitchFamily="34" charset="0"/>
                <a:cs typeface="Arial" panose="020B0604020202020204" pitchFamily="34" charset="0"/>
              </a:rPr>
              <a:t>Milage by Driver</a:t>
            </a:r>
          </a:p>
        </c:rich>
      </c:tx>
      <c:layout>
        <c:manualLayout>
          <c:xMode val="edge"/>
          <c:yMode val="edge"/>
          <c:x val="0.359388888888888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 Analysis'!$C$23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'Driver Analysis'!$B$24:$B$41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'Driver Analysis'!$C$24:$C$41</c:f>
              <c:numCache>
                <c:formatCode>General</c:formatCode>
                <c:ptCount val="17"/>
                <c:pt idx="0">
                  <c:v>144647.70000000001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70964.900000000009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305432.39999999997</c:v>
                </c:pt>
                <c:pt idx="13">
                  <c:v>177713.9</c:v>
                </c:pt>
                <c:pt idx="14">
                  <c:v>65964.900000000009</c:v>
                </c:pt>
                <c:pt idx="15">
                  <c:v>130601.60000000001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C5-4051-A496-7AA2C082B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42639"/>
        <c:axId val="298855103"/>
      </c:barChart>
      <c:catAx>
        <c:axId val="18364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55103"/>
        <c:crosses val="autoZero"/>
        <c:auto val="1"/>
        <c:lblAlgn val="ctr"/>
        <c:lblOffset val="100"/>
        <c:noMultiLvlLbl val="0"/>
      </c:catAx>
      <c:valAx>
        <c:axId val="2988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4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inventory(pivot_table,freeze_pane,LEFT,RIGHT,MID,VLOOKUP,color-font-conditional formatting,scatter_chat).xlsx]Colour Preference!PivotTable18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Car colour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65000"/>
              <a:lumOff val="3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00B0F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00B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bg1">
              <a:lumMod val="9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C0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3333333333333329E-2"/>
          <c:y val="0.24944225721784777"/>
          <c:w val="0.81139851268591423"/>
          <c:h val="0.69037255759696703"/>
        </c:manualLayout>
      </c:layout>
      <c:pie3DChart>
        <c:varyColors val="1"/>
        <c:ser>
          <c:idx val="0"/>
          <c:order val="0"/>
          <c:tx>
            <c:strRef>
              <c:f>'Colour Preference'!$C$2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561-4C48-BC70-4012BFA9469F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1-4C48-BC70-4012BFA9469F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5561-4C48-BC70-4012BFA9469F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561-4C48-BC70-4012BFA9469F}"/>
              </c:ext>
            </c:extLst>
          </c:dPt>
          <c:dPt>
            <c:idx val="4"/>
            <c:bubble3D val="0"/>
            <c:spPr>
              <a:solidFill>
                <a:schemeClr val="bg1">
                  <a:lumMod val="9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1-4C48-BC70-4012BFA9469F}"/>
              </c:ext>
            </c:extLst>
          </c:dPt>
          <c:cat>
            <c:strRef>
              <c:f>'Colour Preference'!$B$3:$B$8</c:f>
              <c:strCache>
                <c:ptCount val="5"/>
                <c:pt idx="0">
                  <c:v>Black</c:v>
                </c:pt>
                <c:pt idx="1">
                  <c:v>Blue</c:v>
                </c:pt>
                <c:pt idx="2">
                  <c:v>Green</c:v>
                </c:pt>
                <c:pt idx="3">
                  <c:v>Red</c:v>
                </c:pt>
                <c:pt idx="4">
                  <c:v>White</c:v>
                </c:pt>
              </c:strCache>
            </c:strRef>
          </c:cat>
          <c:val>
            <c:numRef>
              <c:f>'Colour Preference'!$C$3:$C$8</c:f>
              <c:numCache>
                <c:formatCode>General</c:formatCode>
                <c:ptCount val="5"/>
                <c:pt idx="0">
                  <c:v>24</c:v>
                </c:pt>
                <c:pt idx="1">
                  <c:v>8</c:v>
                </c:pt>
                <c:pt idx="2">
                  <c:v>7</c:v>
                </c:pt>
                <c:pt idx="3">
                  <c:v>2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1-4C48-BC70-4012BFA94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1</xdr:row>
      <xdr:rowOff>120650</xdr:rowOff>
    </xdr:from>
    <xdr:to>
      <xdr:col>11</xdr:col>
      <xdr:colOff>596900</xdr:colOff>
      <xdr:row>16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73A293-A963-21D3-B519-388A3B816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292100</xdr:colOff>
      <xdr:row>22</xdr:row>
      <xdr:rowOff>82550</xdr:rowOff>
    </xdr:from>
    <xdr:to>
      <xdr:col>14</xdr:col>
      <xdr:colOff>114300</xdr:colOff>
      <xdr:row>47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AA761A-C2A6-22FA-3995-8DD48B512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1031874</xdr:colOff>
      <xdr:row>77</xdr:row>
      <xdr:rowOff>171450</xdr:rowOff>
    </xdr:from>
    <xdr:to>
      <xdr:col>8</xdr:col>
      <xdr:colOff>1041400</xdr:colOff>
      <xdr:row>95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28EB-FF80-5DD3-D128-6007C4371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57150</xdr:rowOff>
    </xdr:from>
    <xdr:to>
      <xdr:col>11</xdr:col>
      <xdr:colOff>31750</xdr:colOff>
      <xdr:row>16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7B2740-3B61-5B48-D0CD-9358E7403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</xdr:row>
      <xdr:rowOff>38100</xdr:rowOff>
    </xdr:from>
    <xdr:to>
      <xdr:col>12</xdr:col>
      <xdr:colOff>247650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61CFC-3BA8-758B-BF6F-478488C3D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333375</xdr:colOff>
      <xdr:row>21</xdr:row>
      <xdr:rowOff>101600</xdr:rowOff>
    </xdr:from>
    <xdr:to>
      <xdr:col>11</xdr:col>
      <xdr:colOff>501650</xdr:colOff>
      <xdr:row>36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A93099-1176-8DCB-6FC5-E842FA65B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330200</xdr:colOff>
      <xdr:row>42</xdr:row>
      <xdr:rowOff>44450</xdr:rowOff>
    </xdr:from>
    <xdr:to>
      <xdr:col>10</xdr:col>
      <xdr:colOff>215900</xdr:colOff>
      <xdr:row>57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147633-5524-55ED-8A83-26B9B4D88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57150</xdr:rowOff>
    </xdr:from>
    <xdr:to>
      <xdr:col>12</xdr:col>
      <xdr:colOff>317500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F1BB9-7E30-7DF5-BF30-D25AFAB97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24</xdr:row>
      <xdr:rowOff>127000</xdr:rowOff>
    </xdr:from>
    <xdr:to>
      <xdr:col>12</xdr:col>
      <xdr:colOff>323850</xdr:colOff>
      <xdr:row>39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442E17-74BE-AAD3-269D-0E55577EC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1</xdr:row>
      <xdr:rowOff>57150</xdr:rowOff>
    </xdr:from>
    <xdr:to>
      <xdr:col>11</xdr:col>
      <xdr:colOff>444500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12E8E-67DE-73FC-574D-419CCC6BC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est Kyei" refreshedDate="45450.004593865742" createdVersion="8" refreshedVersion="8" minRefreshableVersion="3" recordCount="52" xr:uid="{FFB174B7-9D89-44DA-BC6E-B68CC8D26C02}">
  <cacheSource type="worksheet">
    <worksheetSource ref="B2:N54" sheet="car inventory"/>
  </cacheSource>
  <cacheFields count="13">
    <cacheField name="Car ID" numFmtId="0">
      <sharedItems count="52">
        <s v="GM00SLV019"/>
        <s v="TY00CAM022"/>
        <s v="CR00CAR046"/>
        <s v="HO01CIV031"/>
        <s v="HO01ODY040"/>
        <s v="TY02CAM023"/>
        <s v="TY02COR025"/>
        <s v="TY03COR026"/>
        <s v="CR04CAR047"/>
        <s v="CR04PCT042"/>
        <s v="CR04CAR048"/>
        <s v="HO05ODY037"/>
        <s v="FD06FCS007"/>
        <s v="FD06FCS006"/>
        <s v="FD06MTG002"/>
        <s v="HO07ODY038"/>
        <s v="FD06MTG001"/>
        <s v="CR07PCT043"/>
        <s v="FD08MTG003"/>
        <s v="TY09CAM024"/>
        <s v="HO08ODY039"/>
        <s v="FD08MTG004"/>
        <s v="FD08MTG005"/>
        <s v="FD09FCS008"/>
        <s v="HO10CIV033"/>
        <s v="GM09CMR014"/>
        <s v="GM10SLV017"/>
        <s v="HO11CIV034"/>
        <s v="HY11ELA049"/>
        <s v="CR11PCT044"/>
        <s v="TY12COR028"/>
        <s v="HO10CIV032"/>
        <s v="FD13FCS009"/>
        <s v="FD13FCS010"/>
        <s v="HO12CIV035"/>
        <s v="HY12ELA050"/>
        <s v="TY12CAM029"/>
        <s v="FD13FCS012"/>
        <s v="HY13ELA052"/>
        <s v="GM12CMR015"/>
        <s v="FD12FCS011"/>
        <s v="HY13ELA051"/>
        <s v="TY14COR027"/>
        <s v="TY96CAM020"/>
        <s v="HO13CIV036"/>
        <s v="FD13FCS013"/>
        <s v="GM14CMR016"/>
        <s v="TY98CAM021"/>
        <s v="GM98SLV018"/>
        <s v="HO99CIV030"/>
        <s v="CR99CAR045"/>
        <s v="HO14ODY041"/>
      </sharedItems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2">
      <sharedItems/>
    </cacheField>
    <cacheField name="Age" numFmtId="0">
      <sharedItems containsSemiMixedTypes="0" containsString="0" containsNumber="1" containsInteger="1" minValue="10" maxValue="27" count="17"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27"/>
        <n v="25"/>
      </sharedItems>
    </cacheField>
    <cacheField name="Miles" numFmtId="0">
      <sharedItems containsSemiMixedTypes="0" containsString="0" containsNumber="1" minValue="3708.1" maxValue="114660.6" count="52">
        <n v="80685.8"/>
        <n v="85928"/>
        <n v="77243.100000000006"/>
        <n v="69891.899999999994"/>
        <n v="68658.899999999994"/>
        <n v="67829.100000000006"/>
        <n v="64467.4"/>
        <n v="73444.399999999994"/>
        <n v="72527.199999999997"/>
        <n v="64542"/>
        <n v="52699.4"/>
        <n v="60389.5"/>
        <n v="52229.5"/>
        <n v="46311.4"/>
        <n v="44974.8"/>
        <n v="50854.1"/>
        <n v="40326.800000000003"/>
        <n v="42074.2"/>
        <n v="44946.5"/>
        <n v="48114.2"/>
        <n v="42504.6"/>
        <n v="37558.800000000003"/>
        <n v="36438.5"/>
        <n v="35137"/>
        <n v="33477.199999999997"/>
        <n v="28464.799999999999"/>
        <n v="31144.400000000001"/>
        <n v="30555.3"/>
        <n v="29102.3"/>
        <n v="27394.2"/>
        <n v="29601.9"/>
        <n v="22573"/>
        <n v="27637.1"/>
        <n v="27534.799999999999"/>
        <n v="24513.200000000001"/>
        <n v="22282"/>
        <n v="22128.2"/>
        <n v="22521.599999999999"/>
        <n v="22188.5"/>
        <n v="19421.099999999999"/>
        <n v="19341.7"/>
        <n v="20223.900000000001"/>
        <n v="17556.3"/>
        <n v="114660.6"/>
        <n v="13867.6"/>
        <n v="13682.9"/>
        <n v="14289.6"/>
        <n v="93382.6"/>
        <n v="83162.7"/>
        <n v="82374"/>
        <n v="79420.600000000006"/>
        <n v="3708.1"/>
      </sharedItems>
    </cacheField>
    <cacheField name="Miles / Year" numFmtId="0">
      <sharedItems containsSemiMixedTypes="0" containsString="0" containsNumber="1" minValue="255.73103448275862" maxValue="171856" count="52">
        <n v="161371.6"/>
        <n v="171856"/>
        <n v="154486.20000000001"/>
        <n v="46594.6"/>
        <n v="45772.6"/>
        <n v="27131.640000000003"/>
        <n v="25786.959999999999"/>
        <n v="20984.114285714284"/>
        <n v="16117.155555555555"/>
        <n v="14342.666666666666"/>
        <n v="11710.977777777778"/>
        <n v="10979.90909090909"/>
        <n v="8035.3076923076924"/>
        <n v="7124.8307692307699"/>
        <n v="6919.2000000000007"/>
        <n v="6780.5466666666662"/>
        <n v="6204.123076923077"/>
        <n v="5609.8933333333325"/>
        <n v="5287.8235294117649"/>
        <n v="5064.652631578947"/>
        <n v="5000.5411764705877"/>
        <n v="4418.6823529411768"/>
        <n v="4286.8823529411766"/>
        <n v="3698.6315789473683"/>
        <n v="3188.3047619047616"/>
        <n v="2996.2947368421051"/>
        <n v="2966.1333333333337"/>
        <n v="2656.9826086956523"/>
        <n v="2530.6347826086958"/>
        <n v="2382.1043478260872"/>
        <n v="2368.152"/>
        <n v="2149.8095238095239"/>
        <n v="2047.1925925925925"/>
        <n v="2039.6148148148147"/>
        <n v="1961.056"/>
        <n v="1782.56"/>
        <n v="1770.2560000000001"/>
        <n v="1668.2666666666667"/>
        <n v="1643.5925925925926"/>
        <n v="1553.6879999999999"/>
        <n v="1547.336"/>
        <n v="1498.0666666666668"/>
        <n v="1210.7793103448275"/>
        <n v="1188.1927461139896"/>
        <n v="1027.2296296296297"/>
        <n v="1013.5481481481481"/>
        <n v="985.48965517241379"/>
        <n v="948.04670050761422"/>
        <n v="844.29137055837566"/>
        <n v="827.8793969849246"/>
        <n v="798.19698492462317"/>
        <n v="255.73103448275862"/>
      </sharedItems>
    </cacheField>
    <cacheField name="Color" numFmtId="0">
      <sharedItems/>
    </cacheField>
    <cacheField name="Driver" numFmtId="0">
      <sharedItems/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 count="2">
        <s v="not covered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nest Kyei" refreshedDate="45450.073770138886" createdVersion="8" refreshedVersion="8" minRefreshableVersion="3" recordCount="52" xr:uid="{A5C7F687-D620-4393-9D68-94DDFAFCAF5A}">
  <cacheSource type="worksheet">
    <worksheetSource ref="B2:O54" sheet="car inventory"/>
  </cacheSource>
  <cacheFields count="14">
    <cacheField name="Car ID" numFmtId="0">
      <sharedItems count="52">
        <s v="GM00SLV019"/>
        <s v="TY00CAM022"/>
        <s v="CR00CAR046"/>
        <s v="HO01CIV031"/>
        <s v="HO01ODY040"/>
        <s v="TY02CAM023"/>
        <s v="TY02COR025"/>
        <s v="TY03COR026"/>
        <s v="CR04CAR047"/>
        <s v="CR04PCT042"/>
        <s v="CR04CAR048"/>
        <s v="HO05ODY037"/>
        <s v="FD06FCS007"/>
        <s v="FD06FCS006"/>
        <s v="FD06MTG002"/>
        <s v="HO07ODY038"/>
        <s v="FD06MTG001"/>
        <s v="CR07PCT043"/>
        <s v="FD08MTG003"/>
        <s v="TY09CAM024"/>
        <s v="HO08ODY039"/>
        <s v="FD08MTG004"/>
        <s v="FD08MTG005"/>
        <s v="FD09FCS008"/>
        <s v="HO10CIV033"/>
        <s v="GM09CMR014"/>
        <s v="GM10SLV017"/>
        <s v="HO11CIV034"/>
        <s v="HY11ELA049"/>
        <s v="CR11PCT044"/>
        <s v="TY12COR028"/>
        <s v="HO10CIV032"/>
        <s v="FD13FCS009"/>
        <s v="FD13FCS010"/>
        <s v="HO12CIV035"/>
        <s v="HY12ELA050"/>
        <s v="TY12CAM029"/>
        <s v="FD13FCS012"/>
        <s v="HY13ELA052"/>
        <s v="GM12CMR015"/>
        <s v="FD12FCS011"/>
        <s v="HY13ELA051"/>
        <s v="TY14COR027"/>
        <s v="TY96CAM020"/>
        <s v="HO13CIV036"/>
        <s v="FD13FCS013"/>
        <s v="GM14CMR016"/>
        <s v="TY98CAM021"/>
        <s v="GM98SLV018"/>
        <s v="HO99CIV030"/>
        <s v="CR99CAR045"/>
        <s v="HO14ODY041"/>
      </sharedItems>
    </cacheField>
    <cacheField name="Make" numFmtId="0">
      <sharedItems/>
    </cacheField>
    <cacheField name="Make (Full Name)" numFmtId="0">
      <sharedItems count="6">
        <s v="Goodmon"/>
        <s v="Toyota"/>
        <s v="Crisler"/>
        <s v="Honda"/>
        <s v="ford"/>
        <s v="Hyundai"/>
      </sharedItems>
    </cacheField>
    <cacheField name="Model" numFmtId="0">
      <sharedItems/>
    </cacheField>
    <cacheField name="Model (Full Name)" numFmtId="0">
      <sharedItems count="10">
        <s v="picanto"/>
        <s v="Camaro"/>
        <s v="caravan"/>
        <s v="Civic"/>
        <s v="overdose"/>
        <s v="Corrola"/>
        <s v="For car Seat"/>
        <s v="mustang"/>
        <s v="Camry"/>
        <s v="elantra"/>
      </sharedItems>
    </cacheField>
    <cacheField name="Manufacture Year" numFmtId="2">
      <sharedItems/>
    </cacheField>
    <cacheField name="Age" numFmtId="0">
      <sharedItems containsSemiMixedTypes="0" containsString="0" containsNumber="1" containsInteger="1" minValue="10" maxValue="27" count="17"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27"/>
        <n v="25"/>
      </sharedItems>
    </cacheField>
    <cacheField name="Miles" numFmtId="0">
      <sharedItems containsSemiMixedTypes="0" containsString="0" containsNumber="1" minValue="3708.1" maxValue="114660.6" count="52">
        <n v="80685.8"/>
        <n v="85928"/>
        <n v="77243.100000000006"/>
        <n v="69891.899999999994"/>
        <n v="68658.899999999994"/>
        <n v="67829.100000000006"/>
        <n v="64467.4"/>
        <n v="73444.399999999994"/>
        <n v="72527.199999999997"/>
        <n v="64542"/>
        <n v="52699.4"/>
        <n v="60389.5"/>
        <n v="52229.5"/>
        <n v="46311.4"/>
        <n v="44974.8"/>
        <n v="50854.1"/>
        <n v="40326.800000000003"/>
        <n v="42074.2"/>
        <n v="44946.5"/>
        <n v="48114.2"/>
        <n v="42504.6"/>
        <n v="37558.800000000003"/>
        <n v="36438.5"/>
        <n v="35137"/>
        <n v="33477.199999999997"/>
        <n v="28464.799999999999"/>
        <n v="31144.400000000001"/>
        <n v="30555.3"/>
        <n v="29102.3"/>
        <n v="27394.2"/>
        <n v="29601.9"/>
        <n v="22573"/>
        <n v="27637.1"/>
        <n v="27534.799999999999"/>
        <n v="24513.200000000001"/>
        <n v="22282"/>
        <n v="22128.2"/>
        <n v="22521.599999999999"/>
        <n v="22188.5"/>
        <n v="19421.099999999999"/>
        <n v="19341.7"/>
        <n v="20223.900000000001"/>
        <n v="17556.3"/>
        <n v="114660.6"/>
        <n v="13867.6"/>
        <n v="13682.9"/>
        <n v="14289.6"/>
        <n v="93382.6"/>
        <n v="83162.7"/>
        <n v="82374"/>
        <n v="79420.600000000006"/>
        <n v="3708.1"/>
      </sharedItems>
    </cacheField>
    <cacheField name="Miles / Year" numFmtId="0">
      <sharedItems containsSemiMixedTypes="0" containsString="0" containsNumber="1" minValue="255.7" maxValue="171856"/>
    </cacheField>
    <cacheField name="Color" numFmtId="0">
      <sharedItems count="5">
        <s v="Blue"/>
        <s v="Green"/>
        <s v="Black"/>
        <s v="Red"/>
        <s v="White"/>
      </sharedItems>
    </cacheField>
    <cacheField name="Driver" numFmtId="0">
      <sharedItems count="17">
        <s v="Vizzini"/>
        <s v="Ewenty"/>
        <s v="Jones"/>
        <s v="Smith"/>
        <s v="Gaul"/>
        <s v="Bard"/>
        <s v="Howard"/>
        <s v="Lyon"/>
        <s v="McCall"/>
        <s v="Swartz"/>
        <s v="Rodriguez"/>
        <s v="Santos"/>
        <s v="Hulinski"/>
        <s v="Torrens"/>
        <s v="Praulty"/>
        <s v="Chan"/>
        <s v="Yousef"/>
      </sharedItems>
    </cacheField>
    <cacheField name="Warantee Miles" numFmtId="0">
      <sharedItems containsSemiMixedTypes="0" containsString="0" containsNumber="1" containsInteger="1" minValue="50000" maxValue="100000" count="3">
        <n v="100000"/>
        <n v="75000"/>
        <n v="50000"/>
      </sharedItems>
    </cacheField>
    <cacheField name="Covered?" numFmtId="0">
      <sharedItems count="2">
        <s v="not covered"/>
        <s v="covered"/>
      </sharedItems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GM"/>
    <s v="Goodmon"/>
    <s v="SLV"/>
    <s v="picanto"/>
    <s v="00"/>
    <x v="0"/>
    <x v="0"/>
    <x v="0"/>
    <s v="Blue"/>
    <s v="Vizzini"/>
    <n v="100000"/>
    <x v="0"/>
  </r>
  <r>
    <x v="1"/>
    <s v="TY"/>
    <s v="Toyota"/>
    <s v="CAM"/>
    <s v="Camaro"/>
    <s v="00"/>
    <x v="0"/>
    <x v="1"/>
    <x v="1"/>
    <s v="Green"/>
    <s v="Ewenty"/>
    <n v="100000"/>
    <x v="0"/>
  </r>
  <r>
    <x v="2"/>
    <s v="CR"/>
    <s v="Crisler"/>
    <s v="CAR"/>
    <s v="caravan"/>
    <s v="00"/>
    <x v="0"/>
    <x v="2"/>
    <x v="2"/>
    <s v="Black"/>
    <s v="Jones"/>
    <n v="75000"/>
    <x v="1"/>
  </r>
  <r>
    <x v="3"/>
    <s v="HO"/>
    <s v="Honda"/>
    <s v="CIV"/>
    <s v="Civic"/>
    <s v="01"/>
    <x v="1"/>
    <x v="3"/>
    <x v="3"/>
    <s v="Blue"/>
    <s v="Jones"/>
    <n v="75000"/>
    <x v="1"/>
  </r>
  <r>
    <x v="4"/>
    <s v="HO"/>
    <s v="Honda"/>
    <s v="ODY"/>
    <s v="overdose"/>
    <s v="01"/>
    <x v="1"/>
    <x v="4"/>
    <x v="4"/>
    <s v="Black"/>
    <s v="Smith"/>
    <n v="100000"/>
    <x v="0"/>
  </r>
  <r>
    <x v="5"/>
    <s v="TY"/>
    <s v="Toyota"/>
    <s v="CAM"/>
    <s v="Camaro"/>
    <s v="02"/>
    <x v="2"/>
    <x v="5"/>
    <x v="5"/>
    <s v="Black"/>
    <s v="Smith"/>
    <n v="100000"/>
    <x v="0"/>
  </r>
  <r>
    <x v="6"/>
    <s v="TY"/>
    <s v="Toyota"/>
    <s v="COR"/>
    <s v="Corrola"/>
    <s v="02"/>
    <x v="2"/>
    <x v="6"/>
    <x v="6"/>
    <s v="Red"/>
    <s v="Gaul"/>
    <n v="100000"/>
    <x v="0"/>
  </r>
  <r>
    <x v="7"/>
    <s v="TY"/>
    <s v="Toyota"/>
    <s v="COR"/>
    <s v="Corrola"/>
    <s v="03"/>
    <x v="3"/>
    <x v="7"/>
    <x v="7"/>
    <s v="Black"/>
    <s v="Gaul"/>
    <n v="100000"/>
    <x v="0"/>
  </r>
  <r>
    <x v="8"/>
    <s v="CR"/>
    <s v="Crisler"/>
    <s v="CAR"/>
    <s v="caravan"/>
    <s v="04"/>
    <x v="4"/>
    <x v="8"/>
    <x v="8"/>
    <s v="White"/>
    <s v="Bard"/>
    <n v="75000"/>
    <x v="1"/>
  </r>
  <r>
    <x v="9"/>
    <s v="CR"/>
    <s v="Crisler"/>
    <s v="PCT"/>
    <s v="picanto"/>
    <s v="04"/>
    <x v="4"/>
    <x v="9"/>
    <x v="9"/>
    <s v="Blue"/>
    <s v="Smith"/>
    <n v="75000"/>
    <x v="1"/>
  </r>
  <r>
    <x v="10"/>
    <s v="CR"/>
    <s v="Crisler"/>
    <s v="CAR"/>
    <s v="caravan"/>
    <s v="04"/>
    <x v="4"/>
    <x v="10"/>
    <x v="10"/>
    <s v="Red"/>
    <s v="Bard"/>
    <n v="75000"/>
    <x v="1"/>
  </r>
  <r>
    <x v="11"/>
    <s v="HO"/>
    <s v="Honda"/>
    <s v="ODY"/>
    <s v="overdose"/>
    <s v="05"/>
    <x v="5"/>
    <x v="11"/>
    <x v="11"/>
    <s v="White"/>
    <s v="Howard"/>
    <n v="100000"/>
    <x v="0"/>
  </r>
  <r>
    <x v="12"/>
    <s v="FD"/>
    <s v="ford"/>
    <s v="FCS"/>
    <s v="For car Seat"/>
    <s v="06"/>
    <x v="6"/>
    <x v="12"/>
    <x v="12"/>
    <s v="Green"/>
    <s v="Lyon"/>
    <n v="75000"/>
    <x v="1"/>
  </r>
  <r>
    <x v="13"/>
    <s v="FD"/>
    <s v="ford"/>
    <s v="FCS"/>
    <s v="For car Seat"/>
    <s v="06"/>
    <x v="6"/>
    <x v="13"/>
    <x v="13"/>
    <s v="Green"/>
    <s v="Ewenty"/>
    <n v="75000"/>
    <x v="1"/>
  </r>
  <r>
    <x v="14"/>
    <s v="FD"/>
    <s v="ford"/>
    <s v="MTG"/>
    <s v="mustang"/>
    <s v="06"/>
    <x v="6"/>
    <x v="14"/>
    <x v="14"/>
    <s v="White"/>
    <s v="McCall"/>
    <n v="50000"/>
    <x v="1"/>
  </r>
  <r>
    <x v="15"/>
    <s v="HO"/>
    <s v="Honda"/>
    <s v="ODY"/>
    <s v="overdose"/>
    <s v="07"/>
    <x v="7"/>
    <x v="15"/>
    <x v="15"/>
    <s v="Black"/>
    <s v="Swartz"/>
    <n v="100000"/>
    <x v="0"/>
  </r>
  <r>
    <x v="16"/>
    <s v="FD"/>
    <s v="ford"/>
    <s v="MTG"/>
    <s v="mustang"/>
    <s v="06"/>
    <x v="6"/>
    <x v="16"/>
    <x v="16"/>
    <s v="Black"/>
    <s v="Smith"/>
    <n v="50000"/>
    <x v="1"/>
  </r>
  <r>
    <x v="17"/>
    <s v="CR"/>
    <s v="Crisler"/>
    <s v="PCT"/>
    <s v="picanto"/>
    <s v="07"/>
    <x v="7"/>
    <x v="17"/>
    <x v="17"/>
    <s v="Green"/>
    <s v="Gaul"/>
    <n v="75000"/>
    <x v="1"/>
  </r>
  <r>
    <x v="18"/>
    <s v="FD"/>
    <s v="ford"/>
    <s v="MTG"/>
    <s v="mustang"/>
    <s v="08"/>
    <x v="8"/>
    <x v="18"/>
    <x v="18"/>
    <s v="Green"/>
    <s v="Lyon"/>
    <n v="50000"/>
    <x v="1"/>
  </r>
  <r>
    <x v="19"/>
    <s v="TY"/>
    <s v="Toyota"/>
    <s v="CAM"/>
    <s v="Camaro"/>
    <s v="09"/>
    <x v="9"/>
    <x v="19"/>
    <x v="19"/>
    <s v="White"/>
    <s v="Howard"/>
    <n v="100000"/>
    <x v="0"/>
  </r>
  <r>
    <x v="20"/>
    <s v="HO"/>
    <s v="Honda"/>
    <s v="ODY"/>
    <s v="overdose"/>
    <s v="08"/>
    <x v="8"/>
    <x v="20"/>
    <x v="20"/>
    <s v="White"/>
    <s v="Rodriguez"/>
    <n v="100000"/>
    <x v="0"/>
  </r>
  <r>
    <x v="21"/>
    <s v="FD"/>
    <s v="ford"/>
    <s v="MTG"/>
    <s v="mustang"/>
    <s v="08"/>
    <x v="8"/>
    <x v="21"/>
    <x v="21"/>
    <s v="Black"/>
    <s v="Jones"/>
    <n v="50000"/>
    <x v="1"/>
  </r>
  <r>
    <x v="22"/>
    <s v="FD"/>
    <s v="ford"/>
    <s v="MTG"/>
    <s v="mustang"/>
    <s v="08"/>
    <x v="8"/>
    <x v="22"/>
    <x v="22"/>
    <s v="White"/>
    <s v="Smith"/>
    <n v="50000"/>
    <x v="1"/>
  </r>
  <r>
    <x v="23"/>
    <s v="FD"/>
    <s v="ford"/>
    <s v="FCS"/>
    <s v="For car Seat"/>
    <s v="09"/>
    <x v="9"/>
    <x v="23"/>
    <x v="23"/>
    <s v="Black"/>
    <s v="Howard"/>
    <n v="75000"/>
    <x v="1"/>
  </r>
  <r>
    <x v="24"/>
    <s v="HO"/>
    <s v="Honda"/>
    <s v="CIV"/>
    <s v="Civic"/>
    <s v="10"/>
    <x v="10"/>
    <x v="24"/>
    <x v="24"/>
    <s v="Black"/>
    <s v="Swartz"/>
    <n v="75000"/>
    <x v="1"/>
  </r>
  <r>
    <x v="25"/>
    <s v="GM"/>
    <s v="Goodmon"/>
    <s v="CMR"/>
    <s v="Camry"/>
    <s v="09"/>
    <x v="9"/>
    <x v="25"/>
    <x v="25"/>
    <s v="White"/>
    <s v="Santos"/>
    <n v="100000"/>
    <x v="0"/>
  </r>
  <r>
    <x v="26"/>
    <s v="GM"/>
    <s v="Goodmon"/>
    <s v="SLV"/>
    <s v="picanto"/>
    <s v="10"/>
    <x v="10"/>
    <x v="26"/>
    <x v="26"/>
    <s v="Black"/>
    <s v="Hulinski"/>
    <n v="100000"/>
    <x v="0"/>
  </r>
  <r>
    <x v="27"/>
    <s v="HO"/>
    <s v="Honda"/>
    <s v="CIV"/>
    <s v="Civic"/>
    <s v="11"/>
    <x v="11"/>
    <x v="27"/>
    <x v="27"/>
    <s v="Black"/>
    <s v="Lyon"/>
    <n v="75000"/>
    <x v="1"/>
  </r>
  <r>
    <x v="28"/>
    <s v="HY"/>
    <s v="Hyundai"/>
    <s v="ELA"/>
    <s v="elantra"/>
    <s v="11"/>
    <x v="11"/>
    <x v="28"/>
    <x v="28"/>
    <s v="Black"/>
    <s v="Torrens"/>
    <n v="100000"/>
    <x v="0"/>
  </r>
  <r>
    <x v="29"/>
    <s v="CR"/>
    <s v="Crisler"/>
    <s v="PCT"/>
    <s v="picanto"/>
    <s v="11"/>
    <x v="11"/>
    <x v="29"/>
    <x v="29"/>
    <s v="Black"/>
    <s v="Vizzini"/>
    <n v="75000"/>
    <x v="1"/>
  </r>
  <r>
    <x v="30"/>
    <s v="TY"/>
    <s v="Toyota"/>
    <s v="COR"/>
    <s v="Corrola"/>
    <s v="12"/>
    <x v="12"/>
    <x v="30"/>
    <x v="30"/>
    <s v="Black"/>
    <s v="Santos"/>
    <n v="100000"/>
    <x v="0"/>
  </r>
  <r>
    <x v="31"/>
    <s v="HO"/>
    <s v="Honda"/>
    <s v="CIV"/>
    <s v="Civic"/>
    <s v="10"/>
    <x v="10"/>
    <x v="31"/>
    <x v="31"/>
    <s v="Blue"/>
    <s v="Torrens"/>
    <n v="75000"/>
    <x v="1"/>
  </r>
  <r>
    <x v="32"/>
    <s v="FD"/>
    <s v="ford"/>
    <s v="FCS"/>
    <s v="For car Seat"/>
    <s v="13"/>
    <x v="13"/>
    <x v="32"/>
    <x v="32"/>
    <s v="Black"/>
    <s v="Smith"/>
    <n v="75000"/>
    <x v="1"/>
  </r>
  <r>
    <x v="33"/>
    <s v="FD"/>
    <s v="ford"/>
    <s v="FCS"/>
    <s v="For car Seat"/>
    <s v="13"/>
    <x v="13"/>
    <x v="33"/>
    <x v="33"/>
    <s v="White"/>
    <s v="Praulty"/>
    <n v="75000"/>
    <x v="1"/>
  </r>
  <r>
    <x v="34"/>
    <s v="HO"/>
    <s v="Honda"/>
    <s v="CIV"/>
    <s v="Civic"/>
    <s v="12"/>
    <x v="12"/>
    <x v="34"/>
    <x v="34"/>
    <s v="Black"/>
    <s v="Hulinski"/>
    <n v="75000"/>
    <x v="1"/>
  </r>
  <r>
    <x v="35"/>
    <s v="HY"/>
    <s v="Hyundai"/>
    <s v="ELA"/>
    <s v="elantra"/>
    <s v="12"/>
    <x v="12"/>
    <x v="35"/>
    <x v="35"/>
    <s v="Blue"/>
    <s v="McCall"/>
    <n v="100000"/>
    <x v="0"/>
  </r>
  <r>
    <x v="36"/>
    <s v="TY"/>
    <s v="Toyota"/>
    <s v="CAM"/>
    <s v="Camaro"/>
    <s v="12"/>
    <x v="12"/>
    <x v="36"/>
    <x v="36"/>
    <s v="Blue"/>
    <s v="Chan"/>
    <n v="100000"/>
    <x v="0"/>
  </r>
  <r>
    <x v="37"/>
    <s v="FD"/>
    <s v="ford"/>
    <s v="FCS"/>
    <s v="For car Seat"/>
    <s v="13"/>
    <x v="13"/>
    <x v="37"/>
    <x v="37"/>
    <s v="Black"/>
    <s v="Vizzini"/>
    <n v="75000"/>
    <x v="1"/>
  </r>
  <r>
    <x v="38"/>
    <s v="HY"/>
    <s v="Hyundai"/>
    <s v="ELA"/>
    <s v="elantra"/>
    <s v="13"/>
    <x v="13"/>
    <x v="38"/>
    <x v="38"/>
    <s v="Blue"/>
    <s v="Ewenty"/>
    <n v="100000"/>
    <x v="0"/>
  </r>
  <r>
    <x v="39"/>
    <s v="GM"/>
    <s v="Goodmon"/>
    <s v="CMR"/>
    <s v="Camry"/>
    <s v="12"/>
    <x v="12"/>
    <x v="39"/>
    <x v="39"/>
    <s v="Black"/>
    <s v="Bard"/>
    <n v="100000"/>
    <x v="0"/>
  </r>
  <r>
    <x v="40"/>
    <s v="FD"/>
    <s v="ford"/>
    <s v="FCS"/>
    <s v="For car Seat"/>
    <s v="12"/>
    <x v="12"/>
    <x v="40"/>
    <x v="40"/>
    <s v="White"/>
    <s v="Yousef"/>
    <n v="75000"/>
    <x v="1"/>
  </r>
  <r>
    <x v="41"/>
    <s v="HY"/>
    <s v="Hyundai"/>
    <s v="ELA"/>
    <s v="elantra"/>
    <s v="13"/>
    <x v="13"/>
    <x v="41"/>
    <x v="41"/>
    <s v="Black"/>
    <s v="Praulty"/>
    <n v="100000"/>
    <x v="0"/>
  </r>
  <r>
    <x v="42"/>
    <s v="TY"/>
    <s v="Toyota"/>
    <s v="COR"/>
    <s v="Corrola"/>
    <s v="14"/>
    <x v="14"/>
    <x v="42"/>
    <x v="42"/>
    <s v="Blue"/>
    <s v="Praulty"/>
    <n v="100000"/>
    <x v="0"/>
  </r>
  <r>
    <x v="43"/>
    <s v="TY"/>
    <s v="Toyota"/>
    <s v="CAM"/>
    <s v="Camaro"/>
    <s v="96"/>
    <x v="15"/>
    <x v="43"/>
    <x v="43"/>
    <s v="Green"/>
    <s v="Chan"/>
    <n v="100000"/>
    <x v="0"/>
  </r>
  <r>
    <x v="44"/>
    <s v="HO"/>
    <s v="Honda"/>
    <s v="CIV"/>
    <s v="Civic"/>
    <s v="13"/>
    <x v="13"/>
    <x v="44"/>
    <x v="44"/>
    <s v="Black"/>
    <s v="Chan"/>
    <n v="75000"/>
    <x v="1"/>
  </r>
  <r>
    <x v="45"/>
    <s v="FD"/>
    <s v="ford"/>
    <s v="FCS"/>
    <s v="For car Seat"/>
    <s v="13"/>
    <x v="13"/>
    <x v="45"/>
    <x v="45"/>
    <s v="Black"/>
    <s v="Rodriguez"/>
    <n v="75000"/>
    <x v="1"/>
  </r>
  <r>
    <x v="46"/>
    <s v="GM"/>
    <s v="Goodmon"/>
    <s v="CMR"/>
    <s v="Camry"/>
    <s v="14"/>
    <x v="14"/>
    <x v="46"/>
    <x v="46"/>
    <s v="White"/>
    <s v="Torrens"/>
    <n v="100000"/>
    <x v="0"/>
  </r>
  <r>
    <x v="47"/>
    <s v="TY"/>
    <s v="Toyota"/>
    <s v="CAM"/>
    <s v="Camaro"/>
    <s v="98"/>
    <x v="16"/>
    <x v="47"/>
    <x v="47"/>
    <s v="Black"/>
    <s v="Swartz"/>
    <n v="100000"/>
    <x v="0"/>
  </r>
  <r>
    <x v="48"/>
    <s v="GM"/>
    <s v="Goodmon"/>
    <s v="SLV"/>
    <s v="picanto"/>
    <s v="98"/>
    <x v="16"/>
    <x v="48"/>
    <x v="48"/>
    <s v="Black"/>
    <s v="Santos"/>
    <n v="100000"/>
    <x v="0"/>
  </r>
  <r>
    <x v="49"/>
    <s v="HO"/>
    <s v="Honda"/>
    <s v="CIV"/>
    <s v="Civic"/>
    <s v="99"/>
    <x v="0"/>
    <x v="49"/>
    <x v="49"/>
    <s v="White"/>
    <s v="Rodriguez"/>
    <n v="75000"/>
    <x v="1"/>
  </r>
  <r>
    <x v="50"/>
    <s v="CR"/>
    <s v="Crisler"/>
    <s v="CAR"/>
    <s v="caravan"/>
    <s v="99"/>
    <x v="0"/>
    <x v="50"/>
    <x v="50"/>
    <s v="Green"/>
    <s v="Hulinski"/>
    <n v="75000"/>
    <x v="1"/>
  </r>
  <r>
    <x v="51"/>
    <s v="HO"/>
    <s v="Honda"/>
    <s v="ODY"/>
    <s v="overdose"/>
    <s v="14"/>
    <x v="14"/>
    <x v="51"/>
    <x v="51"/>
    <s v="Black"/>
    <s v="McCall"/>
    <n v="1000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GM"/>
    <x v="0"/>
    <s v="SLV"/>
    <x v="0"/>
    <s v="00"/>
    <x v="0"/>
    <x v="0"/>
    <n v="161371.6"/>
    <x v="0"/>
    <x v="0"/>
    <x v="0"/>
    <x v="0"/>
    <s v="GM00BLUSLV019"/>
  </r>
  <r>
    <x v="1"/>
    <s v="TY"/>
    <x v="1"/>
    <s v="CAM"/>
    <x v="1"/>
    <s v="00"/>
    <x v="0"/>
    <x v="1"/>
    <n v="171856"/>
    <x v="1"/>
    <x v="1"/>
    <x v="0"/>
    <x v="0"/>
    <s v="TY00GRECAM022"/>
  </r>
  <r>
    <x v="2"/>
    <s v="CR"/>
    <x v="2"/>
    <s v="CAR"/>
    <x v="2"/>
    <s v="00"/>
    <x v="0"/>
    <x v="2"/>
    <n v="154486.20000000001"/>
    <x v="2"/>
    <x v="2"/>
    <x v="1"/>
    <x v="1"/>
    <s v="CR00BLACAR046"/>
  </r>
  <r>
    <x v="3"/>
    <s v="HO"/>
    <x v="3"/>
    <s v="CIV"/>
    <x v="3"/>
    <s v="01"/>
    <x v="1"/>
    <x v="3"/>
    <n v="46594.6"/>
    <x v="0"/>
    <x v="2"/>
    <x v="1"/>
    <x v="1"/>
    <s v="HO01BLUCIV031"/>
  </r>
  <r>
    <x v="4"/>
    <s v="HO"/>
    <x v="3"/>
    <s v="ODY"/>
    <x v="4"/>
    <s v="01"/>
    <x v="1"/>
    <x v="4"/>
    <n v="45772.6"/>
    <x v="2"/>
    <x v="3"/>
    <x v="0"/>
    <x v="0"/>
    <s v="HO01BLAODY040"/>
  </r>
  <r>
    <x v="5"/>
    <s v="TY"/>
    <x v="1"/>
    <s v="CAM"/>
    <x v="1"/>
    <s v="02"/>
    <x v="2"/>
    <x v="5"/>
    <n v="27131.599999999999"/>
    <x v="2"/>
    <x v="3"/>
    <x v="0"/>
    <x v="0"/>
    <s v="TY02BLACAM023"/>
  </r>
  <r>
    <x v="6"/>
    <s v="TY"/>
    <x v="1"/>
    <s v="COR"/>
    <x v="5"/>
    <s v="02"/>
    <x v="2"/>
    <x v="6"/>
    <n v="25787"/>
    <x v="3"/>
    <x v="4"/>
    <x v="0"/>
    <x v="0"/>
    <s v="TY02REDCOR025"/>
  </r>
  <r>
    <x v="7"/>
    <s v="TY"/>
    <x v="1"/>
    <s v="COR"/>
    <x v="5"/>
    <s v="03"/>
    <x v="3"/>
    <x v="7"/>
    <n v="20984.1"/>
    <x v="2"/>
    <x v="4"/>
    <x v="0"/>
    <x v="0"/>
    <s v="TY03BLACOR026"/>
  </r>
  <r>
    <x v="8"/>
    <s v="CR"/>
    <x v="2"/>
    <s v="CAR"/>
    <x v="2"/>
    <s v="04"/>
    <x v="4"/>
    <x v="8"/>
    <n v="16117.2"/>
    <x v="4"/>
    <x v="5"/>
    <x v="1"/>
    <x v="1"/>
    <s v="CR04WHICAR047"/>
  </r>
  <r>
    <x v="9"/>
    <s v="CR"/>
    <x v="2"/>
    <s v="PCT"/>
    <x v="0"/>
    <s v="04"/>
    <x v="4"/>
    <x v="9"/>
    <n v="14342.7"/>
    <x v="0"/>
    <x v="3"/>
    <x v="1"/>
    <x v="1"/>
    <s v="CR04BLUPCT042"/>
  </r>
  <r>
    <x v="10"/>
    <s v="CR"/>
    <x v="2"/>
    <s v="CAR"/>
    <x v="2"/>
    <s v="04"/>
    <x v="4"/>
    <x v="10"/>
    <n v="11711"/>
    <x v="3"/>
    <x v="5"/>
    <x v="1"/>
    <x v="1"/>
    <s v="CR04REDCAR048"/>
  </r>
  <r>
    <x v="11"/>
    <s v="HO"/>
    <x v="3"/>
    <s v="ODY"/>
    <x v="4"/>
    <s v="05"/>
    <x v="5"/>
    <x v="11"/>
    <n v="10979.9"/>
    <x v="4"/>
    <x v="6"/>
    <x v="0"/>
    <x v="0"/>
    <s v="HO05WHIODY037"/>
  </r>
  <r>
    <x v="12"/>
    <s v="FD"/>
    <x v="4"/>
    <s v="FCS"/>
    <x v="6"/>
    <s v="06"/>
    <x v="6"/>
    <x v="12"/>
    <n v="8035.3"/>
    <x v="1"/>
    <x v="7"/>
    <x v="1"/>
    <x v="1"/>
    <s v="FD06GREFCS007"/>
  </r>
  <r>
    <x v="13"/>
    <s v="FD"/>
    <x v="4"/>
    <s v="FCS"/>
    <x v="6"/>
    <s v="06"/>
    <x v="6"/>
    <x v="13"/>
    <n v="7124.8"/>
    <x v="1"/>
    <x v="1"/>
    <x v="1"/>
    <x v="1"/>
    <s v="FD06GREFCS006"/>
  </r>
  <r>
    <x v="14"/>
    <s v="FD"/>
    <x v="4"/>
    <s v="MTG"/>
    <x v="7"/>
    <s v="06"/>
    <x v="6"/>
    <x v="14"/>
    <n v="6919.2"/>
    <x v="4"/>
    <x v="8"/>
    <x v="2"/>
    <x v="1"/>
    <s v="FD06WHIMTG002"/>
  </r>
  <r>
    <x v="15"/>
    <s v="HO"/>
    <x v="3"/>
    <s v="ODY"/>
    <x v="4"/>
    <s v="07"/>
    <x v="7"/>
    <x v="15"/>
    <n v="6780.5"/>
    <x v="2"/>
    <x v="9"/>
    <x v="0"/>
    <x v="0"/>
    <s v="HO07BLAODY038"/>
  </r>
  <r>
    <x v="16"/>
    <s v="FD"/>
    <x v="4"/>
    <s v="MTG"/>
    <x v="7"/>
    <s v="06"/>
    <x v="6"/>
    <x v="16"/>
    <n v="6204.1"/>
    <x v="2"/>
    <x v="3"/>
    <x v="2"/>
    <x v="1"/>
    <s v="FD06BLAMTG001"/>
  </r>
  <r>
    <x v="17"/>
    <s v="CR"/>
    <x v="2"/>
    <s v="PCT"/>
    <x v="0"/>
    <s v="07"/>
    <x v="7"/>
    <x v="17"/>
    <n v="5609.9"/>
    <x v="1"/>
    <x v="4"/>
    <x v="1"/>
    <x v="1"/>
    <s v="CR07GREPCT043"/>
  </r>
  <r>
    <x v="18"/>
    <s v="FD"/>
    <x v="4"/>
    <s v="MTG"/>
    <x v="7"/>
    <s v="08"/>
    <x v="8"/>
    <x v="18"/>
    <n v="5287.8"/>
    <x v="1"/>
    <x v="7"/>
    <x v="2"/>
    <x v="1"/>
    <s v="FD08GREMTG003"/>
  </r>
  <r>
    <x v="19"/>
    <s v="TY"/>
    <x v="1"/>
    <s v="CAM"/>
    <x v="1"/>
    <s v="09"/>
    <x v="9"/>
    <x v="19"/>
    <n v="5064.7"/>
    <x v="4"/>
    <x v="6"/>
    <x v="0"/>
    <x v="0"/>
    <s v="TY09WHICAM024"/>
  </r>
  <r>
    <x v="20"/>
    <s v="HO"/>
    <x v="3"/>
    <s v="ODY"/>
    <x v="4"/>
    <s v="08"/>
    <x v="8"/>
    <x v="20"/>
    <n v="5000.5"/>
    <x v="4"/>
    <x v="10"/>
    <x v="0"/>
    <x v="0"/>
    <s v="HO08WHIODY039"/>
  </r>
  <r>
    <x v="21"/>
    <s v="FD"/>
    <x v="4"/>
    <s v="MTG"/>
    <x v="7"/>
    <s v="08"/>
    <x v="8"/>
    <x v="21"/>
    <n v="4418.7"/>
    <x v="2"/>
    <x v="2"/>
    <x v="2"/>
    <x v="1"/>
    <s v="FD08BLAMTG004"/>
  </r>
  <r>
    <x v="22"/>
    <s v="FD"/>
    <x v="4"/>
    <s v="MTG"/>
    <x v="7"/>
    <s v="08"/>
    <x v="8"/>
    <x v="22"/>
    <n v="4286.8999999999996"/>
    <x v="4"/>
    <x v="3"/>
    <x v="2"/>
    <x v="1"/>
    <s v="FD08WHIMTG005"/>
  </r>
  <r>
    <x v="23"/>
    <s v="FD"/>
    <x v="4"/>
    <s v="FCS"/>
    <x v="6"/>
    <s v="09"/>
    <x v="9"/>
    <x v="23"/>
    <n v="3698.6"/>
    <x v="2"/>
    <x v="6"/>
    <x v="1"/>
    <x v="1"/>
    <s v="FD09BLAFCS008"/>
  </r>
  <r>
    <x v="24"/>
    <s v="HO"/>
    <x v="3"/>
    <s v="CIV"/>
    <x v="3"/>
    <s v="10"/>
    <x v="10"/>
    <x v="24"/>
    <n v="3188.3"/>
    <x v="2"/>
    <x v="9"/>
    <x v="1"/>
    <x v="1"/>
    <s v="HO10BLACIV033"/>
  </r>
  <r>
    <x v="25"/>
    <s v="GM"/>
    <x v="0"/>
    <s v="CMR"/>
    <x v="8"/>
    <s v="09"/>
    <x v="9"/>
    <x v="25"/>
    <n v="2996.3"/>
    <x v="4"/>
    <x v="11"/>
    <x v="0"/>
    <x v="0"/>
    <s v="GM09WHICMR014"/>
  </r>
  <r>
    <x v="26"/>
    <s v="GM"/>
    <x v="0"/>
    <s v="SLV"/>
    <x v="0"/>
    <s v="10"/>
    <x v="10"/>
    <x v="26"/>
    <n v="2966.1"/>
    <x v="2"/>
    <x v="12"/>
    <x v="0"/>
    <x v="0"/>
    <s v="GM10BLASLV017"/>
  </r>
  <r>
    <x v="27"/>
    <s v="HO"/>
    <x v="3"/>
    <s v="CIV"/>
    <x v="3"/>
    <s v="11"/>
    <x v="11"/>
    <x v="27"/>
    <n v="2657"/>
    <x v="2"/>
    <x v="7"/>
    <x v="1"/>
    <x v="1"/>
    <s v="HO11BLACIV034"/>
  </r>
  <r>
    <x v="28"/>
    <s v="HY"/>
    <x v="5"/>
    <s v="ELA"/>
    <x v="9"/>
    <s v="11"/>
    <x v="11"/>
    <x v="28"/>
    <n v="2530.6"/>
    <x v="2"/>
    <x v="13"/>
    <x v="0"/>
    <x v="0"/>
    <s v="HY11BLAELA049"/>
  </r>
  <r>
    <x v="29"/>
    <s v="CR"/>
    <x v="2"/>
    <s v="PCT"/>
    <x v="0"/>
    <s v="11"/>
    <x v="11"/>
    <x v="29"/>
    <n v="2382.1"/>
    <x v="2"/>
    <x v="0"/>
    <x v="1"/>
    <x v="1"/>
    <s v="CR11BLAPCT044"/>
  </r>
  <r>
    <x v="30"/>
    <s v="TY"/>
    <x v="1"/>
    <s v="COR"/>
    <x v="5"/>
    <s v="12"/>
    <x v="12"/>
    <x v="30"/>
    <n v="2368.1999999999998"/>
    <x v="2"/>
    <x v="11"/>
    <x v="0"/>
    <x v="0"/>
    <s v="TY12BLACOR028"/>
  </r>
  <r>
    <x v="31"/>
    <s v="HO"/>
    <x v="3"/>
    <s v="CIV"/>
    <x v="3"/>
    <s v="10"/>
    <x v="10"/>
    <x v="31"/>
    <n v="2149.8000000000002"/>
    <x v="0"/>
    <x v="13"/>
    <x v="1"/>
    <x v="1"/>
    <s v="HO10BLUCIV032"/>
  </r>
  <r>
    <x v="32"/>
    <s v="FD"/>
    <x v="4"/>
    <s v="FCS"/>
    <x v="6"/>
    <s v="13"/>
    <x v="13"/>
    <x v="32"/>
    <n v="2047.2"/>
    <x v="2"/>
    <x v="3"/>
    <x v="1"/>
    <x v="1"/>
    <s v="FD13BLAFCS009"/>
  </r>
  <r>
    <x v="33"/>
    <s v="FD"/>
    <x v="4"/>
    <s v="FCS"/>
    <x v="6"/>
    <s v="13"/>
    <x v="13"/>
    <x v="33"/>
    <n v="2039.6"/>
    <x v="4"/>
    <x v="14"/>
    <x v="1"/>
    <x v="1"/>
    <s v="FD13WHIFCS010"/>
  </r>
  <r>
    <x v="34"/>
    <s v="HO"/>
    <x v="3"/>
    <s v="CIV"/>
    <x v="3"/>
    <s v="12"/>
    <x v="12"/>
    <x v="34"/>
    <n v="1961.1"/>
    <x v="2"/>
    <x v="12"/>
    <x v="1"/>
    <x v="1"/>
    <s v="HO12BLACIV035"/>
  </r>
  <r>
    <x v="35"/>
    <s v="HY"/>
    <x v="5"/>
    <s v="ELA"/>
    <x v="9"/>
    <s v="12"/>
    <x v="12"/>
    <x v="35"/>
    <n v="1782.6"/>
    <x v="0"/>
    <x v="8"/>
    <x v="0"/>
    <x v="0"/>
    <s v="HY12BLUELA050"/>
  </r>
  <r>
    <x v="36"/>
    <s v="TY"/>
    <x v="1"/>
    <s v="CAM"/>
    <x v="1"/>
    <s v="12"/>
    <x v="12"/>
    <x v="36"/>
    <n v="1770.3"/>
    <x v="0"/>
    <x v="15"/>
    <x v="0"/>
    <x v="0"/>
    <s v="TY12BLUCAM029"/>
  </r>
  <r>
    <x v="37"/>
    <s v="FD"/>
    <x v="4"/>
    <s v="FCS"/>
    <x v="6"/>
    <s v="13"/>
    <x v="13"/>
    <x v="37"/>
    <n v="1668.3"/>
    <x v="2"/>
    <x v="0"/>
    <x v="1"/>
    <x v="1"/>
    <s v="FD13BLAFCS012"/>
  </r>
  <r>
    <x v="38"/>
    <s v="HY"/>
    <x v="5"/>
    <s v="ELA"/>
    <x v="9"/>
    <s v="13"/>
    <x v="13"/>
    <x v="38"/>
    <n v="1643.6"/>
    <x v="0"/>
    <x v="1"/>
    <x v="0"/>
    <x v="0"/>
    <s v="HY13BLUELA052"/>
  </r>
  <r>
    <x v="39"/>
    <s v="GM"/>
    <x v="0"/>
    <s v="CMR"/>
    <x v="8"/>
    <s v="12"/>
    <x v="12"/>
    <x v="39"/>
    <n v="1553.7"/>
    <x v="2"/>
    <x v="5"/>
    <x v="0"/>
    <x v="0"/>
    <s v="GM12BLACMR015"/>
  </r>
  <r>
    <x v="40"/>
    <s v="FD"/>
    <x v="4"/>
    <s v="FCS"/>
    <x v="6"/>
    <s v="12"/>
    <x v="12"/>
    <x v="40"/>
    <n v="1547.3"/>
    <x v="4"/>
    <x v="16"/>
    <x v="1"/>
    <x v="1"/>
    <s v="FD12WHIFCS011"/>
  </r>
  <r>
    <x v="41"/>
    <s v="HY"/>
    <x v="5"/>
    <s v="ELA"/>
    <x v="9"/>
    <s v="13"/>
    <x v="13"/>
    <x v="41"/>
    <n v="1498.1"/>
    <x v="2"/>
    <x v="14"/>
    <x v="0"/>
    <x v="0"/>
    <s v="HY13BLAELA051"/>
  </r>
  <r>
    <x v="42"/>
    <s v="TY"/>
    <x v="1"/>
    <s v="COR"/>
    <x v="5"/>
    <s v="14"/>
    <x v="14"/>
    <x v="42"/>
    <n v="1210.8"/>
    <x v="0"/>
    <x v="14"/>
    <x v="0"/>
    <x v="0"/>
    <s v="TY14BLUCOR027"/>
  </r>
  <r>
    <x v="43"/>
    <s v="TY"/>
    <x v="1"/>
    <s v="CAM"/>
    <x v="1"/>
    <s v="96"/>
    <x v="15"/>
    <x v="43"/>
    <n v="1188.2"/>
    <x v="1"/>
    <x v="15"/>
    <x v="0"/>
    <x v="0"/>
    <s v="TY96GRECAM020"/>
  </r>
  <r>
    <x v="44"/>
    <s v="HO"/>
    <x v="3"/>
    <s v="CIV"/>
    <x v="3"/>
    <s v="13"/>
    <x v="13"/>
    <x v="44"/>
    <n v="1027.2"/>
    <x v="2"/>
    <x v="15"/>
    <x v="1"/>
    <x v="1"/>
    <s v="HO13BLACIV036"/>
  </r>
  <r>
    <x v="45"/>
    <s v="FD"/>
    <x v="4"/>
    <s v="FCS"/>
    <x v="6"/>
    <s v="13"/>
    <x v="13"/>
    <x v="45"/>
    <n v="1013.5"/>
    <x v="2"/>
    <x v="10"/>
    <x v="1"/>
    <x v="1"/>
    <s v="FD13BLAFCS013"/>
  </r>
  <r>
    <x v="46"/>
    <s v="GM"/>
    <x v="0"/>
    <s v="CMR"/>
    <x v="8"/>
    <s v="14"/>
    <x v="14"/>
    <x v="46"/>
    <n v="985.5"/>
    <x v="4"/>
    <x v="13"/>
    <x v="0"/>
    <x v="0"/>
    <s v="GM14WHICMR016"/>
  </r>
  <r>
    <x v="47"/>
    <s v="TY"/>
    <x v="1"/>
    <s v="CAM"/>
    <x v="1"/>
    <s v="98"/>
    <x v="16"/>
    <x v="47"/>
    <n v="948"/>
    <x v="2"/>
    <x v="9"/>
    <x v="0"/>
    <x v="0"/>
    <s v="TY98BLACAM021"/>
  </r>
  <r>
    <x v="48"/>
    <s v="GM"/>
    <x v="0"/>
    <s v="SLV"/>
    <x v="0"/>
    <s v="98"/>
    <x v="16"/>
    <x v="48"/>
    <n v="844.3"/>
    <x v="2"/>
    <x v="11"/>
    <x v="0"/>
    <x v="0"/>
    <s v="GM98BLASLV018"/>
  </r>
  <r>
    <x v="49"/>
    <s v="HO"/>
    <x v="3"/>
    <s v="CIV"/>
    <x v="3"/>
    <s v="99"/>
    <x v="0"/>
    <x v="49"/>
    <n v="827.9"/>
    <x v="4"/>
    <x v="10"/>
    <x v="1"/>
    <x v="1"/>
    <s v="HO99WHICIV030"/>
  </r>
  <r>
    <x v="50"/>
    <s v="CR"/>
    <x v="2"/>
    <s v="CAR"/>
    <x v="2"/>
    <s v="99"/>
    <x v="0"/>
    <x v="50"/>
    <n v="798.2"/>
    <x v="1"/>
    <x v="12"/>
    <x v="1"/>
    <x v="1"/>
    <s v="CR99GRECAR045"/>
  </r>
  <r>
    <x v="51"/>
    <s v="HO"/>
    <x v="3"/>
    <s v="ODY"/>
    <x v="4"/>
    <s v="14"/>
    <x v="14"/>
    <x v="51"/>
    <n v="255.7"/>
    <x v="2"/>
    <x v="8"/>
    <x v="0"/>
    <x v="0"/>
    <s v="HO14BLAODY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8DD80-0BD8-4956-A435-005A8932F2B2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B5" firstHeaderRow="1" firstDataRow="1" firstDataCol="0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Car ID" fld="0" subtotal="count" baseField="0" baseItem="0"/>
  </dataFields>
  <formats count="3">
    <format dxfId="105">
      <pivotArea type="all" dataOnly="0" outline="0" fieldPosition="0"/>
    </format>
    <format dxfId="104">
      <pivotArea outline="0" collapsedLevelsAreSubtotals="1" fieldPosition="0"/>
    </format>
    <format dxfId="10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2D735-2E5B-45C5-986B-4756961E3D7A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B8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ge" fld="6" subtotal="average" baseField="0" baseItem="0" numFmtId="1"/>
  </dataFields>
  <formats count="3">
    <format dxfId="108">
      <pivotArea type="all" dataOnly="0" outline="0" fieldPosition="0"/>
    </format>
    <format dxfId="107">
      <pivotArea outline="0" collapsedLevelsAreSubtotals="1" fieldPosition="0"/>
    </format>
    <format dxfId="10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A4C8A-4E82-47D1-8FB7-1F1A560BD60E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B11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Miles" fld="7" subtotal="average" baseField="0" baseItem="0" numFmtId="2"/>
  </dataFields>
  <formats count="3">
    <format dxfId="111">
      <pivotArea type="all" dataOnly="0" outline="0" fieldPosition="0"/>
    </format>
    <format dxfId="110">
      <pivotArea outline="0" collapsedLevelsAreSubtotals="1" fieldPosition="0"/>
    </format>
    <format dxfId="10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2CEC7-8439-4933-A5E3-97146C7EB858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3:B14" firstHeaderRow="1" firstDataRow="1" firstDataCol="0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Miles / Year" fld="8" subtotal="average" baseField="0" baseItem="0" numFmtId="2"/>
  </dataFields>
  <formats count="3">
    <format dxfId="114">
      <pivotArea type="all" dataOnly="0" outline="0" fieldPosition="0"/>
    </format>
    <format dxfId="113">
      <pivotArea outline="0" collapsedLevelsAreSubtotals="1" fieldPosition="0"/>
    </format>
    <format dxfId="1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59D54-7701-4F16-864C-9E06BF18CEE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B2:C20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axis="axisRow" showAll="0">
      <items count="18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6"/>
        <item x="1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Car ID" fld="0" subtotal="count" baseField="0" baseItem="0"/>
  </dataFields>
  <formats count="12"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6" type="button" dataOnly="0" labelOnly="1" outline="0" axis="axisRow" fieldPosition="0"/>
    </format>
    <format dxfId="99">
      <pivotArea dataOnly="0" labelOnly="1" fieldPosition="0">
        <references count="1">
          <reference field="6" count="0"/>
        </references>
      </pivotArea>
    </format>
    <format dxfId="98">
      <pivotArea dataOnly="0" labelOnly="1" grandRow="1" outline="0" fieldPosition="0"/>
    </format>
    <format dxfId="97">
      <pivotArea dataOnly="0" labelOnly="1" outline="0" axis="axisValues" fieldPosition="0"/>
    </format>
    <format dxfId="27">
      <pivotArea type="all" dataOnly="0" outline="0" fieldPosition="0"/>
    </format>
    <format dxfId="20">
      <pivotArea outline="0" collapsedLevelsAreSubtotals="1" fieldPosition="0"/>
    </format>
    <format dxfId="19">
      <pivotArea field="6" type="button" dataOnly="0" labelOnly="1" outline="0" axis="axisRow" fieldPosition="0"/>
    </format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</format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92603-BCB0-4F7B-A382-4C2FC995FC7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23:C7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3">
        <item x="51"/>
        <item x="45"/>
        <item x="44"/>
        <item x="46"/>
        <item x="42"/>
        <item x="40"/>
        <item x="39"/>
        <item x="41"/>
        <item x="36"/>
        <item x="38"/>
        <item x="35"/>
        <item x="37"/>
        <item x="31"/>
        <item x="34"/>
        <item x="29"/>
        <item x="33"/>
        <item x="32"/>
        <item x="25"/>
        <item x="28"/>
        <item x="30"/>
        <item x="27"/>
        <item x="26"/>
        <item x="24"/>
        <item x="23"/>
        <item x="22"/>
        <item x="21"/>
        <item x="16"/>
        <item x="17"/>
        <item x="20"/>
        <item x="18"/>
        <item x="14"/>
        <item x="13"/>
        <item x="19"/>
        <item x="15"/>
        <item x="12"/>
        <item x="10"/>
        <item x="11"/>
        <item x="6"/>
        <item x="9"/>
        <item x="5"/>
        <item x="4"/>
        <item x="3"/>
        <item x="8"/>
        <item x="7"/>
        <item x="2"/>
        <item x="50"/>
        <item x="0"/>
        <item x="49"/>
        <item x="48"/>
        <item x="1"/>
        <item x="47"/>
        <item x="43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Count of Car ID" fld="0" subtotal="count" baseField="0" baseItem="0"/>
  </dataFields>
  <formats count="7">
    <format dxfId="14">
      <pivotArea type="all" dataOnly="0" outline="0" fieldPosition="0"/>
    </format>
    <format dxfId="6">
      <pivotArea outline="0" collapsedLevelsAreSubtotals="1" fieldPosition="0"/>
    </format>
    <format dxfId="5">
      <pivotArea field="7" type="button" dataOnly="0" labelOnly="1" outline="0" axis="axisRow" fieldPosition="0"/>
    </format>
    <format dxfId="4">
      <pivotArea dataOnly="0" labelOnly="1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7" count="2">
            <x v="50"/>
            <x v="51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E3E6F-870C-4801-A1A8-CB9C5F8F1099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19:D22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>
      <items count="53">
        <item x="51"/>
        <item x="45"/>
        <item x="44"/>
        <item x="46"/>
        <item x="42"/>
        <item x="40"/>
        <item x="39"/>
        <item x="41"/>
        <item x="36"/>
        <item x="38"/>
        <item x="35"/>
        <item x="37"/>
        <item x="31"/>
        <item x="34"/>
        <item x="29"/>
        <item x="33"/>
        <item x="32"/>
        <item x="25"/>
        <item x="28"/>
        <item x="30"/>
        <item x="27"/>
        <item x="26"/>
        <item x="24"/>
        <item x="23"/>
        <item x="22"/>
        <item x="21"/>
        <item x="16"/>
        <item x="17"/>
        <item x="20"/>
        <item x="18"/>
        <item x="14"/>
        <item x="13"/>
        <item x="19"/>
        <item x="15"/>
        <item x="12"/>
        <item x="10"/>
        <item x="11"/>
        <item x="6"/>
        <item x="9"/>
        <item x="5"/>
        <item x="4"/>
        <item x="3"/>
        <item x="8"/>
        <item x="7"/>
        <item x="2"/>
        <item x="50"/>
        <item x="0"/>
        <item x="49"/>
        <item x="48"/>
        <item x="1"/>
        <item x="47"/>
        <item x="43"/>
        <item t="default"/>
      </items>
    </pivotField>
    <pivotField showAll="0"/>
    <pivotField showAll="0"/>
    <pivotField showAll="0"/>
    <pivotField dataField="1"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arantee Miles" fld="11" baseField="0" baseItem="0"/>
    <dataField name="Sum of Miles" fld="7" baseField="0" baseItem="0"/>
  </dataFields>
  <formats count="6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12" type="button" dataOnly="0" labelOnly="1" outline="0" axis="axisRow" fieldPosition="0"/>
    </format>
    <format dxfId="84">
      <pivotArea dataOnly="0" labelOnly="1" fieldPosition="0">
        <references count="1">
          <reference field="12" count="0"/>
        </references>
      </pivotArea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9F3FC-F9AC-45EC-8473-9655876FCC78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2:C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Car ID" fld="0" subtotal="count" baseField="0" baseItem="0"/>
  </dataFields>
  <formats count="9">
    <format dxfId="96">
      <pivotArea type="all" dataOnly="0" outline="0" fieldPosition="0"/>
    </format>
    <format dxfId="95">
      <pivotArea dataOnly="0" labelOnly="1" fieldPosition="0">
        <references count="1">
          <reference field="12" count="0"/>
        </references>
      </pivotArea>
    </format>
    <format dxfId="94">
      <pivotArea dataOnly="0" labelOnly="1" fieldPosition="0">
        <references count="1">
          <reference field="12" count="1">
            <x v="0"/>
          </reference>
        </references>
      </pivotArea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12" type="button" dataOnly="0" labelOnly="1" outline="0" axis="axisRow" fieldPosition="0"/>
    </format>
    <format dxfId="90">
      <pivotArea dataOnly="0" labelOnly="1" fieldPosition="0">
        <references count="1">
          <reference field="12" count="0"/>
        </references>
      </pivotArea>
    </format>
    <format dxfId="89">
      <pivotArea dataOnly="0" labelOnly="1" grandRow="1" outline="0" fieldPosition="0"/>
    </format>
    <format dxfId="88">
      <pivotArea dataOnly="0" labelOnly="1" outline="0" axis="axisValues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AC235-9013-422C-B9A3-FE3A6B719B5C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1:C19" firstHeaderRow="1" firstDataRow="1" firstDataCol="1"/>
  <pivotFields count="14">
    <pivotField dataField="1" showAll="0">
      <items count="53">
        <item x="2"/>
        <item x="8"/>
        <item x="10"/>
        <item x="9"/>
        <item x="17"/>
        <item x="29"/>
        <item x="50"/>
        <item x="13"/>
        <item x="12"/>
        <item x="16"/>
        <item x="14"/>
        <item x="18"/>
        <item x="21"/>
        <item x="22"/>
        <item x="23"/>
        <item x="40"/>
        <item x="32"/>
        <item x="33"/>
        <item x="37"/>
        <item x="45"/>
        <item x="0"/>
        <item x="25"/>
        <item x="26"/>
        <item x="39"/>
        <item x="46"/>
        <item x="48"/>
        <item x="3"/>
        <item x="4"/>
        <item x="11"/>
        <item x="15"/>
        <item x="20"/>
        <item x="31"/>
        <item x="24"/>
        <item x="27"/>
        <item x="34"/>
        <item x="44"/>
        <item x="51"/>
        <item x="49"/>
        <item x="28"/>
        <item x="35"/>
        <item x="41"/>
        <item x="38"/>
        <item x="1"/>
        <item x="5"/>
        <item x="6"/>
        <item x="7"/>
        <item x="19"/>
        <item x="36"/>
        <item x="30"/>
        <item x="42"/>
        <item x="43"/>
        <item x="47"/>
        <item t="default"/>
      </items>
    </pivotField>
    <pivotField showAll="0"/>
    <pivotField axis="axisRow" showAll="0">
      <items count="7">
        <item x="2"/>
        <item x="4"/>
        <item x="0"/>
        <item x="3"/>
        <item x="5"/>
        <item x="1"/>
        <item t="default"/>
      </items>
    </pivotField>
    <pivotField showAll="0"/>
    <pivotField axis="axisRow" showAll="0">
      <items count="11">
        <item x="1"/>
        <item x="8"/>
        <item x="2"/>
        <item x="3"/>
        <item x="5"/>
        <item x="9"/>
        <item x="6"/>
        <item x="7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8">
    <i>
      <x/>
    </i>
    <i r="1">
      <x v="2"/>
    </i>
    <i r="1">
      <x v="9"/>
    </i>
    <i>
      <x v="1"/>
    </i>
    <i r="1">
      <x v="6"/>
    </i>
    <i r="1">
      <x v="7"/>
    </i>
    <i>
      <x v="2"/>
    </i>
    <i r="1">
      <x v="1"/>
    </i>
    <i r="1">
      <x v="9"/>
    </i>
    <i>
      <x v="3"/>
    </i>
    <i r="1">
      <x v="3"/>
    </i>
    <i r="1">
      <x v="8"/>
    </i>
    <i>
      <x v="4"/>
    </i>
    <i r="1">
      <x v="5"/>
    </i>
    <i>
      <x v="5"/>
    </i>
    <i r="1">
      <x/>
    </i>
    <i r="1">
      <x v="4"/>
    </i>
    <i t="grand">
      <x/>
    </i>
  </rowItems>
  <colItems count="1">
    <i/>
  </colItems>
  <dataFields count="1">
    <dataField name="Count of Car ID" fld="0" subtotal="count" baseField="0" baseItem="0"/>
  </dataFields>
  <formats count="12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2" type="button" dataOnly="0" labelOnly="1" outline="0" axis="axisRow" fieldPosition="0"/>
    </format>
    <format dxfId="60">
      <pivotArea dataOnly="0" labelOnly="1" fieldPosition="0">
        <references count="1">
          <reference field="2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2">
          <reference field="2" count="1" selected="0">
            <x v="0"/>
          </reference>
          <reference field="4" count="2">
            <x v="2"/>
            <x v="9"/>
          </reference>
        </references>
      </pivotArea>
    </format>
    <format dxfId="57">
      <pivotArea dataOnly="0" labelOnly="1" fieldPosition="0">
        <references count="2">
          <reference field="2" count="1" selected="0">
            <x v="1"/>
          </reference>
          <reference field="4" count="2">
            <x v="6"/>
            <x v="7"/>
          </reference>
        </references>
      </pivotArea>
    </format>
    <format dxfId="56">
      <pivotArea dataOnly="0" labelOnly="1" fieldPosition="0">
        <references count="2">
          <reference field="2" count="1" selected="0">
            <x v="2"/>
          </reference>
          <reference field="4" count="2">
            <x v="1"/>
            <x v="9"/>
          </reference>
        </references>
      </pivotArea>
    </format>
    <format dxfId="55">
      <pivotArea dataOnly="0" labelOnly="1" fieldPosition="0">
        <references count="2">
          <reference field="2" count="1" selected="0">
            <x v="3"/>
          </reference>
          <reference field="4" count="2">
            <x v="3"/>
            <x v="8"/>
          </reference>
        </references>
      </pivotArea>
    </format>
    <format dxfId="54">
      <pivotArea dataOnly="0" labelOnly="1" fieldPosition="0">
        <references count="2">
          <reference field="2" count="1" selected="0">
            <x v="4"/>
          </reference>
          <reference field="4" count="1">
            <x v="5"/>
          </reference>
        </references>
      </pivotArea>
    </format>
    <format dxfId="53">
      <pivotArea dataOnly="0" labelOnly="1" fieldPosition="0">
        <references count="2">
          <reference field="2" count="1" selected="0">
            <x v="5"/>
          </reference>
          <reference field="4" count="2">
            <x v="0"/>
            <x v="4"/>
          </reference>
        </references>
      </pivotArea>
    </format>
    <format dxfId="52">
      <pivotArea dataOnly="0" labelOnly="1" outline="0" axis="axisValues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129FD-9F16-4E06-A400-EAFC602E77F0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43:C61" firstHeaderRow="1" firstDataRow="1" firstDataCol="1"/>
  <pivotFields count="14">
    <pivotField showAll="0"/>
    <pivotField showAll="0"/>
    <pivotField axis="axisRow" showAll="0">
      <items count="7">
        <item x="2"/>
        <item x="4"/>
        <item x="0"/>
        <item x="3"/>
        <item x="5"/>
        <item x="1"/>
        <item t="default"/>
      </items>
    </pivotField>
    <pivotField showAll="0"/>
    <pivotField axis="axisRow" showAll="0">
      <items count="11">
        <item x="1"/>
        <item x="8"/>
        <item x="2"/>
        <item x="3"/>
        <item x="5"/>
        <item x="9"/>
        <item x="6"/>
        <item x="7"/>
        <item x="4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8">
    <i>
      <x/>
    </i>
    <i r="1">
      <x v="2"/>
    </i>
    <i r="1">
      <x v="9"/>
    </i>
    <i>
      <x v="1"/>
    </i>
    <i r="1">
      <x v="6"/>
    </i>
    <i r="1">
      <x v="7"/>
    </i>
    <i>
      <x v="2"/>
    </i>
    <i r="1">
      <x v="1"/>
    </i>
    <i r="1">
      <x v="9"/>
    </i>
    <i>
      <x v="3"/>
    </i>
    <i r="1">
      <x v="3"/>
    </i>
    <i r="1">
      <x v="8"/>
    </i>
    <i>
      <x v="4"/>
    </i>
    <i r="1">
      <x v="5"/>
    </i>
    <i>
      <x v="5"/>
    </i>
    <i r="1">
      <x/>
    </i>
    <i r="1">
      <x v="4"/>
    </i>
    <i t="grand">
      <x/>
    </i>
  </rowItems>
  <colItems count="1">
    <i/>
  </colItems>
  <dataFields count="1">
    <dataField name="Average of Age" fld="6" subtotal="average" baseField="2" baseItem="0" numFmtId="1"/>
  </dataFields>
  <formats count="12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2" type="button" dataOnly="0" labelOnly="1" outline="0" axis="axisRow" fieldPosition="0"/>
    </format>
    <format dxfId="48">
      <pivotArea dataOnly="0" labelOnly="1" fieldPosition="0">
        <references count="1">
          <reference field="2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2">
          <reference field="2" count="1" selected="0">
            <x v="0"/>
          </reference>
          <reference field="4" count="2">
            <x v="2"/>
            <x v="9"/>
          </reference>
        </references>
      </pivotArea>
    </format>
    <format dxfId="45">
      <pivotArea dataOnly="0" labelOnly="1" fieldPosition="0">
        <references count="2">
          <reference field="2" count="1" selected="0">
            <x v="1"/>
          </reference>
          <reference field="4" count="2">
            <x v="6"/>
            <x v="7"/>
          </reference>
        </references>
      </pivotArea>
    </format>
    <format dxfId="44">
      <pivotArea dataOnly="0" labelOnly="1" fieldPosition="0">
        <references count="2">
          <reference field="2" count="1" selected="0">
            <x v="2"/>
          </reference>
          <reference field="4" count="2">
            <x v="1"/>
            <x v="9"/>
          </reference>
        </references>
      </pivotArea>
    </format>
    <format dxfId="43">
      <pivotArea dataOnly="0" labelOnly="1" fieldPosition="0">
        <references count="2">
          <reference field="2" count="1" selected="0">
            <x v="3"/>
          </reference>
          <reference field="4" count="2">
            <x v="3"/>
            <x v="8"/>
          </reference>
        </references>
      </pivotArea>
    </format>
    <format dxfId="42">
      <pivotArea dataOnly="0" labelOnly="1" fieldPosition="0">
        <references count="2">
          <reference field="2" count="1" selected="0">
            <x v="4"/>
          </reference>
          <reference field="4" count="1">
            <x v="5"/>
          </reference>
        </references>
      </pivotArea>
    </format>
    <format dxfId="41">
      <pivotArea dataOnly="0" labelOnly="1" fieldPosition="0">
        <references count="2">
          <reference field="2" count="1" selected="0">
            <x v="5"/>
          </reference>
          <reference field="4" count="2">
            <x v="0"/>
            <x v="4"/>
          </reference>
        </references>
      </pivotArea>
    </format>
    <format dxfId="40">
      <pivotArea dataOnly="0" labelOnly="1" outline="0" axis="axisValues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AC4F3-7518-4C31-A2DE-7B18680E1282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B22:C40" firstHeaderRow="1" firstDataRow="1" firstDataCol="1"/>
  <pivotFields count="14">
    <pivotField showAll="0"/>
    <pivotField showAll="0"/>
    <pivotField axis="axisRow" showAll="0">
      <items count="7">
        <item x="2"/>
        <item x="4"/>
        <item x="0"/>
        <item x="3"/>
        <item x="5"/>
        <item x="1"/>
        <item t="default"/>
      </items>
    </pivotField>
    <pivotField showAll="0"/>
    <pivotField axis="axisRow" showAll="0">
      <items count="11">
        <item x="1"/>
        <item x="8"/>
        <item x="2"/>
        <item x="3"/>
        <item x="5"/>
        <item x="9"/>
        <item x="6"/>
        <item x="7"/>
        <item x="4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8">
    <i>
      <x/>
    </i>
    <i r="1">
      <x v="2"/>
    </i>
    <i r="1">
      <x v="9"/>
    </i>
    <i>
      <x v="1"/>
    </i>
    <i r="1">
      <x v="6"/>
    </i>
    <i r="1">
      <x v="7"/>
    </i>
    <i>
      <x v="2"/>
    </i>
    <i r="1">
      <x v="1"/>
    </i>
    <i r="1">
      <x v="9"/>
    </i>
    <i>
      <x v="3"/>
    </i>
    <i r="1">
      <x v="3"/>
    </i>
    <i r="1">
      <x v="8"/>
    </i>
    <i>
      <x v="4"/>
    </i>
    <i r="1">
      <x v="5"/>
    </i>
    <i>
      <x v="5"/>
    </i>
    <i r="1">
      <x/>
    </i>
    <i r="1">
      <x v="4"/>
    </i>
    <i t="grand">
      <x/>
    </i>
  </rowItems>
  <colItems count="1">
    <i/>
  </colItems>
  <dataFields count="1">
    <dataField name="Average of Miles" fld="7" subtotal="average" baseField="2" baseItem="0" numFmtId="2"/>
  </dataFields>
  <formats count="12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2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2">
          <reference field="2" count="1" selected="0">
            <x v="0"/>
          </reference>
          <reference field="4" count="2">
            <x v="2"/>
            <x v="9"/>
          </reference>
        </references>
      </pivotArea>
    </format>
    <format dxfId="33">
      <pivotArea dataOnly="0" labelOnly="1" fieldPosition="0">
        <references count="2">
          <reference field="2" count="1" selected="0">
            <x v="1"/>
          </reference>
          <reference field="4" count="2">
            <x v="6"/>
            <x v="7"/>
          </reference>
        </references>
      </pivotArea>
    </format>
    <format dxfId="32">
      <pivotArea dataOnly="0" labelOnly="1" fieldPosition="0">
        <references count="2">
          <reference field="2" count="1" selected="0">
            <x v="2"/>
          </reference>
          <reference field="4" count="2">
            <x v="1"/>
            <x v="9"/>
          </reference>
        </references>
      </pivotArea>
    </format>
    <format dxfId="31">
      <pivotArea dataOnly="0" labelOnly="1" fieldPosition="0">
        <references count="2">
          <reference field="2" count="1" selected="0">
            <x v="3"/>
          </reference>
          <reference field="4" count="2">
            <x v="3"/>
            <x v="8"/>
          </reference>
        </references>
      </pivotArea>
    </format>
    <format dxfId="30">
      <pivotArea dataOnly="0" labelOnly="1" fieldPosition="0">
        <references count="2">
          <reference field="2" count="1" selected="0">
            <x v="4"/>
          </reference>
          <reference field="4" count="1">
            <x v="5"/>
          </reference>
        </references>
      </pivotArea>
    </format>
    <format dxfId="29">
      <pivotArea dataOnly="0" labelOnly="1" fieldPosition="0">
        <references count="2">
          <reference field="2" count="1" selected="0">
            <x v="5"/>
          </reference>
          <reference field="4" count="2">
            <x v="0"/>
            <x v="4"/>
          </reference>
        </references>
      </pivotArea>
    </format>
    <format dxfId="28">
      <pivotArea dataOnly="0" labelOnly="1" outline="0" axis="axisValues" fieldPosition="0"/>
    </format>
  </formats>
  <chartFormats count="1"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D91E6-523E-4904-84F3-0D1B4E1570E9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3:C4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5"/>
        <item x="15"/>
        <item x="1"/>
        <item x="4"/>
        <item x="6"/>
        <item x="12"/>
        <item x="2"/>
        <item x="7"/>
        <item x="8"/>
        <item x="14"/>
        <item x="10"/>
        <item x="11"/>
        <item x="3"/>
        <item x="9"/>
        <item x="13"/>
        <item x="0"/>
        <item x="16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formats count="6"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10" type="button" dataOnly="0" labelOnly="1" outline="0" axis="axisRow" fieldPosition="0"/>
    </format>
    <format dxfId="72">
      <pivotArea dataOnly="0" labelOnly="1" fieldPosition="0">
        <references count="1">
          <reference field="10" count="0"/>
        </references>
      </pivotArea>
    </format>
    <format dxfId="71">
      <pivotArea dataOnly="0" labelOnly="1" grandRow="1" outline="0" fieldPosition="0"/>
    </format>
    <format dxfId="7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B93D7-9289-4354-B842-22904190FE53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B1:C19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5"/>
        <item x="15"/>
        <item x="1"/>
        <item x="4"/>
        <item x="6"/>
        <item x="12"/>
        <item x="2"/>
        <item x="7"/>
        <item x="8"/>
        <item x="14"/>
        <item x="10"/>
        <item x="11"/>
        <item x="3"/>
        <item x="9"/>
        <item x="13"/>
        <item x="0"/>
        <item x="16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Car ID" fld="0" subtotal="count" baseField="0" baseItem="0"/>
  </dataFields>
  <formats count="6"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10" type="button" dataOnly="0" labelOnly="1" outline="0" axis="axisRow" fieldPosition="0"/>
    </format>
    <format dxfId="78">
      <pivotArea dataOnly="0" labelOnly="1" fieldPosition="0">
        <references count="1">
          <reference field="10" count="0"/>
        </references>
      </pivotArea>
    </format>
    <format dxfId="77">
      <pivotArea dataOnly="0" labelOnly="1" grandRow="1" outline="0" fieldPosition="0"/>
    </format>
    <format dxfId="76">
      <pivotArea dataOnly="0" labelOnly="1" outline="0" axis="axisValues" fieldPosition="0"/>
    </format>
  </format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730BF-C0E6-4E9D-881B-78C69501E349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:C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ar ID" fld="0" subtotal="count" baseField="0" baseItem="0"/>
  </dataFields>
  <formats count="6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9" type="button" dataOnly="0" labelOnly="1" outline="0" axis="axisRow" fieldPosition="0"/>
    </format>
    <format dxfId="66">
      <pivotArea dataOnly="0" labelOnly="1" fieldPosition="0">
        <references count="1">
          <reference field="9" count="0"/>
        </references>
      </pivotArea>
    </format>
    <format dxfId="65">
      <pivotArea dataOnly="0" labelOnly="1" grandRow="1" outline="0" fieldPosition="0"/>
    </format>
    <format dxfId="64">
      <pivotArea dataOnly="0" labelOnly="1" outline="0" axis="axisValues" fieldPosition="0"/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6"/>
  <sheetViews>
    <sheetView zoomScale="90" zoomScaleNormal="90" workbookViewId="0">
      <pane ySplit="2" topLeftCell="A37" activePane="bottomLeft" state="frozen"/>
      <selection pane="bottomLeft" activeCell="K7" sqref="K7"/>
    </sheetView>
  </sheetViews>
  <sheetFormatPr defaultRowHeight="14.5" x14ac:dyDescent="0.35"/>
  <cols>
    <col min="1" max="1" width="2.90625" style="2" customWidth="1"/>
    <col min="2" max="2" width="13.1796875" style="2" bestFit="1" customWidth="1"/>
    <col min="3" max="3" width="8.7265625" style="2"/>
    <col min="4" max="4" width="10.81640625" style="2" bestFit="1" customWidth="1"/>
    <col min="5" max="5" width="8.7265625" style="2"/>
    <col min="6" max="6" width="16.6328125" style="2" bestFit="1" customWidth="1"/>
    <col min="7" max="7" width="17.6328125" style="2" bestFit="1" customWidth="1"/>
    <col min="8" max="8" width="4" style="2" bestFit="1" customWidth="1"/>
    <col min="9" max="9" width="9" style="2" bestFit="1" customWidth="1"/>
    <col min="10" max="10" width="10" style="2" customWidth="1"/>
    <col min="11" max="11" width="17.6328125" style="2" bestFit="1" customWidth="1"/>
    <col min="12" max="12" width="8.7265625" style="2"/>
    <col min="13" max="13" width="9.26953125" style="2" bestFit="1" customWidth="1"/>
    <col min="14" max="14" width="11" style="2" bestFit="1" customWidth="1"/>
    <col min="15" max="15" width="16.453125" style="2" bestFit="1" customWidth="1"/>
    <col min="16" max="16" width="9.36328125" style="2" bestFit="1" customWidth="1"/>
    <col min="17" max="17" width="12.08984375" style="2" bestFit="1" customWidth="1"/>
    <col min="18" max="18" width="15" style="2" bestFit="1" customWidth="1"/>
    <col min="19" max="16384" width="8.7265625" style="2"/>
  </cols>
  <sheetData>
    <row r="1" spans="1:16" ht="15.5" x14ac:dyDescent="0.35">
      <c r="A1" s="4"/>
      <c r="B1" s="20" t="s">
        <v>119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7"/>
    </row>
    <row r="2" spans="1:16" s="1" customFormat="1" ht="43.5" customHeight="1" x14ac:dyDescent="0.35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6" x14ac:dyDescent="0.35">
      <c r="B3" s="18" t="s">
        <v>47</v>
      </c>
      <c r="C3" s="18" t="str">
        <f t="shared" ref="C3:C34" si="0">LEFT(B3,2)</f>
        <v>GM</v>
      </c>
      <c r="D3" s="18" t="str">
        <f t="shared" ref="D3:D34" si="1">VLOOKUP(C3,$B$57:$C$62,2)</f>
        <v>Goodmon</v>
      </c>
      <c r="E3" s="18" t="str">
        <f t="shared" ref="E3:E34" si="2">MID(B3,5,3)</f>
        <v>SLV</v>
      </c>
      <c r="F3" s="18" t="str">
        <f t="shared" ref="F3:F34" si="3">VLOOKUP(E3,$D$57:$E$66,2)</f>
        <v>picanto</v>
      </c>
      <c r="G3" s="19" t="str">
        <f t="shared" ref="G3:G34" si="4">MID(B3,3,2)</f>
        <v>00</v>
      </c>
      <c r="H3" s="18">
        <f t="shared" ref="H3:H34" si="5">IF((24-G3)&lt;0,(100-G3)+23,24-G3)</f>
        <v>24</v>
      </c>
      <c r="I3" s="18">
        <v>80685.8</v>
      </c>
      <c r="J3" s="18">
        <f>ROUND(I3/(G3+0.5),1)</f>
        <v>161371.6</v>
      </c>
      <c r="K3" s="18" t="s">
        <v>48</v>
      </c>
      <c r="L3" s="18" t="s">
        <v>36</v>
      </c>
      <c r="M3" s="18">
        <v>100000</v>
      </c>
      <c r="N3" s="18" t="str">
        <f t="shared" ref="N3:N34" si="6">IF(M3&lt;=75000,"covered","not covered")</f>
        <v>not covered</v>
      </c>
      <c r="O3" s="18" t="str">
        <f t="shared" ref="O3:O34" si="7">_xlfn.CONCAT(C3,G3,UPPER(LEFT(K3,3)),E3,RIGHT(B3,3))</f>
        <v>GM00BLUSLV019</v>
      </c>
    </row>
    <row r="4" spans="1:16" x14ac:dyDescent="0.35">
      <c r="B4" s="18" t="s">
        <v>53</v>
      </c>
      <c r="C4" s="18" t="str">
        <f t="shared" si="0"/>
        <v>TY</v>
      </c>
      <c r="D4" s="18" t="str">
        <f t="shared" si="1"/>
        <v>Toyota</v>
      </c>
      <c r="E4" s="18" t="str">
        <f t="shared" si="2"/>
        <v>CAM</v>
      </c>
      <c r="F4" s="18" t="str">
        <f t="shared" si="3"/>
        <v>Camaro</v>
      </c>
      <c r="G4" s="19" t="str">
        <f t="shared" si="4"/>
        <v>00</v>
      </c>
      <c r="H4" s="18">
        <f t="shared" si="5"/>
        <v>24</v>
      </c>
      <c r="I4" s="18">
        <v>85928</v>
      </c>
      <c r="J4" s="18">
        <f>ROUND(I4/(G4+0.5),1)</f>
        <v>171856</v>
      </c>
      <c r="K4" s="18" t="s">
        <v>21</v>
      </c>
      <c r="L4" s="18" t="s">
        <v>26</v>
      </c>
      <c r="M4" s="18">
        <v>100000</v>
      </c>
      <c r="N4" s="18" t="str">
        <f t="shared" si="6"/>
        <v>not covered</v>
      </c>
      <c r="O4" s="18" t="str">
        <f t="shared" si="7"/>
        <v>TY00GRECAM022</v>
      </c>
    </row>
    <row r="5" spans="1:16" x14ac:dyDescent="0.35">
      <c r="B5" s="18" t="s">
        <v>74</v>
      </c>
      <c r="C5" s="18" t="str">
        <f t="shared" si="0"/>
        <v>CR</v>
      </c>
      <c r="D5" s="18" t="str">
        <f t="shared" si="1"/>
        <v>Crisler</v>
      </c>
      <c r="E5" s="18" t="str">
        <f t="shared" si="2"/>
        <v>CAR</v>
      </c>
      <c r="F5" s="18" t="str">
        <f t="shared" si="3"/>
        <v>caravan</v>
      </c>
      <c r="G5" s="19" t="str">
        <f t="shared" si="4"/>
        <v>00</v>
      </c>
      <c r="H5" s="18">
        <f t="shared" si="5"/>
        <v>24</v>
      </c>
      <c r="I5" s="18">
        <v>77243.100000000006</v>
      </c>
      <c r="J5" s="18">
        <f>ROUND(I5/(G5+0.5),1)</f>
        <v>154486.20000000001</v>
      </c>
      <c r="K5" s="18" t="s">
        <v>15</v>
      </c>
      <c r="L5" s="18" t="s">
        <v>24</v>
      </c>
      <c r="M5" s="18">
        <v>75000</v>
      </c>
      <c r="N5" s="18" t="str">
        <f t="shared" si="6"/>
        <v>covered</v>
      </c>
      <c r="O5" s="18" t="str">
        <f>_xlfn.CONCAT(C5,G5,UPPER(LEFT(K5,3)),E5,RIGHT(B5,3))</f>
        <v>CR00BLACAR046</v>
      </c>
    </row>
    <row r="6" spans="1:16" x14ac:dyDescent="0.35">
      <c r="B6" s="18" t="s">
        <v>64</v>
      </c>
      <c r="C6" s="18" t="str">
        <f t="shared" si="0"/>
        <v>HO</v>
      </c>
      <c r="D6" s="18" t="str">
        <f t="shared" si="1"/>
        <v>Honda</v>
      </c>
      <c r="E6" s="18" t="str">
        <f t="shared" si="2"/>
        <v>CIV</v>
      </c>
      <c r="F6" s="18" t="str">
        <f t="shared" si="3"/>
        <v>Civic</v>
      </c>
      <c r="G6" s="19" t="str">
        <f t="shared" si="4"/>
        <v>01</v>
      </c>
      <c r="H6" s="18">
        <f t="shared" si="5"/>
        <v>23</v>
      </c>
      <c r="I6" s="18">
        <v>69891.899999999994</v>
      </c>
      <c r="J6" s="18">
        <f t="shared" ref="J6:J9" si="8">ROUND(I6/(G6+0.5),1)</f>
        <v>46594.6</v>
      </c>
      <c r="K6" s="18" t="s">
        <v>48</v>
      </c>
      <c r="L6" s="18" t="s">
        <v>24</v>
      </c>
      <c r="M6" s="18">
        <v>75000</v>
      </c>
      <c r="N6" s="18" t="str">
        <f t="shared" si="6"/>
        <v>covered</v>
      </c>
      <c r="O6" s="18" t="str">
        <f t="shared" si="7"/>
        <v>HO01BLUCIV031</v>
      </c>
    </row>
    <row r="7" spans="1:16" x14ac:dyDescent="0.35">
      <c r="B7" s="18" t="s">
        <v>105</v>
      </c>
      <c r="C7" s="18" t="str">
        <f t="shared" si="0"/>
        <v>HO</v>
      </c>
      <c r="D7" s="18" t="str">
        <f t="shared" si="1"/>
        <v>Honda</v>
      </c>
      <c r="E7" s="18" t="str">
        <f t="shared" si="2"/>
        <v>ODY</v>
      </c>
      <c r="F7" s="18" t="str">
        <f t="shared" si="3"/>
        <v>overdose</v>
      </c>
      <c r="G7" s="19" t="str">
        <f t="shared" si="4"/>
        <v>01</v>
      </c>
      <c r="H7" s="18">
        <f t="shared" si="5"/>
        <v>23</v>
      </c>
      <c r="I7" s="18">
        <v>68658.899999999994</v>
      </c>
      <c r="J7" s="18">
        <f t="shared" si="8"/>
        <v>45772.6</v>
      </c>
      <c r="K7" s="18" t="s">
        <v>15</v>
      </c>
      <c r="L7" s="18" t="s">
        <v>16</v>
      </c>
      <c r="M7" s="18">
        <v>100000</v>
      </c>
      <c r="N7" s="18" t="str">
        <f t="shared" si="6"/>
        <v>not covered</v>
      </c>
      <c r="O7" s="18" t="str">
        <f t="shared" si="7"/>
        <v>HO01BLAODY040</v>
      </c>
    </row>
    <row r="8" spans="1:16" x14ac:dyDescent="0.35">
      <c r="B8" s="18" t="s">
        <v>54</v>
      </c>
      <c r="C8" s="18" t="str">
        <f t="shared" si="0"/>
        <v>TY</v>
      </c>
      <c r="D8" s="18" t="str">
        <f t="shared" si="1"/>
        <v>Toyota</v>
      </c>
      <c r="E8" s="18" t="str">
        <f t="shared" si="2"/>
        <v>CAM</v>
      </c>
      <c r="F8" s="18" t="str">
        <f t="shared" si="3"/>
        <v>Camaro</v>
      </c>
      <c r="G8" s="19" t="str">
        <f t="shared" si="4"/>
        <v>02</v>
      </c>
      <c r="H8" s="18">
        <f t="shared" si="5"/>
        <v>22</v>
      </c>
      <c r="I8" s="18">
        <v>67829.100000000006</v>
      </c>
      <c r="J8" s="18">
        <f t="shared" si="8"/>
        <v>27131.599999999999</v>
      </c>
      <c r="K8" s="18" t="s">
        <v>15</v>
      </c>
      <c r="L8" s="18" t="s">
        <v>16</v>
      </c>
      <c r="M8" s="18">
        <v>100000</v>
      </c>
      <c r="N8" s="18" t="str">
        <f t="shared" si="6"/>
        <v>not covered</v>
      </c>
      <c r="O8" s="18" t="str">
        <f t="shared" si="7"/>
        <v>TY02BLACAM023</v>
      </c>
    </row>
    <row r="9" spans="1:16" x14ac:dyDescent="0.35">
      <c r="B9" s="18" t="s">
        <v>56</v>
      </c>
      <c r="C9" s="18" t="str">
        <f t="shared" si="0"/>
        <v>TY</v>
      </c>
      <c r="D9" s="18" t="str">
        <f t="shared" si="1"/>
        <v>Toyota</v>
      </c>
      <c r="E9" s="18" t="str">
        <f t="shared" si="2"/>
        <v>COR</v>
      </c>
      <c r="F9" s="18" t="str">
        <f t="shared" si="3"/>
        <v>Corrola</v>
      </c>
      <c r="G9" s="19" t="str">
        <f t="shared" si="4"/>
        <v>02</v>
      </c>
      <c r="H9" s="18">
        <f t="shared" si="5"/>
        <v>22</v>
      </c>
      <c r="I9" s="18">
        <v>64467.4</v>
      </c>
      <c r="J9" s="18">
        <f t="shared" si="8"/>
        <v>25787</v>
      </c>
      <c r="K9" s="18" t="s">
        <v>57</v>
      </c>
      <c r="L9" s="18" t="s">
        <v>58</v>
      </c>
      <c r="M9" s="18">
        <v>100000</v>
      </c>
      <c r="N9" s="18" t="str">
        <f t="shared" si="6"/>
        <v>not covered</v>
      </c>
      <c r="O9" s="18" t="str">
        <f t="shared" si="7"/>
        <v>TY02REDCOR025</v>
      </c>
    </row>
    <row r="10" spans="1:16" x14ac:dyDescent="0.35">
      <c r="B10" s="18" t="s">
        <v>59</v>
      </c>
      <c r="C10" s="18" t="str">
        <f t="shared" si="0"/>
        <v>TY</v>
      </c>
      <c r="D10" s="18" t="str">
        <f t="shared" si="1"/>
        <v>Toyota</v>
      </c>
      <c r="E10" s="18" t="str">
        <f t="shared" si="2"/>
        <v>COR</v>
      </c>
      <c r="F10" s="18" t="str">
        <f t="shared" si="3"/>
        <v>Corrola</v>
      </c>
      <c r="G10" s="19" t="str">
        <f t="shared" si="4"/>
        <v>03</v>
      </c>
      <c r="H10" s="18">
        <f t="shared" si="5"/>
        <v>21</v>
      </c>
      <c r="I10" s="18">
        <v>73444.399999999994</v>
      </c>
      <c r="J10" s="18">
        <f>ROUND(I10/(G10+0.5),1)</f>
        <v>20984.1</v>
      </c>
      <c r="K10" s="18" t="s">
        <v>15</v>
      </c>
      <c r="L10" s="18" t="s">
        <v>58</v>
      </c>
      <c r="M10" s="18">
        <v>100000</v>
      </c>
      <c r="N10" s="18" t="str">
        <f t="shared" si="6"/>
        <v>not covered</v>
      </c>
      <c r="O10" s="18" t="str">
        <f t="shared" si="7"/>
        <v>TY03BLACOR026</v>
      </c>
    </row>
    <row r="11" spans="1:16" x14ac:dyDescent="0.35">
      <c r="B11" s="18" t="s">
        <v>75</v>
      </c>
      <c r="C11" s="18" t="str">
        <f t="shared" si="0"/>
        <v>CR</v>
      </c>
      <c r="D11" s="18" t="str">
        <f t="shared" si="1"/>
        <v>Crisler</v>
      </c>
      <c r="E11" s="18" t="str">
        <f t="shared" si="2"/>
        <v>CAR</v>
      </c>
      <c r="F11" s="18" t="str">
        <f t="shared" si="3"/>
        <v>caravan</v>
      </c>
      <c r="G11" s="19" t="str">
        <f t="shared" si="4"/>
        <v>04</v>
      </c>
      <c r="H11" s="18">
        <f t="shared" si="5"/>
        <v>20</v>
      </c>
      <c r="I11" s="18">
        <v>72527.199999999997</v>
      </c>
      <c r="J11" s="18">
        <f>ROUND(I11/(G11+0.5),1)</f>
        <v>16117.2</v>
      </c>
      <c r="K11" s="18" t="s">
        <v>18</v>
      </c>
      <c r="L11" s="18" t="s">
        <v>41</v>
      </c>
      <c r="M11" s="18">
        <v>75000</v>
      </c>
      <c r="N11" s="18" t="str">
        <f t="shared" si="6"/>
        <v>covered</v>
      </c>
      <c r="O11" s="18" t="str">
        <f t="shared" si="7"/>
        <v>CR04WHICAR047</v>
      </c>
    </row>
    <row r="12" spans="1:16" x14ac:dyDescent="0.35">
      <c r="B12" s="18" t="s">
        <v>121</v>
      </c>
      <c r="C12" s="18" t="str">
        <f t="shared" si="0"/>
        <v>CR</v>
      </c>
      <c r="D12" s="18" t="str">
        <f t="shared" si="1"/>
        <v>Crisler</v>
      </c>
      <c r="E12" s="18" t="str">
        <f t="shared" si="2"/>
        <v>PCT</v>
      </c>
      <c r="F12" s="18" t="str">
        <f t="shared" si="3"/>
        <v>picanto</v>
      </c>
      <c r="G12" s="19" t="str">
        <f t="shared" si="4"/>
        <v>04</v>
      </c>
      <c r="H12" s="18">
        <f t="shared" si="5"/>
        <v>20</v>
      </c>
      <c r="I12" s="18">
        <v>64542</v>
      </c>
      <c r="J12" s="18">
        <f t="shared" ref="J12:J54" si="9">ROUND(I12/(G12+0.5),1)</f>
        <v>14342.7</v>
      </c>
      <c r="K12" s="18" t="s">
        <v>48</v>
      </c>
      <c r="L12" s="18" t="s">
        <v>16</v>
      </c>
      <c r="M12" s="18">
        <v>75000</v>
      </c>
      <c r="N12" s="18" t="str">
        <f t="shared" si="6"/>
        <v>covered</v>
      </c>
      <c r="O12" s="18" t="str">
        <f t="shared" si="7"/>
        <v>CR04BLUPCT042</v>
      </c>
    </row>
    <row r="13" spans="1:16" x14ac:dyDescent="0.35">
      <c r="B13" s="18" t="s">
        <v>76</v>
      </c>
      <c r="C13" s="18" t="str">
        <f t="shared" si="0"/>
        <v>CR</v>
      </c>
      <c r="D13" s="18" t="str">
        <f t="shared" si="1"/>
        <v>Crisler</v>
      </c>
      <c r="E13" s="18" t="str">
        <f t="shared" si="2"/>
        <v>CAR</v>
      </c>
      <c r="F13" s="18" t="str">
        <f t="shared" si="3"/>
        <v>caravan</v>
      </c>
      <c r="G13" s="19" t="str">
        <f t="shared" si="4"/>
        <v>04</v>
      </c>
      <c r="H13" s="18">
        <f t="shared" si="5"/>
        <v>20</v>
      </c>
      <c r="I13" s="18">
        <v>52699.4</v>
      </c>
      <c r="J13" s="18">
        <f t="shared" si="9"/>
        <v>11711</v>
      </c>
      <c r="K13" s="18" t="s">
        <v>57</v>
      </c>
      <c r="L13" s="18" t="s">
        <v>41</v>
      </c>
      <c r="M13" s="18">
        <v>75000</v>
      </c>
      <c r="N13" s="18" t="str">
        <f t="shared" si="6"/>
        <v>covered</v>
      </c>
      <c r="O13" s="18" t="str">
        <f t="shared" si="7"/>
        <v>CR04REDCAR048</v>
      </c>
    </row>
    <row r="14" spans="1:16" x14ac:dyDescent="0.35">
      <c r="B14" s="18" t="s">
        <v>81</v>
      </c>
      <c r="C14" s="18" t="str">
        <f t="shared" si="0"/>
        <v>HO</v>
      </c>
      <c r="D14" s="18" t="str">
        <f t="shared" si="1"/>
        <v>Honda</v>
      </c>
      <c r="E14" s="18" t="str">
        <f t="shared" si="2"/>
        <v>ODY</v>
      </c>
      <c r="F14" s="18" t="str">
        <f t="shared" si="3"/>
        <v>overdose</v>
      </c>
      <c r="G14" s="19" t="str">
        <f t="shared" si="4"/>
        <v>05</v>
      </c>
      <c r="H14" s="18">
        <f t="shared" si="5"/>
        <v>19</v>
      </c>
      <c r="I14" s="18">
        <v>60389.5</v>
      </c>
      <c r="J14" s="18">
        <f t="shared" si="9"/>
        <v>10979.9</v>
      </c>
      <c r="K14" s="18" t="s">
        <v>18</v>
      </c>
      <c r="L14" s="18" t="s">
        <v>29</v>
      </c>
      <c r="M14" s="18">
        <v>100000</v>
      </c>
      <c r="N14" s="18" t="str">
        <f t="shared" si="6"/>
        <v>not covered</v>
      </c>
      <c r="O14" s="18" t="str">
        <f t="shared" si="7"/>
        <v>HO05WHIODY037</v>
      </c>
    </row>
    <row r="15" spans="1:16" x14ac:dyDescent="0.35">
      <c r="B15" s="18" t="s">
        <v>27</v>
      </c>
      <c r="C15" s="18" t="str">
        <f t="shared" si="0"/>
        <v>FD</v>
      </c>
      <c r="D15" s="18" t="str">
        <f t="shared" si="1"/>
        <v>ford</v>
      </c>
      <c r="E15" s="18" t="str">
        <f t="shared" si="2"/>
        <v>FCS</v>
      </c>
      <c r="F15" s="18" t="str">
        <f t="shared" si="3"/>
        <v>For car Seat</v>
      </c>
      <c r="G15" s="19" t="str">
        <f t="shared" si="4"/>
        <v>06</v>
      </c>
      <c r="H15" s="18">
        <f t="shared" si="5"/>
        <v>18</v>
      </c>
      <c r="I15" s="18">
        <v>52229.5</v>
      </c>
      <c r="J15" s="18">
        <f t="shared" si="9"/>
        <v>8035.3</v>
      </c>
      <c r="K15" s="18" t="s">
        <v>21</v>
      </c>
      <c r="L15" s="18" t="s">
        <v>22</v>
      </c>
      <c r="M15" s="18">
        <v>75000</v>
      </c>
      <c r="N15" s="18" t="str">
        <f t="shared" si="6"/>
        <v>covered</v>
      </c>
      <c r="O15" s="18" t="str">
        <f t="shared" si="7"/>
        <v>FD06GREFCS007</v>
      </c>
    </row>
    <row r="16" spans="1:16" x14ac:dyDescent="0.35">
      <c r="B16" s="18" t="s">
        <v>83</v>
      </c>
      <c r="C16" s="18" t="str">
        <f t="shared" si="0"/>
        <v>FD</v>
      </c>
      <c r="D16" s="18" t="str">
        <f t="shared" si="1"/>
        <v>ford</v>
      </c>
      <c r="E16" s="18" t="str">
        <f t="shared" si="2"/>
        <v>FCS</v>
      </c>
      <c r="F16" s="18" t="str">
        <f t="shared" si="3"/>
        <v>For car Seat</v>
      </c>
      <c r="G16" s="19" t="str">
        <f t="shared" si="4"/>
        <v>06</v>
      </c>
      <c r="H16" s="18">
        <f t="shared" si="5"/>
        <v>18</v>
      </c>
      <c r="I16" s="18">
        <v>46311.4</v>
      </c>
      <c r="J16" s="18">
        <f t="shared" si="9"/>
        <v>7124.8</v>
      </c>
      <c r="K16" s="18" t="s">
        <v>21</v>
      </c>
      <c r="L16" s="18" t="s">
        <v>26</v>
      </c>
      <c r="M16" s="18">
        <v>75000</v>
      </c>
      <c r="N16" s="18" t="str">
        <f t="shared" si="6"/>
        <v>covered</v>
      </c>
      <c r="O16" s="18" t="str">
        <f t="shared" si="7"/>
        <v>FD06GREFCS006</v>
      </c>
    </row>
    <row r="17" spans="2:15" x14ac:dyDescent="0.35">
      <c r="B17" s="18" t="s">
        <v>17</v>
      </c>
      <c r="C17" s="18" t="str">
        <f t="shared" si="0"/>
        <v>FD</v>
      </c>
      <c r="D17" s="18" t="str">
        <f t="shared" si="1"/>
        <v>ford</v>
      </c>
      <c r="E17" s="18" t="str">
        <f t="shared" si="2"/>
        <v>MTG</v>
      </c>
      <c r="F17" s="18" t="str">
        <f t="shared" si="3"/>
        <v>mustang</v>
      </c>
      <c r="G17" s="19" t="str">
        <f t="shared" si="4"/>
        <v>06</v>
      </c>
      <c r="H17" s="18">
        <f t="shared" si="5"/>
        <v>18</v>
      </c>
      <c r="I17" s="18">
        <v>44974.8</v>
      </c>
      <c r="J17" s="18">
        <f t="shared" si="9"/>
        <v>6919.2</v>
      </c>
      <c r="K17" s="18" t="s">
        <v>18</v>
      </c>
      <c r="L17" s="18" t="s">
        <v>19</v>
      </c>
      <c r="M17" s="18">
        <v>50000</v>
      </c>
      <c r="N17" s="18" t="str">
        <f t="shared" si="6"/>
        <v>covered</v>
      </c>
      <c r="O17" s="18" t="str">
        <f t="shared" si="7"/>
        <v>FD06WHIMTG002</v>
      </c>
    </row>
    <row r="18" spans="2:15" x14ac:dyDescent="0.35">
      <c r="B18" s="18" t="s">
        <v>70</v>
      </c>
      <c r="C18" s="18" t="str">
        <f t="shared" si="0"/>
        <v>HO</v>
      </c>
      <c r="D18" s="18" t="str">
        <f t="shared" si="1"/>
        <v>Honda</v>
      </c>
      <c r="E18" s="18" t="str">
        <f t="shared" si="2"/>
        <v>ODY</v>
      </c>
      <c r="F18" s="18" t="str">
        <f t="shared" si="3"/>
        <v>overdose</v>
      </c>
      <c r="G18" s="19" t="str">
        <f t="shared" si="4"/>
        <v>07</v>
      </c>
      <c r="H18" s="18">
        <f t="shared" si="5"/>
        <v>17</v>
      </c>
      <c r="I18" s="18">
        <v>50854.1</v>
      </c>
      <c r="J18" s="18">
        <f t="shared" si="9"/>
        <v>6780.5</v>
      </c>
      <c r="K18" s="18" t="s">
        <v>15</v>
      </c>
      <c r="L18" s="18" t="s">
        <v>52</v>
      </c>
      <c r="M18" s="18">
        <v>100000</v>
      </c>
      <c r="N18" s="18" t="str">
        <f t="shared" si="6"/>
        <v>not covered</v>
      </c>
      <c r="O18" s="18" t="str">
        <f t="shared" si="7"/>
        <v>HO07BLAODY038</v>
      </c>
    </row>
    <row r="19" spans="2:15" x14ac:dyDescent="0.35">
      <c r="B19" s="18" t="s">
        <v>14</v>
      </c>
      <c r="C19" s="18" t="str">
        <f t="shared" si="0"/>
        <v>FD</v>
      </c>
      <c r="D19" s="18" t="str">
        <f t="shared" si="1"/>
        <v>ford</v>
      </c>
      <c r="E19" s="18" t="str">
        <f t="shared" si="2"/>
        <v>MTG</v>
      </c>
      <c r="F19" s="18" t="str">
        <f t="shared" si="3"/>
        <v>mustang</v>
      </c>
      <c r="G19" s="19" t="str">
        <f t="shared" si="4"/>
        <v>06</v>
      </c>
      <c r="H19" s="18">
        <f t="shared" si="5"/>
        <v>18</v>
      </c>
      <c r="I19" s="18">
        <v>40326.800000000003</v>
      </c>
      <c r="J19" s="18">
        <f t="shared" si="9"/>
        <v>6204.1</v>
      </c>
      <c r="K19" s="18" t="s">
        <v>15</v>
      </c>
      <c r="L19" s="18" t="s">
        <v>16</v>
      </c>
      <c r="M19" s="18">
        <v>50000</v>
      </c>
      <c r="N19" s="18" t="str">
        <f t="shared" si="6"/>
        <v>covered</v>
      </c>
      <c r="O19" s="18" t="str">
        <f t="shared" si="7"/>
        <v>FD06BLAMTG001</v>
      </c>
    </row>
    <row r="20" spans="2:15" x14ac:dyDescent="0.35">
      <c r="B20" s="18" t="s">
        <v>122</v>
      </c>
      <c r="C20" s="18" t="str">
        <f t="shared" si="0"/>
        <v>CR</v>
      </c>
      <c r="D20" s="18" t="str">
        <f t="shared" si="1"/>
        <v>Crisler</v>
      </c>
      <c r="E20" s="18" t="str">
        <f t="shared" si="2"/>
        <v>PCT</v>
      </c>
      <c r="F20" s="18" t="str">
        <f t="shared" si="3"/>
        <v>picanto</v>
      </c>
      <c r="G20" s="19" t="str">
        <f t="shared" si="4"/>
        <v>07</v>
      </c>
      <c r="H20" s="18">
        <f t="shared" si="5"/>
        <v>17</v>
      </c>
      <c r="I20" s="18">
        <v>42074.2</v>
      </c>
      <c r="J20" s="18">
        <f t="shared" si="9"/>
        <v>5609.9</v>
      </c>
      <c r="K20" s="18" t="s">
        <v>21</v>
      </c>
      <c r="L20" s="18" t="s">
        <v>58</v>
      </c>
      <c r="M20" s="18">
        <v>75000</v>
      </c>
      <c r="N20" s="18" t="str">
        <f t="shared" si="6"/>
        <v>covered</v>
      </c>
      <c r="O20" s="18" t="str">
        <f t="shared" si="7"/>
        <v>CR07GREPCT043</v>
      </c>
    </row>
    <row r="21" spans="2:15" x14ac:dyDescent="0.35">
      <c r="B21" s="18" t="s">
        <v>20</v>
      </c>
      <c r="C21" s="18" t="str">
        <f t="shared" si="0"/>
        <v>FD</v>
      </c>
      <c r="D21" s="18" t="str">
        <f t="shared" si="1"/>
        <v>ford</v>
      </c>
      <c r="E21" s="18" t="str">
        <f t="shared" si="2"/>
        <v>MTG</v>
      </c>
      <c r="F21" s="18" t="str">
        <f t="shared" si="3"/>
        <v>mustang</v>
      </c>
      <c r="G21" s="19" t="str">
        <f t="shared" si="4"/>
        <v>08</v>
      </c>
      <c r="H21" s="18">
        <f t="shared" si="5"/>
        <v>16</v>
      </c>
      <c r="I21" s="18">
        <v>44946.5</v>
      </c>
      <c r="J21" s="18">
        <f t="shared" si="9"/>
        <v>5287.8</v>
      </c>
      <c r="K21" s="18" t="s">
        <v>21</v>
      </c>
      <c r="L21" s="18" t="s">
        <v>22</v>
      </c>
      <c r="M21" s="18">
        <v>50000</v>
      </c>
      <c r="N21" s="18" t="str">
        <f t="shared" si="6"/>
        <v>covered</v>
      </c>
      <c r="O21" s="18" t="str">
        <f t="shared" si="7"/>
        <v>FD08GREMTG003</v>
      </c>
    </row>
    <row r="22" spans="2:15" x14ac:dyDescent="0.35">
      <c r="B22" s="18" t="s">
        <v>55</v>
      </c>
      <c r="C22" s="18" t="str">
        <f t="shared" si="0"/>
        <v>TY</v>
      </c>
      <c r="D22" s="18" t="str">
        <f t="shared" si="1"/>
        <v>Toyota</v>
      </c>
      <c r="E22" s="18" t="str">
        <f t="shared" si="2"/>
        <v>CAM</v>
      </c>
      <c r="F22" s="18" t="str">
        <f t="shared" si="3"/>
        <v>Camaro</v>
      </c>
      <c r="G22" s="19" t="str">
        <f t="shared" si="4"/>
        <v>09</v>
      </c>
      <c r="H22" s="18">
        <f t="shared" si="5"/>
        <v>15</v>
      </c>
      <c r="I22" s="18">
        <v>48114.2</v>
      </c>
      <c r="J22" s="18">
        <f t="shared" si="9"/>
        <v>5064.7</v>
      </c>
      <c r="K22" s="18" t="s">
        <v>18</v>
      </c>
      <c r="L22" s="18" t="s">
        <v>29</v>
      </c>
      <c r="M22" s="18">
        <v>100000</v>
      </c>
      <c r="N22" s="18" t="str">
        <f t="shared" si="6"/>
        <v>not covered</v>
      </c>
      <c r="O22" s="18" t="str">
        <f t="shared" si="7"/>
        <v>TY09WHICAM024</v>
      </c>
    </row>
    <row r="23" spans="2:15" x14ac:dyDescent="0.35">
      <c r="B23" s="18" t="s">
        <v>71</v>
      </c>
      <c r="C23" s="18" t="str">
        <f t="shared" si="0"/>
        <v>HO</v>
      </c>
      <c r="D23" s="18" t="str">
        <f t="shared" si="1"/>
        <v>Honda</v>
      </c>
      <c r="E23" s="18" t="str">
        <f t="shared" si="2"/>
        <v>ODY</v>
      </c>
      <c r="F23" s="18" t="str">
        <f t="shared" si="3"/>
        <v>overdose</v>
      </c>
      <c r="G23" s="19" t="str">
        <f t="shared" si="4"/>
        <v>08</v>
      </c>
      <c r="H23" s="18">
        <f t="shared" si="5"/>
        <v>16</v>
      </c>
      <c r="I23" s="18">
        <v>42504.6</v>
      </c>
      <c r="J23" s="18">
        <f t="shared" si="9"/>
        <v>5000.5</v>
      </c>
      <c r="K23" s="18" t="s">
        <v>18</v>
      </c>
      <c r="L23" s="18" t="s">
        <v>38</v>
      </c>
      <c r="M23" s="18">
        <v>100000</v>
      </c>
      <c r="N23" s="18" t="str">
        <f t="shared" si="6"/>
        <v>not covered</v>
      </c>
      <c r="O23" s="18" t="str">
        <f t="shared" si="7"/>
        <v>HO08WHIODY039</v>
      </c>
    </row>
    <row r="24" spans="2:15" x14ac:dyDescent="0.35">
      <c r="B24" s="18" t="s">
        <v>23</v>
      </c>
      <c r="C24" s="18" t="str">
        <f t="shared" si="0"/>
        <v>FD</v>
      </c>
      <c r="D24" s="18" t="str">
        <f t="shared" si="1"/>
        <v>ford</v>
      </c>
      <c r="E24" s="18" t="str">
        <f t="shared" si="2"/>
        <v>MTG</v>
      </c>
      <c r="F24" s="18" t="str">
        <f t="shared" si="3"/>
        <v>mustang</v>
      </c>
      <c r="G24" s="19" t="str">
        <f t="shared" si="4"/>
        <v>08</v>
      </c>
      <c r="H24" s="18">
        <f t="shared" si="5"/>
        <v>16</v>
      </c>
      <c r="I24" s="18">
        <v>37558.800000000003</v>
      </c>
      <c r="J24" s="18">
        <f t="shared" si="9"/>
        <v>4418.7</v>
      </c>
      <c r="K24" s="18" t="s">
        <v>15</v>
      </c>
      <c r="L24" s="18" t="s">
        <v>24</v>
      </c>
      <c r="M24" s="18">
        <v>50000</v>
      </c>
      <c r="N24" s="18" t="str">
        <f t="shared" si="6"/>
        <v>covered</v>
      </c>
      <c r="O24" s="18" t="str">
        <f t="shared" si="7"/>
        <v>FD08BLAMTG004</v>
      </c>
    </row>
    <row r="25" spans="2:15" x14ac:dyDescent="0.35">
      <c r="B25" s="18" t="s">
        <v>25</v>
      </c>
      <c r="C25" s="18" t="str">
        <f t="shared" si="0"/>
        <v>FD</v>
      </c>
      <c r="D25" s="18" t="str">
        <f t="shared" si="1"/>
        <v>ford</v>
      </c>
      <c r="E25" s="18" t="str">
        <f t="shared" si="2"/>
        <v>MTG</v>
      </c>
      <c r="F25" s="18" t="str">
        <f t="shared" si="3"/>
        <v>mustang</v>
      </c>
      <c r="G25" s="19" t="str">
        <f t="shared" si="4"/>
        <v>08</v>
      </c>
      <c r="H25" s="18">
        <f t="shared" si="5"/>
        <v>16</v>
      </c>
      <c r="I25" s="18">
        <v>36438.5</v>
      </c>
      <c r="J25" s="18">
        <f t="shared" si="9"/>
        <v>4286.8999999999996</v>
      </c>
      <c r="K25" s="18" t="s">
        <v>18</v>
      </c>
      <c r="L25" s="18" t="s">
        <v>16</v>
      </c>
      <c r="M25" s="18">
        <v>50000</v>
      </c>
      <c r="N25" s="18" t="str">
        <f t="shared" si="6"/>
        <v>covered</v>
      </c>
      <c r="O25" s="18" t="str">
        <f t="shared" si="7"/>
        <v>FD08WHIMTG005</v>
      </c>
    </row>
    <row r="26" spans="2:15" x14ac:dyDescent="0.35">
      <c r="B26" s="18" t="s">
        <v>28</v>
      </c>
      <c r="C26" s="18" t="str">
        <f t="shared" si="0"/>
        <v>FD</v>
      </c>
      <c r="D26" s="18" t="str">
        <f t="shared" si="1"/>
        <v>ford</v>
      </c>
      <c r="E26" s="18" t="str">
        <f t="shared" si="2"/>
        <v>FCS</v>
      </c>
      <c r="F26" s="18" t="str">
        <f t="shared" si="3"/>
        <v>For car Seat</v>
      </c>
      <c r="G26" s="19" t="str">
        <f t="shared" si="4"/>
        <v>09</v>
      </c>
      <c r="H26" s="18">
        <f t="shared" si="5"/>
        <v>15</v>
      </c>
      <c r="I26" s="18">
        <v>35137</v>
      </c>
      <c r="J26" s="18">
        <f t="shared" si="9"/>
        <v>3698.6</v>
      </c>
      <c r="K26" s="18" t="s">
        <v>15</v>
      </c>
      <c r="L26" s="18" t="s">
        <v>29</v>
      </c>
      <c r="M26" s="18">
        <v>75000</v>
      </c>
      <c r="N26" s="18" t="str">
        <f t="shared" si="6"/>
        <v>covered</v>
      </c>
      <c r="O26" s="18" t="str">
        <f t="shared" si="7"/>
        <v>FD09BLAFCS008</v>
      </c>
    </row>
    <row r="27" spans="2:15" x14ac:dyDescent="0.35">
      <c r="B27" s="18" t="s">
        <v>66</v>
      </c>
      <c r="C27" s="18" t="str">
        <f t="shared" si="0"/>
        <v>HO</v>
      </c>
      <c r="D27" s="18" t="str">
        <f t="shared" si="1"/>
        <v>Honda</v>
      </c>
      <c r="E27" s="18" t="str">
        <f t="shared" si="2"/>
        <v>CIV</v>
      </c>
      <c r="F27" s="18" t="str">
        <f t="shared" si="3"/>
        <v>Civic</v>
      </c>
      <c r="G27" s="19" t="str">
        <f t="shared" si="4"/>
        <v>10</v>
      </c>
      <c r="H27" s="18">
        <f t="shared" si="5"/>
        <v>14</v>
      </c>
      <c r="I27" s="18">
        <v>33477.199999999997</v>
      </c>
      <c r="J27" s="18">
        <f t="shared" si="9"/>
        <v>3188.3</v>
      </c>
      <c r="K27" s="18" t="s">
        <v>15</v>
      </c>
      <c r="L27" s="18" t="s">
        <v>52</v>
      </c>
      <c r="M27" s="18">
        <v>75000</v>
      </c>
      <c r="N27" s="18" t="str">
        <f t="shared" si="6"/>
        <v>covered</v>
      </c>
      <c r="O27" s="18" t="str">
        <f t="shared" si="7"/>
        <v>HO10BLACIV033</v>
      </c>
    </row>
    <row r="28" spans="2:15" x14ac:dyDescent="0.35">
      <c r="B28" s="18" t="s">
        <v>82</v>
      </c>
      <c r="C28" s="18" t="str">
        <f t="shared" si="0"/>
        <v>GM</v>
      </c>
      <c r="D28" s="18" t="str">
        <f t="shared" si="1"/>
        <v>Goodmon</v>
      </c>
      <c r="E28" s="18" t="str">
        <f t="shared" si="2"/>
        <v>CMR</v>
      </c>
      <c r="F28" s="18" t="str">
        <f t="shared" si="3"/>
        <v>Camry</v>
      </c>
      <c r="G28" s="19" t="str">
        <f t="shared" si="4"/>
        <v>09</v>
      </c>
      <c r="H28" s="18">
        <f t="shared" si="5"/>
        <v>15</v>
      </c>
      <c r="I28" s="18">
        <v>28464.799999999999</v>
      </c>
      <c r="J28" s="18">
        <f t="shared" si="9"/>
        <v>2996.3</v>
      </c>
      <c r="K28" s="18" t="s">
        <v>18</v>
      </c>
      <c r="L28" s="18" t="s">
        <v>39</v>
      </c>
      <c r="M28" s="18">
        <v>100000</v>
      </c>
      <c r="N28" s="18" t="str">
        <f t="shared" si="6"/>
        <v>not covered</v>
      </c>
      <c r="O28" s="18" t="str">
        <f t="shared" si="7"/>
        <v>GM09WHICMR014</v>
      </c>
    </row>
    <row r="29" spans="2:15" x14ac:dyDescent="0.35">
      <c r="B29" s="18" t="s">
        <v>44</v>
      </c>
      <c r="C29" s="18" t="str">
        <f t="shared" si="0"/>
        <v>GM</v>
      </c>
      <c r="D29" s="18" t="str">
        <f t="shared" si="1"/>
        <v>Goodmon</v>
      </c>
      <c r="E29" s="18" t="str">
        <f t="shared" si="2"/>
        <v>SLV</v>
      </c>
      <c r="F29" s="18" t="str">
        <f t="shared" si="3"/>
        <v>picanto</v>
      </c>
      <c r="G29" s="19" t="str">
        <f t="shared" si="4"/>
        <v>10</v>
      </c>
      <c r="H29" s="18">
        <f t="shared" si="5"/>
        <v>14</v>
      </c>
      <c r="I29" s="18">
        <v>31144.400000000001</v>
      </c>
      <c r="J29" s="18">
        <f t="shared" si="9"/>
        <v>2966.1</v>
      </c>
      <c r="K29" s="18" t="s">
        <v>15</v>
      </c>
      <c r="L29" s="18" t="s">
        <v>45</v>
      </c>
      <c r="M29" s="18">
        <v>100000</v>
      </c>
      <c r="N29" s="18" t="str">
        <f t="shared" si="6"/>
        <v>not covered</v>
      </c>
      <c r="O29" s="18" t="str">
        <f t="shared" si="7"/>
        <v>GM10BLASLV017</v>
      </c>
    </row>
    <row r="30" spans="2:15" x14ac:dyDescent="0.35">
      <c r="B30" s="18" t="s">
        <v>67</v>
      </c>
      <c r="C30" s="18" t="str">
        <f t="shared" si="0"/>
        <v>HO</v>
      </c>
      <c r="D30" s="18" t="str">
        <f t="shared" si="1"/>
        <v>Honda</v>
      </c>
      <c r="E30" s="18" t="str">
        <f t="shared" si="2"/>
        <v>CIV</v>
      </c>
      <c r="F30" s="18" t="str">
        <f t="shared" si="3"/>
        <v>Civic</v>
      </c>
      <c r="G30" s="19" t="str">
        <f t="shared" si="4"/>
        <v>11</v>
      </c>
      <c r="H30" s="18">
        <f t="shared" si="5"/>
        <v>13</v>
      </c>
      <c r="I30" s="18">
        <v>30555.3</v>
      </c>
      <c r="J30" s="18">
        <f t="shared" si="9"/>
        <v>2657</v>
      </c>
      <c r="K30" s="18" t="s">
        <v>15</v>
      </c>
      <c r="L30" s="18" t="s">
        <v>22</v>
      </c>
      <c r="M30" s="18">
        <v>75000</v>
      </c>
      <c r="N30" s="18" t="str">
        <f t="shared" si="6"/>
        <v>covered</v>
      </c>
      <c r="O30" s="18" t="str">
        <f t="shared" si="7"/>
        <v>HO11BLACIV034</v>
      </c>
    </row>
    <row r="31" spans="2:15" x14ac:dyDescent="0.35">
      <c r="B31" s="18" t="s">
        <v>77</v>
      </c>
      <c r="C31" s="18" t="str">
        <f t="shared" si="0"/>
        <v>HY</v>
      </c>
      <c r="D31" s="18" t="str">
        <f t="shared" si="1"/>
        <v>Hyundai</v>
      </c>
      <c r="E31" s="18" t="str">
        <f t="shared" si="2"/>
        <v>ELA</v>
      </c>
      <c r="F31" s="18" t="str">
        <f t="shared" si="3"/>
        <v>elantra</v>
      </c>
      <c r="G31" s="19" t="str">
        <f t="shared" si="4"/>
        <v>11</v>
      </c>
      <c r="H31" s="18">
        <f t="shared" si="5"/>
        <v>13</v>
      </c>
      <c r="I31" s="18">
        <v>29102.3</v>
      </c>
      <c r="J31" s="18">
        <f t="shared" si="9"/>
        <v>2530.6</v>
      </c>
      <c r="K31" s="18" t="s">
        <v>15</v>
      </c>
      <c r="L31" s="18" t="s">
        <v>43</v>
      </c>
      <c r="M31" s="18">
        <v>100000</v>
      </c>
      <c r="N31" s="18" t="str">
        <f t="shared" si="6"/>
        <v>not covered</v>
      </c>
      <c r="O31" s="18" t="str">
        <f t="shared" si="7"/>
        <v>HY11BLAELA049</v>
      </c>
    </row>
    <row r="32" spans="2:15" x14ac:dyDescent="0.35">
      <c r="B32" s="18" t="s">
        <v>123</v>
      </c>
      <c r="C32" s="18" t="str">
        <f t="shared" si="0"/>
        <v>CR</v>
      </c>
      <c r="D32" s="18" t="str">
        <f t="shared" si="1"/>
        <v>Crisler</v>
      </c>
      <c r="E32" s="18" t="str">
        <f t="shared" si="2"/>
        <v>PCT</v>
      </c>
      <c r="F32" s="18" t="str">
        <f t="shared" si="3"/>
        <v>picanto</v>
      </c>
      <c r="G32" s="19" t="str">
        <f t="shared" si="4"/>
        <v>11</v>
      </c>
      <c r="H32" s="18">
        <f t="shared" si="5"/>
        <v>13</v>
      </c>
      <c r="I32" s="18">
        <v>27394.2</v>
      </c>
      <c r="J32" s="18">
        <f t="shared" si="9"/>
        <v>2382.1</v>
      </c>
      <c r="K32" s="18" t="s">
        <v>15</v>
      </c>
      <c r="L32" s="18" t="s">
        <v>36</v>
      </c>
      <c r="M32" s="18">
        <v>75000</v>
      </c>
      <c r="N32" s="18" t="str">
        <f t="shared" si="6"/>
        <v>covered</v>
      </c>
      <c r="O32" s="18" t="str">
        <f t="shared" si="7"/>
        <v>CR11BLAPCT044</v>
      </c>
    </row>
    <row r="33" spans="2:15" x14ac:dyDescent="0.35">
      <c r="B33" s="18" t="s">
        <v>61</v>
      </c>
      <c r="C33" s="18" t="str">
        <f t="shared" si="0"/>
        <v>TY</v>
      </c>
      <c r="D33" s="18" t="str">
        <f t="shared" si="1"/>
        <v>Toyota</v>
      </c>
      <c r="E33" s="18" t="str">
        <f t="shared" si="2"/>
        <v>COR</v>
      </c>
      <c r="F33" s="18" t="str">
        <f t="shared" si="3"/>
        <v>Corrola</v>
      </c>
      <c r="G33" s="19" t="str">
        <f t="shared" si="4"/>
        <v>12</v>
      </c>
      <c r="H33" s="18">
        <f t="shared" si="5"/>
        <v>12</v>
      </c>
      <c r="I33" s="18">
        <v>29601.9</v>
      </c>
      <c r="J33" s="18">
        <f t="shared" si="9"/>
        <v>2368.1999999999998</v>
      </c>
      <c r="K33" s="18" t="s">
        <v>15</v>
      </c>
      <c r="L33" s="18" t="s">
        <v>39</v>
      </c>
      <c r="M33" s="18">
        <v>100000</v>
      </c>
      <c r="N33" s="18" t="str">
        <f t="shared" si="6"/>
        <v>not covered</v>
      </c>
      <c r="O33" s="18" t="str">
        <f t="shared" si="7"/>
        <v>TY12BLACOR028</v>
      </c>
    </row>
    <row r="34" spans="2:15" x14ac:dyDescent="0.35">
      <c r="B34" s="18" t="s">
        <v>65</v>
      </c>
      <c r="C34" s="18" t="str">
        <f t="shared" si="0"/>
        <v>HO</v>
      </c>
      <c r="D34" s="18" t="str">
        <f t="shared" si="1"/>
        <v>Honda</v>
      </c>
      <c r="E34" s="18" t="str">
        <f t="shared" si="2"/>
        <v>CIV</v>
      </c>
      <c r="F34" s="18" t="str">
        <f t="shared" si="3"/>
        <v>Civic</v>
      </c>
      <c r="G34" s="19" t="str">
        <f t="shared" si="4"/>
        <v>10</v>
      </c>
      <c r="H34" s="18">
        <f t="shared" si="5"/>
        <v>14</v>
      </c>
      <c r="I34" s="18">
        <v>22573</v>
      </c>
      <c r="J34" s="18">
        <f t="shared" si="9"/>
        <v>2149.8000000000002</v>
      </c>
      <c r="K34" s="18" t="s">
        <v>48</v>
      </c>
      <c r="L34" s="18" t="s">
        <v>43</v>
      </c>
      <c r="M34" s="18">
        <v>75000</v>
      </c>
      <c r="N34" s="18" t="str">
        <f t="shared" si="6"/>
        <v>covered</v>
      </c>
      <c r="O34" s="18" t="str">
        <f t="shared" si="7"/>
        <v>HO10BLUCIV032</v>
      </c>
    </row>
    <row r="35" spans="2:15" x14ac:dyDescent="0.35">
      <c r="B35" s="18" t="s">
        <v>30</v>
      </c>
      <c r="C35" s="18" t="str">
        <f t="shared" ref="C35:C54" si="10">LEFT(B35,2)</f>
        <v>FD</v>
      </c>
      <c r="D35" s="18" t="str">
        <f t="shared" ref="D35:D66" si="11">VLOOKUP(C35,$B$57:$C$62,2)</f>
        <v>ford</v>
      </c>
      <c r="E35" s="18" t="str">
        <f t="shared" ref="E35:E54" si="12">MID(B35,5,3)</f>
        <v>FCS</v>
      </c>
      <c r="F35" s="18" t="str">
        <f t="shared" ref="F35:F66" si="13">VLOOKUP(E35,$D$57:$E$66,2)</f>
        <v>For car Seat</v>
      </c>
      <c r="G35" s="19" t="str">
        <f t="shared" ref="G35:G54" si="14">MID(B35,3,2)</f>
        <v>13</v>
      </c>
      <c r="H35" s="18">
        <f t="shared" ref="H35:H54" si="15">IF((24-G35)&lt;0,(100-G35)+23,24-G35)</f>
        <v>11</v>
      </c>
      <c r="I35" s="18">
        <v>27637.1</v>
      </c>
      <c r="J35" s="18">
        <f t="shared" si="9"/>
        <v>2047.2</v>
      </c>
      <c r="K35" s="18" t="s">
        <v>15</v>
      </c>
      <c r="L35" s="18" t="s">
        <v>16</v>
      </c>
      <c r="M35" s="18">
        <v>75000</v>
      </c>
      <c r="N35" s="18" t="str">
        <f t="shared" ref="N35:N66" si="16">IF(M35&lt;=75000,"covered","not covered")</f>
        <v>covered</v>
      </c>
      <c r="O35" s="18" t="str">
        <f t="shared" ref="O35:O54" si="17">_xlfn.CONCAT(C35,G35,UPPER(LEFT(K35,3)),E35,RIGHT(B35,3))</f>
        <v>FD13BLAFCS009</v>
      </c>
    </row>
    <row r="36" spans="2:15" x14ac:dyDescent="0.35">
      <c r="B36" s="18" t="s">
        <v>31</v>
      </c>
      <c r="C36" s="18" t="str">
        <f t="shared" si="10"/>
        <v>FD</v>
      </c>
      <c r="D36" s="18" t="str">
        <f t="shared" si="11"/>
        <v>ford</v>
      </c>
      <c r="E36" s="18" t="str">
        <f t="shared" si="12"/>
        <v>FCS</v>
      </c>
      <c r="F36" s="18" t="str">
        <f t="shared" si="13"/>
        <v>For car Seat</v>
      </c>
      <c r="G36" s="19" t="str">
        <f t="shared" si="14"/>
        <v>13</v>
      </c>
      <c r="H36" s="18">
        <f t="shared" si="15"/>
        <v>11</v>
      </c>
      <c r="I36" s="18">
        <v>27534.799999999999</v>
      </c>
      <c r="J36" s="18">
        <f t="shared" si="9"/>
        <v>2039.6</v>
      </c>
      <c r="K36" s="18" t="s">
        <v>18</v>
      </c>
      <c r="L36" s="18" t="s">
        <v>32</v>
      </c>
      <c r="M36" s="18">
        <v>75000</v>
      </c>
      <c r="N36" s="18" t="str">
        <f t="shared" si="16"/>
        <v>covered</v>
      </c>
      <c r="O36" s="18" t="str">
        <f t="shared" si="17"/>
        <v>FD13WHIFCS010</v>
      </c>
    </row>
    <row r="37" spans="2:15" x14ac:dyDescent="0.35">
      <c r="B37" s="18" t="s">
        <v>68</v>
      </c>
      <c r="C37" s="18" t="str">
        <f t="shared" si="10"/>
        <v>HO</v>
      </c>
      <c r="D37" s="18" t="str">
        <f t="shared" si="11"/>
        <v>Honda</v>
      </c>
      <c r="E37" s="18" t="str">
        <f t="shared" si="12"/>
        <v>CIV</v>
      </c>
      <c r="F37" s="18" t="str">
        <f t="shared" si="13"/>
        <v>Civic</v>
      </c>
      <c r="G37" s="19" t="str">
        <f t="shared" si="14"/>
        <v>12</v>
      </c>
      <c r="H37" s="18">
        <f t="shared" si="15"/>
        <v>12</v>
      </c>
      <c r="I37" s="18">
        <v>24513.200000000001</v>
      </c>
      <c r="J37" s="18">
        <f t="shared" si="9"/>
        <v>1961.1</v>
      </c>
      <c r="K37" s="18" t="s">
        <v>15</v>
      </c>
      <c r="L37" s="18" t="s">
        <v>45</v>
      </c>
      <c r="M37" s="18">
        <v>75000</v>
      </c>
      <c r="N37" s="18" t="str">
        <f t="shared" si="16"/>
        <v>covered</v>
      </c>
      <c r="O37" s="18" t="str">
        <f t="shared" si="17"/>
        <v>HO12BLACIV035</v>
      </c>
    </row>
    <row r="38" spans="2:15" x14ac:dyDescent="0.35">
      <c r="B38" s="18" t="s">
        <v>78</v>
      </c>
      <c r="C38" s="18" t="str">
        <f t="shared" si="10"/>
        <v>HY</v>
      </c>
      <c r="D38" s="18" t="str">
        <f t="shared" si="11"/>
        <v>Hyundai</v>
      </c>
      <c r="E38" s="18" t="str">
        <f t="shared" si="12"/>
        <v>ELA</v>
      </c>
      <c r="F38" s="18" t="str">
        <f t="shared" si="13"/>
        <v>elantra</v>
      </c>
      <c r="G38" s="19" t="str">
        <f t="shared" si="14"/>
        <v>12</v>
      </c>
      <c r="H38" s="18">
        <f t="shared" si="15"/>
        <v>12</v>
      </c>
      <c r="I38" s="18">
        <v>22282</v>
      </c>
      <c r="J38" s="18">
        <f t="shared" si="9"/>
        <v>1782.6</v>
      </c>
      <c r="K38" s="18" t="s">
        <v>48</v>
      </c>
      <c r="L38" s="18" t="s">
        <v>19</v>
      </c>
      <c r="M38" s="18">
        <v>100000</v>
      </c>
      <c r="N38" s="18" t="str">
        <f t="shared" si="16"/>
        <v>not covered</v>
      </c>
      <c r="O38" s="18" t="str">
        <f t="shared" si="17"/>
        <v>HY12BLUELA050</v>
      </c>
    </row>
    <row r="39" spans="2:15" x14ac:dyDescent="0.35">
      <c r="B39" s="18" t="s">
        <v>62</v>
      </c>
      <c r="C39" s="18" t="str">
        <f t="shared" si="10"/>
        <v>TY</v>
      </c>
      <c r="D39" s="18" t="str">
        <f t="shared" si="11"/>
        <v>Toyota</v>
      </c>
      <c r="E39" s="18" t="str">
        <f t="shared" si="12"/>
        <v>CAM</v>
      </c>
      <c r="F39" s="18" t="str">
        <f t="shared" si="13"/>
        <v>Camaro</v>
      </c>
      <c r="G39" s="19" t="str">
        <f t="shared" si="14"/>
        <v>12</v>
      </c>
      <c r="H39" s="18">
        <f t="shared" si="15"/>
        <v>12</v>
      </c>
      <c r="I39" s="18">
        <v>22128.2</v>
      </c>
      <c r="J39" s="18">
        <f t="shared" si="9"/>
        <v>1770.3</v>
      </c>
      <c r="K39" s="18" t="s">
        <v>48</v>
      </c>
      <c r="L39" s="18" t="s">
        <v>50</v>
      </c>
      <c r="M39" s="18">
        <v>100000</v>
      </c>
      <c r="N39" s="18" t="str">
        <f t="shared" si="16"/>
        <v>not covered</v>
      </c>
      <c r="O39" s="18" t="str">
        <f t="shared" si="17"/>
        <v>TY12BLUCAM029</v>
      </c>
    </row>
    <row r="40" spans="2:15" x14ac:dyDescent="0.35">
      <c r="B40" s="18" t="s">
        <v>35</v>
      </c>
      <c r="C40" s="18" t="str">
        <f t="shared" si="10"/>
        <v>FD</v>
      </c>
      <c r="D40" s="18" t="str">
        <f t="shared" si="11"/>
        <v>ford</v>
      </c>
      <c r="E40" s="18" t="str">
        <f t="shared" si="12"/>
        <v>FCS</v>
      </c>
      <c r="F40" s="18" t="str">
        <f t="shared" si="13"/>
        <v>For car Seat</v>
      </c>
      <c r="G40" s="19" t="str">
        <f t="shared" si="14"/>
        <v>13</v>
      </c>
      <c r="H40" s="18">
        <f t="shared" si="15"/>
        <v>11</v>
      </c>
      <c r="I40" s="18">
        <v>22521.599999999999</v>
      </c>
      <c r="J40" s="18">
        <f t="shared" si="9"/>
        <v>1668.3</v>
      </c>
      <c r="K40" s="18" t="s">
        <v>15</v>
      </c>
      <c r="L40" s="18" t="s">
        <v>36</v>
      </c>
      <c r="M40" s="18">
        <v>75000</v>
      </c>
      <c r="N40" s="18" t="str">
        <f t="shared" si="16"/>
        <v>covered</v>
      </c>
      <c r="O40" s="18" t="str">
        <f t="shared" si="17"/>
        <v>FD13BLAFCS012</v>
      </c>
    </row>
    <row r="41" spans="2:15" x14ac:dyDescent="0.35">
      <c r="B41" s="18" t="s">
        <v>80</v>
      </c>
      <c r="C41" s="18" t="str">
        <f t="shared" si="10"/>
        <v>HY</v>
      </c>
      <c r="D41" s="18" t="str">
        <f t="shared" si="11"/>
        <v>Hyundai</v>
      </c>
      <c r="E41" s="18" t="str">
        <f t="shared" si="12"/>
        <v>ELA</v>
      </c>
      <c r="F41" s="18" t="str">
        <f t="shared" si="13"/>
        <v>elantra</v>
      </c>
      <c r="G41" s="19" t="str">
        <f t="shared" si="14"/>
        <v>13</v>
      </c>
      <c r="H41" s="18">
        <f t="shared" si="15"/>
        <v>11</v>
      </c>
      <c r="I41" s="18">
        <v>22188.5</v>
      </c>
      <c r="J41" s="18">
        <f t="shared" si="9"/>
        <v>1643.6</v>
      </c>
      <c r="K41" s="18" t="s">
        <v>48</v>
      </c>
      <c r="L41" s="18" t="s">
        <v>26</v>
      </c>
      <c r="M41" s="18">
        <v>100000</v>
      </c>
      <c r="N41" s="18" t="str">
        <f t="shared" si="16"/>
        <v>not covered</v>
      </c>
      <c r="O41" s="18" t="str">
        <f t="shared" si="17"/>
        <v>HY13BLUELA052</v>
      </c>
    </row>
    <row r="42" spans="2:15" x14ac:dyDescent="0.35">
      <c r="B42" s="18" t="s">
        <v>40</v>
      </c>
      <c r="C42" s="18" t="str">
        <f t="shared" si="10"/>
        <v>GM</v>
      </c>
      <c r="D42" s="18" t="str">
        <f t="shared" si="11"/>
        <v>Goodmon</v>
      </c>
      <c r="E42" s="18" t="str">
        <f t="shared" si="12"/>
        <v>CMR</v>
      </c>
      <c r="F42" s="18" t="str">
        <f t="shared" si="13"/>
        <v>Camry</v>
      </c>
      <c r="G42" s="19" t="str">
        <f t="shared" si="14"/>
        <v>12</v>
      </c>
      <c r="H42" s="18">
        <f t="shared" si="15"/>
        <v>12</v>
      </c>
      <c r="I42" s="18">
        <v>19421.099999999999</v>
      </c>
      <c r="J42" s="18">
        <f t="shared" si="9"/>
        <v>1553.7</v>
      </c>
      <c r="K42" s="18" t="s">
        <v>15</v>
      </c>
      <c r="L42" s="18" t="s">
        <v>41</v>
      </c>
      <c r="M42" s="18">
        <v>100000</v>
      </c>
      <c r="N42" s="18" t="str">
        <f t="shared" si="16"/>
        <v>not covered</v>
      </c>
      <c r="O42" s="18" t="str">
        <f t="shared" si="17"/>
        <v>GM12BLACMR015</v>
      </c>
    </row>
    <row r="43" spans="2:15" x14ac:dyDescent="0.35">
      <c r="B43" s="18" t="s">
        <v>33</v>
      </c>
      <c r="C43" s="18" t="str">
        <f t="shared" si="10"/>
        <v>FD</v>
      </c>
      <c r="D43" s="18" t="str">
        <f t="shared" si="11"/>
        <v>ford</v>
      </c>
      <c r="E43" s="18" t="str">
        <f t="shared" si="12"/>
        <v>FCS</v>
      </c>
      <c r="F43" s="18" t="str">
        <f t="shared" si="13"/>
        <v>For car Seat</v>
      </c>
      <c r="G43" s="19" t="str">
        <f t="shared" si="14"/>
        <v>12</v>
      </c>
      <c r="H43" s="18">
        <f t="shared" si="15"/>
        <v>12</v>
      </c>
      <c r="I43" s="18">
        <v>19341.7</v>
      </c>
      <c r="J43" s="18">
        <f t="shared" si="9"/>
        <v>1547.3</v>
      </c>
      <c r="K43" s="18" t="s">
        <v>18</v>
      </c>
      <c r="L43" s="18" t="s">
        <v>34</v>
      </c>
      <c r="M43" s="18">
        <v>75000</v>
      </c>
      <c r="N43" s="18" t="str">
        <f t="shared" si="16"/>
        <v>covered</v>
      </c>
      <c r="O43" s="18" t="str">
        <f t="shared" si="17"/>
        <v>FD12WHIFCS011</v>
      </c>
    </row>
    <row r="44" spans="2:15" x14ac:dyDescent="0.35">
      <c r="B44" s="18" t="s">
        <v>79</v>
      </c>
      <c r="C44" s="18" t="str">
        <f t="shared" si="10"/>
        <v>HY</v>
      </c>
      <c r="D44" s="18" t="str">
        <f t="shared" si="11"/>
        <v>Hyundai</v>
      </c>
      <c r="E44" s="18" t="str">
        <f t="shared" si="12"/>
        <v>ELA</v>
      </c>
      <c r="F44" s="18" t="str">
        <f t="shared" si="13"/>
        <v>elantra</v>
      </c>
      <c r="G44" s="19" t="str">
        <f t="shared" si="14"/>
        <v>13</v>
      </c>
      <c r="H44" s="18">
        <f t="shared" si="15"/>
        <v>11</v>
      </c>
      <c r="I44" s="18">
        <v>20223.900000000001</v>
      </c>
      <c r="J44" s="18">
        <f t="shared" si="9"/>
        <v>1498.1</v>
      </c>
      <c r="K44" s="18" t="s">
        <v>15</v>
      </c>
      <c r="L44" s="18" t="s">
        <v>32</v>
      </c>
      <c r="M44" s="18">
        <v>100000</v>
      </c>
      <c r="N44" s="18" t="str">
        <f t="shared" si="16"/>
        <v>not covered</v>
      </c>
      <c r="O44" s="18" t="str">
        <f t="shared" si="17"/>
        <v>HY13BLAELA051</v>
      </c>
    </row>
    <row r="45" spans="2:15" x14ac:dyDescent="0.35">
      <c r="B45" s="18" t="s">
        <v>60</v>
      </c>
      <c r="C45" s="18" t="str">
        <f t="shared" si="10"/>
        <v>TY</v>
      </c>
      <c r="D45" s="18" t="str">
        <f t="shared" si="11"/>
        <v>Toyota</v>
      </c>
      <c r="E45" s="18" t="str">
        <f t="shared" si="12"/>
        <v>COR</v>
      </c>
      <c r="F45" s="18" t="str">
        <f t="shared" si="13"/>
        <v>Corrola</v>
      </c>
      <c r="G45" s="19" t="str">
        <f t="shared" si="14"/>
        <v>14</v>
      </c>
      <c r="H45" s="18">
        <f t="shared" si="15"/>
        <v>10</v>
      </c>
      <c r="I45" s="18">
        <v>17556.3</v>
      </c>
      <c r="J45" s="18">
        <f t="shared" si="9"/>
        <v>1210.8</v>
      </c>
      <c r="K45" s="18" t="s">
        <v>48</v>
      </c>
      <c r="L45" s="18" t="s">
        <v>32</v>
      </c>
      <c r="M45" s="18">
        <v>100000</v>
      </c>
      <c r="N45" s="18" t="str">
        <f t="shared" si="16"/>
        <v>not covered</v>
      </c>
      <c r="O45" s="18" t="str">
        <f t="shared" si="17"/>
        <v>TY14BLUCOR027</v>
      </c>
    </row>
    <row r="46" spans="2:15" x14ac:dyDescent="0.35">
      <c r="B46" s="18" t="s">
        <v>49</v>
      </c>
      <c r="C46" s="18" t="str">
        <f t="shared" si="10"/>
        <v>TY</v>
      </c>
      <c r="D46" s="18" t="str">
        <f t="shared" si="11"/>
        <v>Toyota</v>
      </c>
      <c r="E46" s="18" t="str">
        <f t="shared" si="12"/>
        <v>CAM</v>
      </c>
      <c r="F46" s="18" t="str">
        <f t="shared" si="13"/>
        <v>Camaro</v>
      </c>
      <c r="G46" s="19" t="str">
        <f t="shared" si="14"/>
        <v>96</v>
      </c>
      <c r="H46" s="18">
        <f t="shared" si="15"/>
        <v>27</v>
      </c>
      <c r="I46" s="18">
        <v>114660.6</v>
      </c>
      <c r="J46" s="18">
        <f t="shared" si="9"/>
        <v>1188.2</v>
      </c>
      <c r="K46" s="18" t="s">
        <v>21</v>
      </c>
      <c r="L46" s="18" t="s">
        <v>50</v>
      </c>
      <c r="M46" s="18">
        <v>100000</v>
      </c>
      <c r="N46" s="18" t="str">
        <f t="shared" si="16"/>
        <v>not covered</v>
      </c>
      <c r="O46" s="18" t="str">
        <f t="shared" si="17"/>
        <v>TY96GRECAM020</v>
      </c>
    </row>
    <row r="47" spans="2:15" x14ac:dyDescent="0.35">
      <c r="B47" s="18" t="s">
        <v>69</v>
      </c>
      <c r="C47" s="18" t="str">
        <f t="shared" si="10"/>
        <v>HO</v>
      </c>
      <c r="D47" s="18" t="str">
        <f t="shared" si="11"/>
        <v>Honda</v>
      </c>
      <c r="E47" s="18" t="str">
        <f t="shared" si="12"/>
        <v>CIV</v>
      </c>
      <c r="F47" s="18" t="str">
        <f t="shared" si="13"/>
        <v>Civic</v>
      </c>
      <c r="G47" s="19" t="str">
        <f t="shared" si="14"/>
        <v>13</v>
      </c>
      <c r="H47" s="18">
        <f t="shared" si="15"/>
        <v>11</v>
      </c>
      <c r="I47" s="18">
        <v>13867.6</v>
      </c>
      <c r="J47" s="18">
        <f t="shared" si="9"/>
        <v>1027.2</v>
      </c>
      <c r="K47" s="18" t="s">
        <v>15</v>
      </c>
      <c r="L47" s="18" t="s">
        <v>50</v>
      </c>
      <c r="M47" s="18">
        <v>75000</v>
      </c>
      <c r="N47" s="18" t="str">
        <f t="shared" si="16"/>
        <v>covered</v>
      </c>
      <c r="O47" s="18" t="str">
        <f t="shared" si="17"/>
        <v>HO13BLACIV036</v>
      </c>
    </row>
    <row r="48" spans="2:15" x14ac:dyDescent="0.35">
      <c r="B48" s="18" t="s">
        <v>37</v>
      </c>
      <c r="C48" s="18" t="str">
        <f t="shared" si="10"/>
        <v>FD</v>
      </c>
      <c r="D48" s="18" t="str">
        <f t="shared" si="11"/>
        <v>ford</v>
      </c>
      <c r="E48" s="18" t="str">
        <f t="shared" si="12"/>
        <v>FCS</v>
      </c>
      <c r="F48" s="18" t="str">
        <f t="shared" si="13"/>
        <v>For car Seat</v>
      </c>
      <c r="G48" s="19" t="str">
        <f t="shared" si="14"/>
        <v>13</v>
      </c>
      <c r="H48" s="18">
        <f t="shared" si="15"/>
        <v>11</v>
      </c>
      <c r="I48" s="18">
        <v>13682.9</v>
      </c>
      <c r="J48" s="18">
        <f t="shared" si="9"/>
        <v>1013.5</v>
      </c>
      <c r="K48" s="18" t="s">
        <v>15</v>
      </c>
      <c r="L48" s="18" t="s">
        <v>38</v>
      </c>
      <c r="M48" s="18">
        <v>75000</v>
      </c>
      <c r="N48" s="18" t="str">
        <f t="shared" si="16"/>
        <v>covered</v>
      </c>
      <c r="O48" s="18" t="str">
        <f t="shared" si="17"/>
        <v>FD13BLAFCS013</v>
      </c>
    </row>
    <row r="49" spans="2:18" x14ac:dyDescent="0.35">
      <c r="B49" s="18" t="s">
        <v>42</v>
      </c>
      <c r="C49" s="18" t="str">
        <f t="shared" si="10"/>
        <v>GM</v>
      </c>
      <c r="D49" s="18" t="str">
        <f t="shared" si="11"/>
        <v>Goodmon</v>
      </c>
      <c r="E49" s="18" t="str">
        <f t="shared" si="12"/>
        <v>CMR</v>
      </c>
      <c r="F49" s="18" t="str">
        <f t="shared" si="13"/>
        <v>Camry</v>
      </c>
      <c r="G49" s="19" t="str">
        <f t="shared" si="14"/>
        <v>14</v>
      </c>
      <c r="H49" s="18">
        <f t="shared" si="15"/>
        <v>10</v>
      </c>
      <c r="I49" s="18">
        <v>14289.6</v>
      </c>
      <c r="J49" s="18">
        <f t="shared" si="9"/>
        <v>985.5</v>
      </c>
      <c r="K49" s="18" t="s">
        <v>18</v>
      </c>
      <c r="L49" s="18" t="s">
        <v>43</v>
      </c>
      <c r="M49" s="18">
        <v>100000</v>
      </c>
      <c r="N49" s="18" t="str">
        <f t="shared" si="16"/>
        <v>not covered</v>
      </c>
      <c r="O49" s="18" t="str">
        <f t="shared" si="17"/>
        <v>GM14WHICMR016</v>
      </c>
    </row>
    <row r="50" spans="2:18" x14ac:dyDescent="0.35">
      <c r="B50" s="18" t="s">
        <v>51</v>
      </c>
      <c r="C50" s="18" t="str">
        <f t="shared" si="10"/>
        <v>TY</v>
      </c>
      <c r="D50" s="18" t="str">
        <f t="shared" si="11"/>
        <v>Toyota</v>
      </c>
      <c r="E50" s="18" t="str">
        <f t="shared" si="12"/>
        <v>CAM</v>
      </c>
      <c r="F50" s="18" t="str">
        <f t="shared" si="13"/>
        <v>Camaro</v>
      </c>
      <c r="G50" s="19" t="str">
        <f t="shared" si="14"/>
        <v>98</v>
      </c>
      <c r="H50" s="18">
        <f t="shared" si="15"/>
        <v>25</v>
      </c>
      <c r="I50" s="18">
        <v>93382.6</v>
      </c>
      <c r="J50" s="18">
        <f t="shared" si="9"/>
        <v>948</v>
      </c>
      <c r="K50" s="18" t="s">
        <v>15</v>
      </c>
      <c r="L50" s="18" t="s">
        <v>52</v>
      </c>
      <c r="M50" s="18">
        <v>100000</v>
      </c>
      <c r="N50" s="18" t="str">
        <f t="shared" si="16"/>
        <v>not covered</v>
      </c>
      <c r="O50" s="18" t="str">
        <f t="shared" si="17"/>
        <v>TY98BLACAM021</v>
      </c>
    </row>
    <row r="51" spans="2:18" x14ac:dyDescent="0.35">
      <c r="B51" s="18" t="s">
        <v>46</v>
      </c>
      <c r="C51" s="18" t="str">
        <f t="shared" si="10"/>
        <v>GM</v>
      </c>
      <c r="D51" s="18" t="str">
        <f t="shared" si="11"/>
        <v>Goodmon</v>
      </c>
      <c r="E51" s="18" t="str">
        <f t="shared" si="12"/>
        <v>SLV</v>
      </c>
      <c r="F51" s="18" t="str">
        <f t="shared" si="13"/>
        <v>picanto</v>
      </c>
      <c r="G51" s="19" t="str">
        <f t="shared" si="14"/>
        <v>98</v>
      </c>
      <c r="H51" s="18">
        <f t="shared" si="15"/>
        <v>25</v>
      </c>
      <c r="I51" s="18">
        <v>83162.7</v>
      </c>
      <c r="J51" s="18">
        <f t="shared" si="9"/>
        <v>844.3</v>
      </c>
      <c r="K51" s="18" t="s">
        <v>15</v>
      </c>
      <c r="L51" s="18" t="s">
        <v>39</v>
      </c>
      <c r="M51" s="18">
        <v>100000</v>
      </c>
      <c r="N51" s="18" t="str">
        <f t="shared" si="16"/>
        <v>not covered</v>
      </c>
      <c r="O51" s="18" t="str">
        <f t="shared" si="17"/>
        <v>GM98BLASLV018</v>
      </c>
    </row>
    <row r="52" spans="2:18" x14ac:dyDescent="0.35">
      <c r="B52" s="18" t="s">
        <v>63</v>
      </c>
      <c r="C52" s="18" t="str">
        <f t="shared" si="10"/>
        <v>HO</v>
      </c>
      <c r="D52" s="18" t="str">
        <f t="shared" si="11"/>
        <v>Honda</v>
      </c>
      <c r="E52" s="18" t="str">
        <f t="shared" si="12"/>
        <v>CIV</v>
      </c>
      <c r="F52" s="18" t="str">
        <f t="shared" si="13"/>
        <v>Civic</v>
      </c>
      <c r="G52" s="19" t="str">
        <f t="shared" si="14"/>
        <v>99</v>
      </c>
      <c r="H52" s="18">
        <f t="shared" si="15"/>
        <v>24</v>
      </c>
      <c r="I52" s="18">
        <v>82374</v>
      </c>
      <c r="J52" s="18">
        <f t="shared" si="9"/>
        <v>827.9</v>
      </c>
      <c r="K52" s="18" t="s">
        <v>18</v>
      </c>
      <c r="L52" s="18" t="s">
        <v>38</v>
      </c>
      <c r="M52" s="18">
        <v>75000</v>
      </c>
      <c r="N52" s="18" t="str">
        <f t="shared" si="16"/>
        <v>covered</v>
      </c>
      <c r="O52" s="18" t="str">
        <f t="shared" si="17"/>
        <v>HO99WHICIV030</v>
      </c>
    </row>
    <row r="53" spans="2:18" x14ac:dyDescent="0.35">
      <c r="B53" s="18" t="s">
        <v>73</v>
      </c>
      <c r="C53" s="18" t="str">
        <f t="shared" si="10"/>
        <v>CR</v>
      </c>
      <c r="D53" s="18" t="str">
        <f t="shared" si="11"/>
        <v>Crisler</v>
      </c>
      <c r="E53" s="18" t="str">
        <f t="shared" si="12"/>
        <v>CAR</v>
      </c>
      <c r="F53" s="18" t="str">
        <f t="shared" si="13"/>
        <v>caravan</v>
      </c>
      <c r="G53" s="19" t="str">
        <f t="shared" si="14"/>
        <v>99</v>
      </c>
      <c r="H53" s="18">
        <f t="shared" si="15"/>
        <v>24</v>
      </c>
      <c r="I53" s="18">
        <v>79420.600000000006</v>
      </c>
      <c r="J53" s="18">
        <f t="shared" si="9"/>
        <v>798.2</v>
      </c>
      <c r="K53" s="18" t="s">
        <v>21</v>
      </c>
      <c r="L53" s="18" t="s">
        <v>45</v>
      </c>
      <c r="M53" s="18">
        <v>75000</v>
      </c>
      <c r="N53" s="18" t="str">
        <f t="shared" si="16"/>
        <v>covered</v>
      </c>
      <c r="O53" s="18" t="str">
        <f t="shared" si="17"/>
        <v>CR99GRECAR045</v>
      </c>
    </row>
    <row r="54" spans="2:18" x14ac:dyDescent="0.35">
      <c r="B54" s="18" t="s">
        <v>72</v>
      </c>
      <c r="C54" s="18" t="str">
        <f t="shared" si="10"/>
        <v>HO</v>
      </c>
      <c r="D54" s="18" t="str">
        <f t="shared" si="11"/>
        <v>Honda</v>
      </c>
      <c r="E54" s="18" t="str">
        <f t="shared" si="12"/>
        <v>ODY</v>
      </c>
      <c r="F54" s="18" t="str">
        <f t="shared" si="13"/>
        <v>overdose</v>
      </c>
      <c r="G54" s="19" t="str">
        <f t="shared" si="14"/>
        <v>14</v>
      </c>
      <c r="H54" s="18">
        <f t="shared" si="15"/>
        <v>10</v>
      </c>
      <c r="I54" s="18">
        <v>3708.1</v>
      </c>
      <c r="J54" s="18">
        <f t="shared" si="9"/>
        <v>255.7</v>
      </c>
      <c r="K54" s="18" t="s">
        <v>15</v>
      </c>
      <c r="L54" s="18" t="s">
        <v>19</v>
      </c>
      <c r="M54" s="18">
        <v>100000</v>
      </c>
      <c r="N54" s="18" t="str">
        <f t="shared" si="16"/>
        <v>not covered</v>
      </c>
      <c r="O54" s="18" t="str">
        <f t="shared" si="17"/>
        <v>HO14BLAODY041</v>
      </c>
    </row>
    <row r="56" spans="2:18" ht="15.5" x14ac:dyDescent="0.35">
      <c r="F56" s="16"/>
      <c r="G56" s="16"/>
    </row>
    <row r="57" spans="2:18" ht="15.5" x14ac:dyDescent="0.35">
      <c r="B57" s="8" t="s">
        <v>85</v>
      </c>
      <c r="C57" s="9" t="s">
        <v>94</v>
      </c>
      <c r="D57" s="8" t="s">
        <v>102</v>
      </c>
      <c r="E57" s="8" t="s">
        <v>109</v>
      </c>
      <c r="M57" s="16"/>
      <c r="N57" s="17"/>
      <c r="P57" s="16"/>
      <c r="Q57" s="16"/>
      <c r="R57" s="14"/>
    </row>
    <row r="58" spans="2:18" x14ac:dyDescent="0.35">
      <c r="B58" s="8" t="s">
        <v>84</v>
      </c>
      <c r="C58" s="9" t="s">
        <v>90</v>
      </c>
      <c r="D58" s="8" t="s">
        <v>98</v>
      </c>
      <c r="E58" s="8" t="s">
        <v>112</v>
      </c>
      <c r="R58" s="15"/>
    </row>
    <row r="59" spans="2:18" x14ac:dyDescent="0.35">
      <c r="B59" s="8" t="s">
        <v>89</v>
      </c>
      <c r="C59" s="9" t="s">
        <v>95</v>
      </c>
      <c r="D59" s="8" t="s">
        <v>104</v>
      </c>
      <c r="E59" s="8" t="s">
        <v>111</v>
      </c>
      <c r="R59" s="15"/>
    </row>
    <row r="60" spans="2:18" x14ac:dyDescent="0.35">
      <c r="B60" s="8" t="s">
        <v>87</v>
      </c>
      <c r="C60" s="9" t="s">
        <v>92</v>
      </c>
      <c r="D60" s="8" t="s">
        <v>101</v>
      </c>
      <c r="E60" s="8" t="s">
        <v>115</v>
      </c>
      <c r="R60" s="15"/>
    </row>
    <row r="61" spans="2:18" x14ac:dyDescent="0.35">
      <c r="B61" s="8" t="s">
        <v>86</v>
      </c>
      <c r="C61" s="9" t="s">
        <v>91</v>
      </c>
      <c r="D61" s="8" t="s">
        <v>103</v>
      </c>
      <c r="E61" s="8" t="s">
        <v>110</v>
      </c>
      <c r="R61" s="15"/>
    </row>
    <row r="62" spans="2:18" x14ac:dyDescent="0.35">
      <c r="B62" s="8" t="s">
        <v>88</v>
      </c>
      <c r="C62" s="9" t="s">
        <v>93</v>
      </c>
      <c r="D62" s="8" t="s">
        <v>99</v>
      </c>
      <c r="E62" s="8" t="s">
        <v>108</v>
      </c>
      <c r="R62" s="15"/>
    </row>
    <row r="63" spans="2:18" x14ac:dyDescent="0.35">
      <c r="D63" s="8" t="s">
        <v>100</v>
      </c>
      <c r="E63" s="8" t="s">
        <v>114</v>
      </c>
      <c r="R63" s="15"/>
    </row>
    <row r="64" spans="2:18" x14ac:dyDescent="0.35">
      <c r="D64" s="8" t="s">
        <v>96</v>
      </c>
      <c r="E64" s="8" t="s">
        <v>106</v>
      </c>
    </row>
    <row r="65" spans="4:5" x14ac:dyDescent="0.35">
      <c r="D65" s="8" t="s">
        <v>97</v>
      </c>
      <c r="E65" s="8" t="s">
        <v>113</v>
      </c>
    </row>
    <row r="66" spans="4:5" x14ac:dyDescent="0.35">
      <c r="D66" s="8" t="s">
        <v>120</v>
      </c>
      <c r="E66" s="8" t="s">
        <v>107</v>
      </c>
    </row>
  </sheetData>
  <sortState xmlns:xlrd2="http://schemas.microsoft.com/office/spreadsheetml/2017/richdata2" ref="B3:O54">
    <sortCondition descending="1" ref="J3:J54"/>
  </sortState>
  <mergeCells count="1">
    <mergeCell ref="B1:O1"/>
  </mergeCells>
  <conditionalFormatting sqref="J66:J1048576 J55:J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F6D3-4B2F-4F3F-B6C5-F61170FADBD9}">
  <dimension ref="B1:C14"/>
  <sheetViews>
    <sheetView workbookViewId="0">
      <selection activeCell="H4" sqref="H4"/>
    </sheetView>
  </sheetViews>
  <sheetFormatPr defaultRowHeight="14.5" x14ac:dyDescent="0.35"/>
  <cols>
    <col min="1" max="1" width="2.81640625" style="2" customWidth="1"/>
    <col min="2" max="2" width="20.1796875" style="2" customWidth="1"/>
    <col min="3" max="16384" width="8.7265625" style="2"/>
  </cols>
  <sheetData>
    <row r="1" spans="2:3" ht="15.5" x14ac:dyDescent="0.35">
      <c r="B1" s="20" t="s">
        <v>131</v>
      </c>
      <c r="C1" s="20"/>
    </row>
    <row r="4" spans="2:3" x14ac:dyDescent="0.35">
      <c r="B4" s="2" t="s">
        <v>124</v>
      </c>
    </row>
    <row r="5" spans="2:3" x14ac:dyDescent="0.35">
      <c r="B5" s="2">
        <v>52</v>
      </c>
    </row>
    <row r="7" spans="2:3" x14ac:dyDescent="0.35">
      <c r="B7" s="2" t="s">
        <v>128</v>
      </c>
    </row>
    <row r="8" spans="2:3" x14ac:dyDescent="0.35">
      <c r="B8" s="12">
        <v>16.576923076923077</v>
      </c>
    </row>
    <row r="10" spans="2:3" x14ac:dyDescent="0.35">
      <c r="B10" s="2" t="s">
        <v>129</v>
      </c>
    </row>
    <row r="11" spans="2:3" x14ac:dyDescent="0.35">
      <c r="B11" s="3">
        <v>44922.832692307704</v>
      </c>
    </row>
    <row r="13" spans="2:3" x14ac:dyDescent="0.35">
      <c r="B13" s="2" t="s">
        <v>130</v>
      </c>
    </row>
    <row r="14" spans="2:3" x14ac:dyDescent="0.35">
      <c r="B14" s="3">
        <v>15834.903846153842</v>
      </c>
    </row>
  </sheetData>
  <mergeCells count="1">
    <mergeCell ref="B1:C1"/>
  </mergeCell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891C-75D5-4C6D-807B-867C1C524200}">
  <dimension ref="B2:C131"/>
  <sheetViews>
    <sheetView tabSelected="1" topLeftCell="A80" workbookViewId="0">
      <selection activeCell="E77" sqref="E77"/>
    </sheetView>
  </sheetViews>
  <sheetFormatPr defaultRowHeight="14.5" x14ac:dyDescent="0.35"/>
  <cols>
    <col min="1" max="1" width="3.08984375" style="2" customWidth="1"/>
    <col min="2" max="53" width="15.26953125" style="2" bestFit="1" customWidth="1"/>
    <col min="54" max="55" width="10.7265625" style="2" bestFit="1" customWidth="1"/>
    <col min="56" max="16384" width="8.7265625" style="2"/>
  </cols>
  <sheetData>
    <row r="2" spans="2:3" x14ac:dyDescent="0.35">
      <c r="B2" s="2" t="s">
        <v>116</v>
      </c>
      <c r="C2" s="2" t="s">
        <v>124</v>
      </c>
    </row>
    <row r="3" spans="2:3" x14ac:dyDescent="0.35">
      <c r="B3" s="10">
        <v>10</v>
      </c>
      <c r="C3" s="2">
        <v>3</v>
      </c>
    </row>
    <row r="4" spans="2:3" x14ac:dyDescent="0.35">
      <c r="B4" s="10">
        <v>11</v>
      </c>
      <c r="C4" s="2">
        <v>7</v>
      </c>
    </row>
    <row r="5" spans="2:3" x14ac:dyDescent="0.35">
      <c r="B5" s="10">
        <v>12</v>
      </c>
      <c r="C5" s="2">
        <v>6</v>
      </c>
    </row>
    <row r="6" spans="2:3" x14ac:dyDescent="0.35">
      <c r="B6" s="10">
        <v>13</v>
      </c>
      <c r="C6" s="2">
        <v>3</v>
      </c>
    </row>
    <row r="7" spans="2:3" x14ac:dyDescent="0.35">
      <c r="B7" s="10">
        <v>14</v>
      </c>
      <c r="C7" s="2">
        <v>3</v>
      </c>
    </row>
    <row r="8" spans="2:3" x14ac:dyDescent="0.35">
      <c r="B8" s="10">
        <v>15</v>
      </c>
      <c r="C8" s="2">
        <v>3</v>
      </c>
    </row>
    <row r="9" spans="2:3" x14ac:dyDescent="0.35">
      <c r="B9" s="10">
        <v>16</v>
      </c>
      <c r="C9" s="2">
        <v>4</v>
      </c>
    </row>
    <row r="10" spans="2:3" x14ac:dyDescent="0.35">
      <c r="B10" s="10">
        <v>17</v>
      </c>
      <c r="C10" s="2">
        <v>2</v>
      </c>
    </row>
    <row r="11" spans="2:3" x14ac:dyDescent="0.35">
      <c r="B11" s="10">
        <v>18</v>
      </c>
      <c r="C11" s="2">
        <v>4</v>
      </c>
    </row>
    <row r="12" spans="2:3" x14ac:dyDescent="0.35">
      <c r="B12" s="10">
        <v>19</v>
      </c>
      <c r="C12" s="2">
        <v>1</v>
      </c>
    </row>
    <row r="13" spans="2:3" x14ac:dyDescent="0.35">
      <c r="B13" s="10">
        <v>20</v>
      </c>
      <c r="C13" s="2">
        <v>3</v>
      </c>
    </row>
    <row r="14" spans="2:3" x14ac:dyDescent="0.35">
      <c r="B14" s="10">
        <v>21</v>
      </c>
      <c r="C14" s="2">
        <v>1</v>
      </c>
    </row>
    <row r="15" spans="2:3" x14ac:dyDescent="0.35">
      <c r="B15" s="10">
        <v>22</v>
      </c>
      <c r="C15" s="2">
        <v>2</v>
      </c>
    </row>
    <row r="16" spans="2:3" x14ac:dyDescent="0.35">
      <c r="B16" s="10">
        <v>23</v>
      </c>
      <c r="C16" s="2">
        <v>2</v>
      </c>
    </row>
    <row r="17" spans="2:3" x14ac:dyDescent="0.35">
      <c r="B17" s="10">
        <v>24</v>
      </c>
      <c r="C17" s="2">
        <v>5</v>
      </c>
    </row>
    <row r="18" spans="2:3" x14ac:dyDescent="0.35">
      <c r="B18" s="10">
        <v>25</v>
      </c>
      <c r="C18" s="2">
        <v>2</v>
      </c>
    </row>
    <row r="19" spans="2:3" x14ac:dyDescent="0.35">
      <c r="B19" s="10">
        <v>27</v>
      </c>
      <c r="C19" s="2">
        <v>1</v>
      </c>
    </row>
    <row r="20" spans="2:3" x14ac:dyDescent="0.35">
      <c r="B20" s="10" t="s">
        <v>117</v>
      </c>
      <c r="C20" s="2">
        <v>52</v>
      </c>
    </row>
    <row r="21" spans="2:3" x14ac:dyDescent="0.35">
      <c r="B21" s="10"/>
    </row>
    <row r="23" spans="2:3" x14ac:dyDescent="0.35">
      <c r="B23" s="2" t="s">
        <v>116</v>
      </c>
      <c r="C23" s="2" t="s">
        <v>124</v>
      </c>
    </row>
    <row r="24" spans="2:3" x14ac:dyDescent="0.35">
      <c r="B24" s="10">
        <v>3708.1</v>
      </c>
      <c r="C24" s="2">
        <v>1</v>
      </c>
    </row>
    <row r="25" spans="2:3" x14ac:dyDescent="0.35">
      <c r="B25" s="10">
        <v>13682.9</v>
      </c>
      <c r="C25" s="2">
        <v>1</v>
      </c>
    </row>
    <row r="26" spans="2:3" x14ac:dyDescent="0.35">
      <c r="B26" s="10">
        <v>13867.6</v>
      </c>
      <c r="C26" s="2">
        <v>1</v>
      </c>
    </row>
    <row r="27" spans="2:3" x14ac:dyDescent="0.35">
      <c r="B27" s="10">
        <v>14289.6</v>
      </c>
      <c r="C27" s="2">
        <v>1</v>
      </c>
    </row>
    <row r="28" spans="2:3" x14ac:dyDescent="0.35">
      <c r="B28" s="10">
        <v>17556.3</v>
      </c>
      <c r="C28" s="2">
        <v>1</v>
      </c>
    </row>
    <row r="29" spans="2:3" x14ac:dyDescent="0.35">
      <c r="B29" s="10">
        <v>19341.7</v>
      </c>
      <c r="C29" s="2">
        <v>1</v>
      </c>
    </row>
    <row r="30" spans="2:3" x14ac:dyDescent="0.35">
      <c r="B30" s="10">
        <v>19421.099999999999</v>
      </c>
      <c r="C30" s="2">
        <v>1</v>
      </c>
    </row>
    <row r="31" spans="2:3" x14ac:dyDescent="0.35">
      <c r="B31" s="10">
        <v>20223.900000000001</v>
      </c>
      <c r="C31" s="2">
        <v>1</v>
      </c>
    </row>
    <row r="32" spans="2:3" x14ac:dyDescent="0.35">
      <c r="B32" s="10">
        <v>22128.2</v>
      </c>
      <c r="C32" s="2">
        <v>1</v>
      </c>
    </row>
    <row r="33" spans="2:3" x14ac:dyDescent="0.35">
      <c r="B33" s="10">
        <v>22188.5</v>
      </c>
      <c r="C33" s="2">
        <v>1</v>
      </c>
    </row>
    <row r="34" spans="2:3" x14ac:dyDescent="0.35">
      <c r="B34" s="10">
        <v>22282</v>
      </c>
      <c r="C34" s="2">
        <v>1</v>
      </c>
    </row>
    <row r="35" spans="2:3" x14ac:dyDescent="0.35">
      <c r="B35" s="10">
        <v>22521.599999999999</v>
      </c>
      <c r="C35" s="2">
        <v>1</v>
      </c>
    </row>
    <row r="36" spans="2:3" x14ac:dyDescent="0.35">
      <c r="B36" s="10">
        <v>22573</v>
      </c>
      <c r="C36" s="2">
        <v>1</v>
      </c>
    </row>
    <row r="37" spans="2:3" x14ac:dyDescent="0.35">
      <c r="B37" s="10">
        <v>24513.200000000001</v>
      </c>
      <c r="C37" s="2">
        <v>1</v>
      </c>
    </row>
    <row r="38" spans="2:3" x14ac:dyDescent="0.35">
      <c r="B38" s="10">
        <v>27394.2</v>
      </c>
      <c r="C38" s="2">
        <v>1</v>
      </c>
    </row>
    <row r="39" spans="2:3" x14ac:dyDescent="0.35">
      <c r="B39" s="10">
        <v>27534.799999999999</v>
      </c>
      <c r="C39" s="2">
        <v>1</v>
      </c>
    </row>
    <row r="40" spans="2:3" x14ac:dyDescent="0.35">
      <c r="B40" s="10">
        <v>27637.1</v>
      </c>
      <c r="C40" s="2">
        <v>1</v>
      </c>
    </row>
    <row r="41" spans="2:3" x14ac:dyDescent="0.35">
      <c r="B41" s="10">
        <v>28464.799999999999</v>
      </c>
      <c r="C41" s="2">
        <v>1</v>
      </c>
    </row>
    <row r="42" spans="2:3" x14ac:dyDescent="0.35">
      <c r="B42" s="10">
        <v>29102.3</v>
      </c>
      <c r="C42" s="2">
        <v>1</v>
      </c>
    </row>
    <row r="43" spans="2:3" x14ac:dyDescent="0.35">
      <c r="B43" s="10">
        <v>29601.9</v>
      </c>
      <c r="C43" s="2">
        <v>1</v>
      </c>
    </row>
    <row r="44" spans="2:3" x14ac:dyDescent="0.35">
      <c r="B44" s="10">
        <v>30555.3</v>
      </c>
      <c r="C44" s="2">
        <v>1</v>
      </c>
    </row>
    <row r="45" spans="2:3" x14ac:dyDescent="0.35">
      <c r="B45" s="10">
        <v>31144.400000000001</v>
      </c>
      <c r="C45" s="2">
        <v>1</v>
      </c>
    </row>
    <row r="46" spans="2:3" x14ac:dyDescent="0.35">
      <c r="B46" s="10">
        <v>33477.199999999997</v>
      </c>
      <c r="C46" s="2">
        <v>1</v>
      </c>
    </row>
    <row r="47" spans="2:3" x14ac:dyDescent="0.35">
      <c r="B47" s="10">
        <v>35137</v>
      </c>
      <c r="C47" s="2">
        <v>1</v>
      </c>
    </row>
    <row r="48" spans="2:3" x14ac:dyDescent="0.35">
      <c r="B48" s="10">
        <v>36438.5</v>
      </c>
      <c r="C48" s="2">
        <v>1</v>
      </c>
    </row>
    <row r="49" spans="2:3" x14ac:dyDescent="0.35">
      <c r="B49" s="10">
        <v>37558.800000000003</v>
      </c>
      <c r="C49" s="2">
        <v>1</v>
      </c>
    </row>
    <row r="50" spans="2:3" x14ac:dyDescent="0.35">
      <c r="B50" s="10">
        <v>40326.800000000003</v>
      </c>
      <c r="C50" s="2">
        <v>1</v>
      </c>
    </row>
    <row r="51" spans="2:3" x14ac:dyDescent="0.35">
      <c r="B51" s="10">
        <v>42074.2</v>
      </c>
      <c r="C51" s="2">
        <v>1</v>
      </c>
    </row>
    <row r="52" spans="2:3" x14ac:dyDescent="0.35">
      <c r="B52" s="10">
        <v>42504.6</v>
      </c>
      <c r="C52" s="2">
        <v>1</v>
      </c>
    </row>
    <row r="53" spans="2:3" x14ac:dyDescent="0.35">
      <c r="B53" s="10">
        <v>44946.5</v>
      </c>
      <c r="C53" s="2">
        <v>1</v>
      </c>
    </row>
    <row r="54" spans="2:3" x14ac:dyDescent="0.35">
      <c r="B54" s="10">
        <v>44974.8</v>
      </c>
      <c r="C54" s="2">
        <v>1</v>
      </c>
    </row>
    <row r="55" spans="2:3" x14ac:dyDescent="0.35">
      <c r="B55" s="10">
        <v>46311.4</v>
      </c>
      <c r="C55" s="2">
        <v>1</v>
      </c>
    </row>
    <row r="56" spans="2:3" x14ac:dyDescent="0.35">
      <c r="B56" s="10">
        <v>48114.2</v>
      </c>
      <c r="C56" s="2">
        <v>1</v>
      </c>
    </row>
    <row r="57" spans="2:3" x14ac:dyDescent="0.35">
      <c r="B57" s="10">
        <v>50854.1</v>
      </c>
      <c r="C57" s="2">
        <v>1</v>
      </c>
    </row>
    <row r="58" spans="2:3" x14ac:dyDescent="0.35">
      <c r="B58" s="10">
        <v>52229.5</v>
      </c>
      <c r="C58" s="2">
        <v>1</v>
      </c>
    </row>
    <row r="59" spans="2:3" x14ac:dyDescent="0.35">
      <c r="B59" s="10">
        <v>52699.4</v>
      </c>
      <c r="C59" s="2">
        <v>1</v>
      </c>
    </row>
    <row r="60" spans="2:3" x14ac:dyDescent="0.35">
      <c r="B60" s="10">
        <v>60389.5</v>
      </c>
      <c r="C60" s="2">
        <v>1</v>
      </c>
    </row>
    <row r="61" spans="2:3" x14ac:dyDescent="0.35">
      <c r="B61" s="10">
        <v>64467.4</v>
      </c>
      <c r="C61" s="2">
        <v>1</v>
      </c>
    </row>
    <row r="62" spans="2:3" x14ac:dyDescent="0.35">
      <c r="B62" s="10">
        <v>64542</v>
      </c>
      <c r="C62" s="2">
        <v>1</v>
      </c>
    </row>
    <row r="63" spans="2:3" x14ac:dyDescent="0.35">
      <c r="B63" s="10">
        <v>67829.100000000006</v>
      </c>
      <c r="C63" s="2">
        <v>1</v>
      </c>
    </row>
    <row r="64" spans="2:3" x14ac:dyDescent="0.35">
      <c r="B64" s="10">
        <v>68658.899999999994</v>
      </c>
      <c r="C64" s="2">
        <v>1</v>
      </c>
    </row>
    <row r="65" spans="2:3" x14ac:dyDescent="0.35">
      <c r="B65" s="10">
        <v>69891.899999999994</v>
      </c>
      <c r="C65" s="2">
        <v>1</v>
      </c>
    </row>
    <row r="66" spans="2:3" x14ac:dyDescent="0.35">
      <c r="B66" s="10">
        <v>72527.199999999997</v>
      </c>
      <c r="C66" s="2">
        <v>1</v>
      </c>
    </row>
    <row r="67" spans="2:3" x14ac:dyDescent="0.35">
      <c r="B67" s="10">
        <v>73444.399999999994</v>
      </c>
      <c r="C67" s="2">
        <v>1</v>
      </c>
    </row>
    <row r="68" spans="2:3" x14ac:dyDescent="0.35">
      <c r="B68" s="10">
        <v>77243.100000000006</v>
      </c>
      <c r="C68" s="2">
        <v>1</v>
      </c>
    </row>
    <row r="69" spans="2:3" x14ac:dyDescent="0.35">
      <c r="B69" s="10">
        <v>79420.600000000006</v>
      </c>
      <c r="C69" s="2">
        <v>1</v>
      </c>
    </row>
    <row r="70" spans="2:3" x14ac:dyDescent="0.35">
      <c r="B70" s="10">
        <v>80685.8</v>
      </c>
      <c r="C70" s="2">
        <v>1</v>
      </c>
    </row>
    <row r="71" spans="2:3" x14ac:dyDescent="0.35">
      <c r="B71" s="10">
        <v>82374</v>
      </c>
      <c r="C71" s="2">
        <v>1</v>
      </c>
    </row>
    <row r="72" spans="2:3" x14ac:dyDescent="0.35">
      <c r="B72" s="10">
        <v>83162.7</v>
      </c>
      <c r="C72" s="2">
        <v>1</v>
      </c>
    </row>
    <row r="73" spans="2:3" x14ac:dyDescent="0.35">
      <c r="B73" s="10">
        <v>85928</v>
      </c>
      <c r="C73" s="2">
        <v>1</v>
      </c>
    </row>
    <row r="74" spans="2:3" x14ac:dyDescent="0.35">
      <c r="B74" s="10">
        <v>93382.6</v>
      </c>
      <c r="C74" s="2">
        <v>1</v>
      </c>
    </row>
    <row r="75" spans="2:3" x14ac:dyDescent="0.35">
      <c r="B75" s="10">
        <v>114660.6</v>
      </c>
      <c r="C75" s="2">
        <v>1</v>
      </c>
    </row>
    <row r="76" spans="2:3" x14ac:dyDescent="0.35">
      <c r="B76" s="10" t="s">
        <v>117</v>
      </c>
      <c r="C76" s="2">
        <v>52</v>
      </c>
    </row>
    <row r="79" spans="2:3" x14ac:dyDescent="0.35">
      <c r="B79" s="8" t="str" cm="1">
        <f t="array" ref="B79:B131">'car inventory'!H2:H54</f>
        <v>Age</v>
      </c>
      <c r="C79" s="8" t="str" cm="1">
        <f t="array" ref="C79:C131">'car inventory'!I2:I54</f>
        <v>Miles</v>
      </c>
    </row>
    <row r="80" spans="2:3" x14ac:dyDescent="0.35">
      <c r="B80" s="8">
        <v>24</v>
      </c>
      <c r="C80" s="8">
        <v>80685.8</v>
      </c>
    </row>
    <row r="81" spans="2:3" x14ac:dyDescent="0.35">
      <c r="B81" s="8">
        <v>24</v>
      </c>
      <c r="C81" s="8">
        <v>85928</v>
      </c>
    </row>
    <row r="82" spans="2:3" x14ac:dyDescent="0.35">
      <c r="B82" s="8">
        <v>24</v>
      </c>
      <c r="C82" s="8">
        <v>77243.100000000006</v>
      </c>
    </row>
    <row r="83" spans="2:3" x14ac:dyDescent="0.35">
      <c r="B83" s="8">
        <v>23</v>
      </c>
      <c r="C83" s="8">
        <v>69891.899999999994</v>
      </c>
    </row>
    <row r="84" spans="2:3" x14ac:dyDescent="0.35">
      <c r="B84" s="8">
        <v>23</v>
      </c>
      <c r="C84" s="8">
        <v>68658.899999999994</v>
      </c>
    </row>
    <row r="85" spans="2:3" x14ac:dyDescent="0.35">
      <c r="B85" s="8">
        <v>22</v>
      </c>
      <c r="C85" s="8">
        <v>67829.100000000006</v>
      </c>
    </row>
    <row r="86" spans="2:3" x14ac:dyDescent="0.35">
      <c r="B86" s="8">
        <v>22</v>
      </c>
      <c r="C86" s="8">
        <v>64467.4</v>
      </c>
    </row>
    <row r="87" spans="2:3" x14ac:dyDescent="0.35">
      <c r="B87" s="8">
        <v>21</v>
      </c>
      <c r="C87" s="8">
        <v>73444.399999999994</v>
      </c>
    </row>
    <row r="88" spans="2:3" x14ac:dyDescent="0.35">
      <c r="B88" s="8">
        <v>20</v>
      </c>
      <c r="C88" s="8">
        <v>72527.199999999997</v>
      </c>
    </row>
    <row r="89" spans="2:3" x14ac:dyDescent="0.35">
      <c r="B89" s="8">
        <v>20</v>
      </c>
      <c r="C89" s="8">
        <v>64542</v>
      </c>
    </row>
    <row r="90" spans="2:3" x14ac:dyDescent="0.35">
      <c r="B90" s="8">
        <v>20</v>
      </c>
      <c r="C90" s="8">
        <v>52699.4</v>
      </c>
    </row>
    <row r="91" spans="2:3" x14ac:dyDescent="0.35">
      <c r="B91" s="8">
        <v>19</v>
      </c>
      <c r="C91" s="8">
        <v>60389.5</v>
      </c>
    </row>
    <row r="92" spans="2:3" x14ac:dyDescent="0.35">
      <c r="B92" s="8">
        <v>18</v>
      </c>
      <c r="C92" s="8">
        <v>52229.5</v>
      </c>
    </row>
    <row r="93" spans="2:3" x14ac:dyDescent="0.35">
      <c r="B93" s="8">
        <v>18</v>
      </c>
      <c r="C93" s="8">
        <v>46311.4</v>
      </c>
    </row>
    <row r="94" spans="2:3" x14ac:dyDescent="0.35">
      <c r="B94" s="8">
        <v>18</v>
      </c>
      <c r="C94" s="8">
        <v>44974.8</v>
      </c>
    </row>
    <row r="95" spans="2:3" x14ac:dyDescent="0.35">
      <c r="B95" s="8">
        <v>17</v>
      </c>
      <c r="C95" s="8">
        <v>50854.1</v>
      </c>
    </row>
    <row r="96" spans="2:3" x14ac:dyDescent="0.35">
      <c r="B96" s="8">
        <v>18</v>
      </c>
      <c r="C96" s="8">
        <v>40326.800000000003</v>
      </c>
    </row>
    <row r="97" spans="2:3" x14ac:dyDescent="0.35">
      <c r="B97" s="8">
        <v>17</v>
      </c>
      <c r="C97" s="8">
        <v>42074.2</v>
      </c>
    </row>
    <row r="98" spans="2:3" x14ac:dyDescent="0.35">
      <c r="B98" s="8">
        <v>16</v>
      </c>
      <c r="C98" s="8">
        <v>44946.5</v>
      </c>
    </row>
    <row r="99" spans="2:3" x14ac:dyDescent="0.35">
      <c r="B99" s="8">
        <v>15</v>
      </c>
      <c r="C99" s="8">
        <v>48114.2</v>
      </c>
    </row>
    <row r="100" spans="2:3" x14ac:dyDescent="0.35">
      <c r="B100" s="8">
        <v>16</v>
      </c>
      <c r="C100" s="8">
        <v>42504.6</v>
      </c>
    </row>
    <row r="101" spans="2:3" x14ac:dyDescent="0.35">
      <c r="B101" s="8">
        <v>16</v>
      </c>
      <c r="C101" s="8">
        <v>37558.800000000003</v>
      </c>
    </row>
    <row r="102" spans="2:3" x14ac:dyDescent="0.35">
      <c r="B102" s="8">
        <v>16</v>
      </c>
      <c r="C102" s="8">
        <v>36438.5</v>
      </c>
    </row>
    <row r="103" spans="2:3" x14ac:dyDescent="0.35">
      <c r="B103" s="8">
        <v>15</v>
      </c>
      <c r="C103" s="8">
        <v>35137</v>
      </c>
    </row>
    <row r="104" spans="2:3" x14ac:dyDescent="0.35">
      <c r="B104" s="8">
        <v>14</v>
      </c>
      <c r="C104" s="8">
        <v>33477.199999999997</v>
      </c>
    </row>
    <row r="105" spans="2:3" x14ac:dyDescent="0.35">
      <c r="B105" s="8">
        <v>15</v>
      </c>
      <c r="C105" s="8">
        <v>28464.799999999999</v>
      </c>
    </row>
    <row r="106" spans="2:3" x14ac:dyDescent="0.35">
      <c r="B106" s="8">
        <v>14</v>
      </c>
      <c r="C106" s="8">
        <v>31144.400000000001</v>
      </c>
    </row>
    <row r="107" spans="2:3" x14ac:dyDescent="0.35">
      <c r="B107" s="8">
        <v>13</v>
      </c>
      <c r="C107" s="8">
        <v>30555.3</v>
      </c>
    </row>
    <row r="108" spans="2:3" x14ac:dyDescent="0.35">
      <c r="B108" s="8">
        <v>13</v>
      </c>
      <c r="C108" s="8">
        <v>29102.3</v>
      </c>
    </row>
    <row r="109" spans="2:3" x14ac:dyDescent="0.35">
      <c r="B109" s="8">
        <v>13</v>
      </c>
      <c r="C109" s="8">
        <v>27394.2</v>
      </c>
    </row>
    <row r="110" spans="2:3" x14ac:dyDescent="0.35">
      <c r="B110" s="8">
        <v>12</v>
      </c>
      <c r="C110" s="8">
        <v>29601.9</v>
      </c>
    </row>
    <row r="111" spans="2:3" x14ac:dyDescent="0.35">
      <c r="B111" s="8">
        <v>14</v>
      </c>
      <c r="C111" s="8">
        <v>22573</v>
      </c>
    </row>
    <row r="112" spans="2:3" x14ac:dyDescent="0.35">
      <c r="B112" s="8">
        <v>11</v>
      </c>
      <c r="C112" s="8">
        <v>27637.1</v>
      </c>
    </row>
    <row r="113" spans="2:3" x14ac:dyDescent="0.35">
      <c r="B113" s="8">
        <v>11</v>
      </c>
      <c r="C113" s="8">
        <v>27534.799999999999</v>
      </c>
    </row>
    <row r="114" spans="2:3" x14ac:dyDescent="0.35">
      <c r="B114" s="8">
        <v>12</v>
      </c>
      <c r="C114" s="8">
        <v>24513.200000000001</v>
      </c>
    </row>
    <row r="115" spans="2:3" x14ac:dyDescent="0.35">
      <c r="B115" s="8">
        <v>12</v>
      </c>
      <c r="C115" s="8">
        <v>22282</v>
      </c>
    </row>
    <row r="116" spans="2:3" x14ac:dyDescent="0.35">
      <c r="B116" s="8">
        <v>12</v>
      </c>
      <c r="C116" s="8">
        <v>22128.2</v>
      </c>
    </row>
    <row r="117" spans="2:3" x14ac:dyDescent="0.35">
      <c r="B117" s="8">
        <v>11</v>
      </c>
      <c r="C117" s="8">
        <v>22521.599999999999</v>
      </c>
    </row>
    <row r="118" spans="2:3" x14ac:dyDescent="0.35">
      <c r="B118" s="8">
        <v>11</v>
      </c>
      <c r="C118" s="8">
        <v>22188.5</v>
      </c>
    </row>
    <row r="119" spans="2:3" x14ac:dyDescent="0.35">
      <c r="B119" s="8">
        <v>12</v>
      </c>
      <c r="C119" s="8">
        <v>19421.099999999999</v>
      </c>
    </row>
    <row r="120" spans="2:3" x14ac:dyDescent="0.35">
      <c r="B120" s="8">
        <v>12</v>
      </c>
      <c r="C120" s="8">
        <v>19341.7</v>
      </c>
    </row>
    <row r="121" spans="2:3" x14ac:dyDescent="0.35">
      <c r="B121" s="8">
        <v>11</v>
      </c>
      <c r="C121" s="8">
        <v>20223.900000000001</v>
      </c>
    </row>
    <row r="122" spans="2:3" x14ac:dyDescent="0.35">
      <c r="B122" s="8">
        <v>10</v>
      </c>
      <c r="C122" s="8">
        <v>17556.3</v>
      </c>
    </row>
    <row r="123" spans="2:3" x14ac:dyDescent="0.35">
      <c r="B123" s="8">
        <v>27</v>
      </c>
      <c r="C123" s="8">
        <v>114660.6</v>
      </c>
    </row>
    <row r="124" spans="2:3" x14ac:dyDescent="0.35">
      <c r="B124" s="8">
        <v>11</v>
      </c>
      <c r="C124" s="8">
        <v>13867.6</v>
      </c>
    </row>
    <row r="125" spans="2:3" x14ac:dyDescent="0.35">
      <c r="B125" s="8">
        <v>11</v>
      </c>
      <c r="C125" s="8">
        <v>13682.9</v>
      </c>
    </row>
    <row r="126" spans="2:3" x14ac:dyDescent="0.35">
      <c r="B126" s="8">
        <v>10</v>
      </c>
      <c r="C126" s="8">
        <v>14289.6</v>
      </c>
    </row>
    <row r="127" spans="2:3" x14ac:dyDescent="0.35">
      <c r="B127" s="8">
        <v>25</v>
      </c>
      <c r="C127" s="8">
        <v>93382.6</v>
      </c>
    </row>
    <row r="128" spans="2:3" x14ac:dyDescent="0.35">
      <c r="B128" s="8">
        <v>25</v>
      </c>
      <c r="C128" s="8">
        <v>83162.7</v>
      </c>
    </row>
    <row r="129" spans="2:3" x14ac:dyDescent="0.35">
      <c r="B129" s="8">
        <v>24</v>
      </c>
      <c r="C129" s="8">
        <v>82374</v>
      </c>
    </row>
    <row r="130" spans="2:3" x14ac:dyDescent="0.35">
      <c r="B130" s="8">
        <v>24</v>
      </c>
      <c r="C130" s="8">
        <v>79420.600000000006</v>
      </c>
    </row>
    <row r="131" spans="2:3" x14ac:dyDescent="0.35">
      <c r="B131" s="8">
        <v>10</v>
      </c>
      <c r="C131" s="8">
        <v>3708.1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84C3-45F4-420B-A1F8-36B4884B546F}">
  <dimension ref="B2:D22"/>
  <sheetViews>
    <sheetView topLeftCell="A3" workbookViewId="0">
      <selection activeCell="C12" sqref="C12"/>
    </sheetView>
  </sheetViews>
  <sheetFormatPr defaultRowHeight="14.5" x14ac:dyDescent="0.35"/>
  <cols>
    <col min="1" max="1" width="3.08984375" style="2" customWidth="1"/>
    <col min="2" max="2" width="12.36328125" style="2" bestFit="1" customWidth="1"/>
    <col min="3" max="3" width="20.54296875" style="2" bestFit="1" customWidth="1"/>
    <col min="4" max="4" width="11.54296875" style="2" bestFit="1" customWidth="1"/>
    <col min="5" max="5" width="7.81640625" style="2" bestFit="1" customWidth="1"/>
    <col min="6" max="6" width="10.7265625" style="2" bestFit="1" customWidth="1"/>
    <col min="7" max="7" width="12.08984375" style="2" bestFit="1" customWidth="1"/>
    <col min="8" max="8" width="9.6328125" style="2" bestFit="1" customWidth="1"/>
    <col min="9" max="9" width="12.08984375" style="2" bestFit="1" customWidth="1"/>
    <col min="10" max="10" width="9.6328125" style="2" bestFit="1" customWidth="1"/>
    <col min="11" max="11" width="12.08984375" style="2" bestFit="1" customWidth="1"/>
    <col min="12" max="12" width="9.6328125" style="2" bestFit="1" customWidth="1"/>
    <col min="13" max="13" width="12.08984375" style="2" bestFit="1" customWidth="1"/>
    <col min="14" max="14" width="9.6328125" style="2" bestFit="1" customWidth="1"/>
    <col min="15" max="15" width="12.08984375" style="2" bestFit="1" customWidth="1"/>
    <col min="16" max="16" width="9.6328125" style="2" bestFit="1" customWidth="1"/>
    <col min="17" max="17" width="12.08984375" style="2" bestFit="1" customWidth="1"/>
    <col min="18" max="18" width="9.6328125" style="2" bestFit="1" customWidth="1"/>
    <col min="19" max="19" width="12.08984375" style="2" bestFit="1" customWidth="1"/>
    <col min="20" max="20" width="9.6328125" style="2" bestFit="1" customWidth="1"/>
    <col min="21" max="21" width="12.08984375" style="2" bestFit="1" customWidth="1"/>
    <col min="22" max="22" width="7.6328125" style="2" bestFit="1" customWidth="1"/>
    <col min="23" max="23" width="10.54296875" style="2" bestFit="1" customWidth="1"/>
    <col min="24" max="24" width="9.6328125" style="2" bestFit="1" customWidth="1"/>
    <col min="25" max="25" width="12.08984375" style="2" bestFit="1" customWidth="1"/>
    <col min="26" max="26" width="7.6328125" style="2" bestFit="1" customWidth="1"/>
    <col min="27" max="27" width="10.54296875" style="2" bestFit="1" customWidth="1"/>
    <col min="28" max="28" width="9.6328125" style="2" bestFit="1" customWidth="1"/>
    <col min="29" max="29" width="12.08984375" style="2" bestFit="1" customWidth="1"/>
    <col min="30" max="30" width="9.6328125" style="2" bestFit="1" customWidth="1"/>
    <col min="31" max="31" width="12.08984375" style="2" bestFit="1" customWidth="1"/>
    <col min="32" max="32" width="9.6328125" style="2" bestFit="1" customWidth="1"/>
    <col min="33" max="33" width="12.08984375" style="2" bestFit="1" customWidth="1"/>
    <col min="34" max="34" width="9.6328125" style="2" bestFit="1" customWidth="1"/>
    <col min="35" max="35" width="12.08984375" style="2" bestFit="1" customWidth="1"/>
    <col min="36" max="36" width="9.6328125" style="2" bestFit="1" customWidth="1"/>
    <col min="37" max="37" width="12.08984375" style="2" bestFit="1" customWidth="1"/>
    <col min="38" max="38" width="9.6328125" style="2" bestFit="1" customWidth="1"/>
    <col min="39" max="39" width="12.08984375" style="2" bestFit="1" customWidth="1"/>
    <col min="40" max="40" width="9.6328125" style="2" bestFit="1" customWidth="1"/>
    <col min="41" max="41" width="12.08984375" style="2" bestFit="1" customWidth="1"/>
    <col min="42" max="42" width="9.6328125" style="2" bestFit="1" customWidth="1"/>
    <col min="43" max="43" width="12.08984375" style="2" bestFit="1" customWidth="1"/>
    <col min="44" max="44" width="9.6328125" style="2" bestFit="1" customWidth="1"/>
    <col min="45" max="45" width="12.08984375" style="2" bestFit="1" customWidth="1"/>
    <col min="46" max="46" width="9.6328125" style="2" bestFit="1" customWidth="1"/>
    <col min="47" max="47" width="12.08984375" style="2" bestFit="1" customWidth="1"/>
    <col min="48" max="48" width="7.6328125" style="2" bestFit="1" customWidth="1"/>
    <col min="49" max="49" width="10.54296875" style="2" bestFit="1" customWidth="1"/>
    <col min="50" max="50" width="9.6328125" style="2" bestFit="1" customWidth="1"/>
    <col min="51" max="51" width="12.08984375" style="2" bestFit="1" customWidth="1"/>
    <col min="52" max="52" width="9.6328125" style="2" bestFit="1" customWidth="1"/>
    <col min="53" max="53" width="12.08984375" style="2" bestFit="1" customWidth="1"/>
    <col min="54" max="54" width="9.6328125" style="2" bestFit="1" customWidth="1"/>
    <col min="55" max="55" width="12.08984375" style="2" bestFit="1" customWidth="1"/>
    <col min="56" max="56" width="9.6328125" style="2" bestFit="1" customWidth="1"/>
    <col min="57" max="57" width="12.08984375" style="2" bestFit="1" customWidth="1"/>
    <col min="58" max="58" width="9.6328125" style="2" bestFit="1" customWidth="1"/>
    <col min="59" max="59" width="12.08984375" style="2" bestFit="1" customWidth="1"/>
    <col min="60" max="60" width="9.6328125" style="2" bestFit="1" customWidth="1"/>
    <col min="61" max="61" width="12.08984375" style="2" bestFit="1" customWidth="1"/>
    <col min="62" max="62" width="9.6328125" style="2" bestFit="1" customWidth="1"/>
    <col min="63" max="63" width="12.08984375" style="2" bestFit="1" customWidth="1"/>
    <col min="64" max="64" width="9.6328125" style="2" bestFit="1" customWidth="1"/>
    <col min="65" max="65" width="12.08984375" style="2" bestFit="1" customWidth="1"/>
    <col min="66" max="66" width="9.6328125" style="2" bestFit="1" customWidth="1"/>
    <col min="67" max="67" width="12.08984375" style="2" bestFit="1" customWidth="1"/>
    <col min="68" max="68" width="9.6328125" style="2" bestFit="1" customWidth="1"/>
    <col min="69" max="69" width="12.08984375" style="2" bestFit="1" customWidth="1"/>
    <col min="70" max="70" width="9.6328125" style="2" bestFit="1" customWidth="1"/>
    <col min="71" max="71" width="12.08984375" style="2" bestFit="1" customWidth="1"/>
    <col min="72" max="72" width="9.6328125" style="2" bestFit="1" customWidth="1"/>
    <col min="73" max="73" width="12.08984375" style="2" bestFit="1" customWidth="1"/>
    <col min="74" max="74" width="9.6328125" style="2" bestFit="1" customWidth="1"/>
    <col min="75" max="75" width="12.08984375" style="2" bestFit="1" customWidth="1"/>
    <col min="76" max="76" width="9.6328125" style="2" bestFit="1" customWidth="1"/>
    <col min="77" max="77" width="12.08984375" style="2" bestFit="1" customWidth="1"/>
    <col min="78" max="78" width="7.6328125" style="2" bestFit="1" customWidth="1"/>
    <col min="79" max="79" width="10.54296875" style="2" bestFit="1" customWidth="1"/>
    <col min="80" max="80" width="9.6328125" style="2" bestFit="1" customWidth="1"/>
    <col min="81" max="81" width="12.08984375" style="2" bestFit="1" customWidth="1"/>
    <col min="82" max="82" width="9.6328125" style="2" bestFit="1" customWidth="1"/>
    <col min="83" max="83" width="12.08984375" style="2" bestFit="1" customWidth="1"/>
    <col min="84" max="84" width="9.6328125" style="2" bestFit="1" customWidth="1"/>
    <col min="85" max="85" width="12.08984375" style="2" bestFit="1" customWidth="1"/>
    <col min="86" max="86" width="9.6328125" style="2" bestFit="1" customWidth="1"/>
    <col min="87" max="87" width="12.08984375" style="2" bestFit="1" customWidth="1"/>
    <col min="88" max="88" width="9.6328125" style="2" bestFit="1" customWidth="1"/>
    <col min="89" max="89" width="12.08984375" style="2" bestFit="1" customWidth="1"/>
    <col min="90" max="90" width="9.6328125" style="2" bestFit="1" customWidth="1"/>
    <col min="91" max="91" width="12.08984375" style="2" bestFit="1" customWidth="1"/>
    <col min="92" max="92" width="9.6328125" style="2" bestFit="1" customWidth="1"/>
    <col min="93" max="93" width="12.08984375" style="2" bestFit="1" customWidth="1"/>
    <col min="94" max="94" width="9.6328125" style="2" bestFit="1" customWidth="1"/>
    <col min="95" max="95" width="12.08984375" style="2" bestFit="1" customWidth="1"/>
    <col min="96" max="96" width="7.6328125" style="2" bestFit="1" customWidth="1"/>
    <col min="97" max="97" width="10.54296875" style="2" bestFit="1" customWidth="1"/>
    <col min="98" max="98" width="9.6328125" style="2" bestFit="1" customWidth="1"/>
    <col min="99" max="99" width="12.08984375" style="2" bestFit="1" customWidth="1"/>
    <col min="100" max="100" width="7.6328125" style="2" bestFit="1" customWidth="1"/>
    <col min="101" max="101" width="10.54296875" style="2" bestFit="1" customWidth="1"/>
    <col min="102" max="102" width="9.6328125" style="2" bestFit="1" customWidth="1"/>
    <col min="103" max="103" width="12.08984375" style="2" bestFit="1" customWidth="1"/>
    <col min="104" max="104" width="10.6328125" style="2" bestFit="1" customWidth="1"/>
    <col min="105" max="105" width="13.1796875" style="2" bestFit="1" customWidth="1"/>
    <col min="106" max="106" width="10.7265625" style="2" bestFit="1" customWidth="1"/>
    <col min="107" max="16384" width="8.7265625" style="2"/>
  </cols>
  <sheetData>
    <row r="2" spans="2:3" x14ac:dyDescent="0.35">
      <c r="B2" s="2" t="s">
        <v>116</v>
      </c>
      <c r="C2" s="2" t="s">
        <v>124</v>
      </c>
    </row>
    <row r="3" spans="2:3" x14ac:dyDescent="0.35">
      <c r="B3" s="13" t="s">
        <v>126</v>
      </c>
      <c r="C3" s="2">
        <v>27</v>
      </c>
    </row>
    <row r="4" spans="2:3" x14ac:dyDescent="0.35">
      <c r="B4" s="10" t="s">
        <v>125</v>
      </c>
      <c r="C4" s="2">
        <v>25</v>
      </c>
    </row>
    <row r="5" spans="2:3" x14ac:dyDescent="0.35">
      <c r="B5" s="10" t="s">
        <v>117</v>
      </c>
      <c r="C5" s="2">
        <v>52</v>
      </c>
    </row>
    <row r="19" spans="2:4" x14ac:dyDescent="0.35">
      <c r="B19" s="2" t="s">
        <v>116</v>
      </c>
      <c r="C19" s="2" t="s">
        <v>127</v>
      </c>
      <c r="D19" s="2" t="s">
        <v>118</v>
      </c>
    </row>
    <row r="20" spans="2:4" x14ac:dyDescent="0.35">
      <c r="B20" s="10" t="s">
        <v>126</v>
      </c>
      <c r="C20" s="2">
        <v>1900000</v>
      </c>
      <c r="D20" s="2">
        <v>1141794.3</v>
      </c>
    </row>
    <row r="21" spans="2:4" x14ac:dyDescent="0.35">
      <c r="B21" s="10" t="s">
        <v>125</v>
      </c>
      <c r="C21" s="2">
        <v>2500000</v>
      </c>
      <c r="D21" s="2">
        <v>1194193</v>
      </c>
    </row>
    <row r="22" spans="2:4" x14ac:dyDescent="0.35">
      <c r="B22" s="10" t="s">
        <v>117</v>
      </c>
      <c r="C22" s="2">
        <v>4400000</v>
      </c>
      <c r="D22" s="2">
        <v>2335987.2999999998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808-00B2-45B4-BE2D-72279CA385AB}">
  <dimension ref="B1:C61"/>
  <sheetViews>
    <sheetView topLeftCell="A40" workbookViewId="0">
      <selection activeCell="N44" sqref="N44"/>
    </sheetView>
  </sheetViews>
  <sheetFormatPr defaultRowHeight="14.5" x14ac:dyDescent="0.35"/>
  <cols>
    <col min="1" max="1" width="2.54296875" style="2" customWidth="1"/>
    <col min="2" max="2" width="14.36328125" style="2" bestFit="1" customWidth="1"/>
    <col min="3" max="3" width="13.36328125" style="2" bestFit="1" customWidth="1"/>
    <col min="4" max="4" width="10.1796875" style="2" bestFit="1" customWidth="1"/>
    <col min="5" max="16384" width="8.7265625" style="2"/>
  </cols>
  <sheetData>
    <row r="1" spans="2:3" x14ac:dyDescent="0.35">
      <c r="B1" s="2" t="s">
        <v>116</v>
      </c>
      <c r="C1" s="2" t="s">
        <v>124</v>
      </c>
    </row>
    <row r="2" spans="2:3" x14ac:dyDescent="0.35">
      <c r="B2" s="10" t="s">
        <v>94</v>
      </c>
      <c r="C2" s="2">
        <v>7</v>
      </c>
    </row>
    <row r="3" spans="2:3" x14ac:dyDescent="0.35">
      <c r="B3" s="11" t="s">
        <v>112</v>
      </c>
      <c r="C3" s="2">
        <v>4</v>
      </c>
    </row>
    <row r="4" spans="2:3" x14ac:dyDescent="0.35">
      <c r="B4" s="11" t="s">
        <v>107</v>
      </c>
      <c r="C4" s="2">
        <v>3</v>
      </c>
    </row>
    <row r="5" spans="2:3" x14ac:dyDescent="0.35">
      <c r="B5" s="10" t="s">
        <v>90</v>
      </c>
      <c r="C5" s="2">
        <v>13</v>
      </c>
    </row>
    <row r="6" spans="2:3" x14ac:dyDescent="0.35">
      <c r="B6" s="11" t="s">
        <v>114</v>
      </c>
      <c r="C6" s="2">
        <v>8</v>
      </c>
    </row>
    <row r="7" spans="2:3" x14ac:dyDescent="0.35">
      <c r="B7" s="11" t="s">
        <v>106</v>
      </c>
      <c r="C7" s="2">
        <v>5</v>
      </c>
    </row>
    <row r="8" spans="2:3" x14ac:dyDescent="0.35">
      <c r="B8" s="10" t="s">
        <v>95</v>
      </c>
      <c r="C8" s="2">
        <v>6</v>
      </c>
    </row>
    <row r="9" spans="2:3" x14ac:dyDescent="0.35">
      <c r="B9" s="11" t="s">
        <v>115</v>
      </c>
      <c r="C9" s="2">
        <v>3</v>
      </c>
    </row>
    <row r="10" spans="2:3" x14ac:dyDescent="0.35">
      <c r="B10" s="11" t="s">
        <v>107</v>
      </c>
      <c r="C10" s="2">
        <v>3</v>
      </c>
    </row>
    <row r="11" spans="2:3" x14ac:dyDescent="0.35">
      <c r="B11" s="10" t="s">
        <v>92</v>
      </c>
      <c r="C11" s="2">
        <v>12</v>
      </c>
    </row>
    <row r="12" spans="2:3" x14ac:dyDescent="0.35">
      <c r="B12" s="11" t="s">
        <v>111</v>
      </c>
      <c r="C12" s="2">
        <v>7</v>
      </c>
    </row>
    <row r="13" spans="2:3" x14ac:dyDescent="0.35">
      <c r="B13" s="11" t="s">
        <v>113</v>
      </c>
      <c r="C13" s="2">
        <v>5</v>
      </c>
    </row>
    <row r="14" spans="2:3" x14ac:dyDescent="0.35">
      <c r="B14" s="10" t="s">
        <v>91</v>
      </c>
      <c r="C14" s="2">
        <v>4</v>
      </c>
    </row>
    <row r="15" spans="2:3" x14ac:dyDescent="0.35">
      <c r="B15" s="11" t="s">
        <v>108</v>
      </c>
      <c r="C15" s="2">
        <v>4</v>
      </c>
    </row>
    <row r="16" spans="2:3" x14ac:dyDescent="0.35">
      <c r="B16" s="10" t="s">
        <v>93</v>
      </c>
      <c r="C16" s="2">
        <v>10</v>
      </c>
    </row>
    <row r="17" spans="2:3" x14ac:dyDescent="0.35">
      <c r="B17" s="11" t="s">
        <v>109</v>
      </c>
      <c r="C17" s="2">
        <v>6</v>
      </c>
    </row>
    <row r="18" spans="2:3" x14ac:dyDescent="0.35">
      <c r="B18" s="11" t="s">
        <v>110</v>
      </c>
      <c r="C18" s="2">
        <v>4</v>
      </c>
    </row>
    <row r="19" spans="2:3" x14ac:dyDescent="0.35">
      <c r="B19" s="10" t="s">
        <v>117</v>
      </c>
      <c r="C19" s="2">
        <v>52</v>
      </c>
    </row>
    <row r="22" spans="2:3" x14ac:dyDescent="0.35">
      <c r="B22" s="2" t="s">
        <v>116</v>
      </c>
      <c r="C22" s="2" t="s">
        <v>129</v>
      </c>
    </row>
    <row r="23" spans="2:3" x14ac:dyDescent="0.35">
      <c r="B23" s="10" t="s">
        <v>94</v>
      </c>
      <c r="C23" s="3">
        <v>59414.385714285716</v>
      </c>
    </row>
    <row r="24" spans="2:3" x14ac:dyDescent="0.35">
      <c r="B24" s="11" t="s">
        <v>112</v>
      </c>
      <c r="C24" s="3">
        <v>70472.574999999997</v>
      </c>
    </row>
    <row r="25" spans="2:3" x14ac:dyDescent="0.35">
      <c r="B25" s="11" t="s">
        <v>107</v>
      </c>
      <c r="C25" s="3">
        <v>44670.133333333331</v>
      </c>
    </row>
    <row r="26" spans="2:3" x14ac:dyDescent="0.35">
      <c r="B26" s="10" t="s">
        <v>90</v>
      </c>
      <c r="C26" s="3">
        <v>34510.876923076918</v>
      </c>
    </row>
    <row r="27" spans="2:3" x14ac:dyDescent="0.35">
      <c r="B27" s="11" t="s">
        <v>114</v>
      </c>
      <c r="C27" s="3">
        <v>30549.5</v>
      </c>
    </row>
    <row r="28" spans="2:3" x14ac:dyDescent="0.35">
      <c r="B28" s="11" t="s">
        <v>106</v>
      </c>
      <c r="C28" s="3">
        <v>40849.08</v>
      </c>
    </row>
    <row r="29" spans="2:3" x14ac:dyDescent="0.35">
      <c r="B29" s="10" t="s">
        <v>95</v>
      </c>
      <c r="C29" s="3">
        <v>42861.399999999994</v>
      </c>
    </row>
    <row r="30" spans="2:3" x14ac:dyDescent="0.35">
      <c r="B30" s="11" t="s">
        <v>115</v>
      </c>
      <c r="C30" s="3">
        <v>20725.166666666664</v>
      </c>
    </row>
    <row r="31" spans="2:3" x14ac:dyDescent="0.35">
      <c r="B31" s="11" t="s">
        <v>107</v>
      </c>
      <c r="C31" s="3">
        <v>64997.633333333339</v>
      </c>
    </row>
    <row r="32" spans="2:3" x14ac:dyDescent="0.35">
      <c r="B32" s="10" t="s">
        <v>92</v>
      </c>
      <c r="C32" s="3">
        <v>41947.283333333326</v>
      </c>
    </row>
    <row r="33" spans="2:3" x14ac:dyDescent="0.35">
      <c r="B33" s="11" t="s">
        <v>111</v>
      </c>
      <c r="C33" s="3">
        <v>39607.457142857143</v>
      </c>
    </row>
    <row r="34" spans="2:3" x14ac:dyDescent="0.35">
      <c r="B34" s="11" t="s">
        <v>113</v>
      </c>
      <c r="C34" s="3">
        <v>45223.040000000001</v>
      </c>
    </row>
    <row r="35" spans="2:3" x14ac:dyDescent="0.35">
      <c r="B35" s="10" t="s">
        <v>91</v>
      </c>
      <c r="C35" s="3">
        <v>23449.175000000003</v>
      </c>
    </row>
    <row r="36" spans="2:3" x14ac:dyDescent="0.35">
      <c r="B36" s="11" t="s">
        <v>108</v>
      </c>
      <c r="C36" s="3">
        <v>23449.175000000003</v>
      </c>
    </row>
    <row r="37" spans="2:3" x14ac:dyDescent="0.35">
      <c r="B37" s="10" t="s">
        <v>93</v>
      </c>
      <c r="C37" s="3">
        <v>61711.270000000004</v>
      </c>
    </row>
    <row r="38" spans="2:3" x14ac:dyDescent="0.35">
      <c r="B38" s="11" t="s">
        <v>109</v>
      </c>
      <c r="C38" s="3">
        <v>72007.116666666654</v>
      </c>
    </row>
    <row r="39" spans="2:3" x14ac:dyDescent="0.35">
      <c r="B39" s="11" t="s">
        <v>110</v>
      </c>
      <c r="C39" s="3">
        <v>46267.499999999993</v>
      </c>
    </row>
    <row r="40" spans="2:3" x14ac:dyDescent="0.35">
      <c r="B40" s="10" t="s">
        <v>117</v>
      </c>
      <c r="C40" s="3">
        <v>44922.832692307689</v>
      </c>
    </row>
    <row r="43" spans="2:3" x14ac:dyDescent="0.35">
      <c r="B43" s="2" t="s">
        <v>116</v>
      </c>
      <c r="C43" s="2" t="s">
        <v>128</v>
      </c>
    </row>
    <row r="44" spans="2:3" x14ac:dyDescent="0.35">
      <c r="B44" s="10" t="s">
        <v>94</v>
      </c>
      <c r="C44" s="12">
        <v>19.714285714285715</v>
      </c>
    </row>
    <row r="45" spans="2:3" x14ac:dyDescent="0.35">
      <c r="B45" s="11" t="s">
        <v>112</v>
      </c>
      <c r="C45" s="12">
        <v>22</v>
      </c>
    </row>
    <row r="46" spans="2:3" x14ac:dyDescent="0.35">
      <c r="B46" s="11" t="s">
        <v>107</v>
      </c>
      <c r="C46" s="12">
        <v>16.666666666666668</v>
      </c>
    </row>
    <row r="47" spans="2:3" x14ac:dyDescent="0.35">
      <c r="B47" s="10" t="s">
        <v>90</v>
      </c>
      <c r="C47" s="12">
        <v>14.692307692307692</v>
      </c>
    </row>
    <row r="48" spans="2:3" x14ac:dyDescent="0.35">
      <c r="B48" s="11" t="s">
        <v>114</v>
      </c>
      <c r="C48" s="12">
        <v>13.375</v>
      </c>
    </row>
    <row r="49" spans="2:3" x14ac:dyDescent="0.35">
      <c r="B49" s="11" t="s">
        <v>106</v>
      </c>
      <c r="C49" s="12">
        <v>16.8</v>
      </c>
    </row>
    <row r="50" spans="2:3" x14ac:dyDescent="0.35">
      <c r="B50" s="10" t="s">
        <v>95</v>
      </c>
      <c r="C50" s="12">
        <v>16.666666666666668</v>
      </c>
    </row>
    <row r="51" spans="2:3" x14ac:dyDescent="0.35">
      <c r="B51" s="11" t="s">
        <v>115</v>
      </c>
      <c r="C51" s="12">
        <v>12.333333333333334</v>
      </c>
    </row>
    <row r="52" spans="2:3" x14ac:dyDescent="0.35">
      <c r="B52" s="11" t="s">
        <v>107</v>
      </c>
      <c r="C52" s="12">
        <v>21</v>
      </c>
    </row>
    <row r="53" spans="2:3" x14ac:dyDescent="0.35">
      <c r="B53" s="10" t="s">
        <v>92</v>
      </c>
      <c r="C53" s="12">
        <v>16.333333333333332</v>
      </c>
    </row>
    <row r="54" spans="2:3" x14ac:dyDescent="0.35">
      <c r="B54" s="11" t="s">
        <v>111</v>
      </c>
      <c r="C54" s="12">
        <v>15.857142857142858</v>
      </c>
    </row>
    <row r="55" spans="2:3" x14ac:dyDescent="0.35">
      <c r="B55" s="11" t="s">
        <v>113</v>
      </c>
      <c r="C55" s="12">
        <v>17</v>
      </c>
    </row>
    <row r="56" spans="2:3" x14ac:dyDescent="0.35">
      <c r="B56" s="10" t="s">
        <v>91</v>
      </c>
      <c r="C56" s="12">
        <v>11.75</v>
      </c>
    </row>
    <row r="57" spans="2:3" x14ac:dyDescent="0.35">
      <c r="B57" s="11" t="s">
        <v>108</v>
      </c>
      <c r="C57" s="12">
        <v>11.75</v>
      </c>
    </row>
    <row r="58" spans="2:3" x14ac:dyDescent="0.35">
      <c r="B58" s="10" t="s">
        <v>93</v>
      </c>
      <c r="C58" s="12">
        <v>19</v>
      </c>
    </row>
    <row r="59" spans="2:3" x14ac:dyDescent="0.35">
      <c r="B59" s="11" t="s">
        <v>109</v>
      </c>
      <c r="C59" s="12">
        <v>20.833333333333332</v>
      </c>
    </row>
    <row r="60" spans="2:3" x14ac:dyDescent="0.35">
      <c r="B60" s="11" t="s">
        <v>110</v>
      </c>
      <c r="C60" s="12">
        <v>16.25</v>
      </c>
    </row>
    <row r="61" spans="2:3" x14ac:dyDescent="0.35">
      <c r="B61" s="10" t="s">
        <v>117</v>
      </c>
      <c r="C61" s="12">
        <v>16.576923076923077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6EEB-74EB-426B-A549-4FD9C0F7EBB7}">
  <dimension ref="B1:C41"/>
  <sheetViews>
    <sheetView topLeftCell="A24" workbookViewId="0">
      <selection activeCell="S40" sqref="S35:S40"/>
    </sheetView>
  </sheetViews>
  <sheetFormatPr defaultRowHeight="14.5" x14ac:dyDescent="0.35"/>
  <cols>
    <col min="1" max="1" width="2.6328125" style="2" customWidth="1"/>
    <col min="2" max="2" width="12.36328125" style="2" bestFit="1" customWidth="1"/>
    <col min="3" max="3" width="13.7265625" style="2" bestFit="1" customWidth="1"/>
    <col min="4" max="16384" width="8.7265625" style="2"/>
  </cols>
  <sheetData>
    <row r="1" spans="2:3" x14ac:dyDescent="0.35">
      <c r="B1" s="2" t="s">
        <v>116</v>
      </c>
      <c r="C1" s="2" t="s">
        <v>124</v>
      </c>
    </row>
    <row r="2" spans="2:3" x14ac:dyDescent="0.35">
      <c r="B2" s="10" t="s">
        <v>41</v>
      </c>
      <c r="C2" s="2">
        <v>3</v>
      </c>
    </row>
    <row r="3" spans="2:3" x14ac:dyDescent="0.35">
      <c r="B3" s="10" t="s">
        <v>50</v>
      </c>
      <c r="C3" s="2">
        <v>3</v>
      </c>
    </row>
    <row r="4" spans="2:3" x14ac:dyDescent="0.35">
      <c r="B4" s="10" t="s">
        <v>26</v>
      </c>
      <c r="C4" s="2">
        <v>3</v>
      </c>
    </row>
    <row r="5" spans="2:3" x14ac:dyDescent="0.35">
      <c r="B5" s="10" t="s">
        <v>58</v>
      </c>
      <c r="C5" s="2">
        <v>3</v>
      </c>
    </row>
    <row r="6" spans="2:3" x14ac:dyDescent="0.35">
      <c r="B6" s="10" t="s">
        <v>29</v>
      </c>
      <c r="C6" s="2">
        <v>3</v>
      </c>
    </row>
    <row r="7" spans="2:3" x14ac:dyDescent="0.35">
      <c r="B7" s="10" t="s">
        <v>45</v>
      </c>
      <c r="C7" s="2">
        <v>3</v>
      </c>
    </row>
    <row r="8" spans="2:3" x14ac:dyDescent="0.35">
      <c r="B8" s="10" t="s">
        <v>24</v>
      </c>
      <c r="C8" s="2">
        <v>3</v>
      </c>
    </row>
    <row r="9" spans="2:3" x14ac:dyDescent="0.35">
      <c r="B9" s="10" t="s">
        <v>22</v>
      </c>
      <c r="C9" s="2">
        <v>3</v>
      </c>
    </row>
    <row r="10" spans="2:3" x14ac:dyDescent="0.35">
      <c r="B10" s="10" t="s">
        <v>19</v>
      </c>
      <c r="C10" s="2">
        <v>3</v>
      </c>
    </row>
    <row r="11" spans="2:3" x14ac:dyDescent="0.35">
      <c r="B11" s="10" t="s">
        <v>32</v>
      </c>
      <c r="C11" s="2">
        <v>3</v>
      </c>
    </row>
    <row r="12" spans="2:3" x14ac:dyDescent="0.35">
      <c r="B12" s="10" t="s">
        <v>38</v>
      </c>
      <c r="C12" s="2">
        <v>3</v>
      </c>
    </row>
    <row r="13" spans="2:3" x14ac:dyDescent="0.35">
      <c r="B13" s="10" t="s">
        <v>39</v>
      </c>
      <c r="C13" s="2">
        <v>3</v>
      </c>
    </row>
    <row r="14" spans="2:3" x14ac:dyDescent="0.35">
      <c r="B14" s="10" t="s">
        <v>16</v>
      </c>
      <c r="C14" s="2">
        <v>6</v>
      </c>
    </row>
    <row r="15" spans="2:3" x14ac:dyDescent="0.35">
      <c r="B15" s="10" t="s">
        <v>52</v>
      </c>
      <c r="C15" s="2">
        <v>3</v>
      </c>
    </row>
    <row r="16" spans="2:3" x14ac:dyDescent="0.35">
      <c r="B16" s="10" t="s">
        <v>43</v>
      </c>
      <c r="C16" s="2">
        <v>3</v>
      </c>
    </row>
    <row r="17" spans="2:3" x14ac:dyDescent="0.35">
      <c r="B17" s="10" t="s">
        <v>36</v>
      </c>
      <c r="C17" s="2">
        <v>3</v>
      </c>
    </row>
    <row r="18" spans="2:3" x14ac:dyDescent="0.35">
      <c r="B18" s="10" t="s">
        <v>34</v>
      </c>
      <c r="C18" s="2">
        <v>1</v>
      </c>
    </row>
    <row r="19" spans="2:3" x14ac:dyDescent="0.35">
      <c r="B19" s="10" t="s">
        <v>117</v>
      </c>
      <c r="C19" s="2">
        <v>52</v>
      </c>
    </row>
    <row r="23" spans="2:3" x14ac:dyDescent="0.35">
      <c r="B23" s="2" t="s">
        <v>116</v>
      </c>
      <c r="C23" s="2" t="s">
        <v>118</v>
      </c>
    </row>
    <row r="24" spans="2:3" x14ac:dyDescent="0.35">
      <c r="B24" s="10" t="s">
        <v>41</v>
      </c>
      <c r="C24" s="2">
        <v>144647.70000000001</v>
      </c>
    </row>
    <row r="25" spans="2:3" x14ac:dyDescent="0.35">
      <c r="B25" s="10" t="s">
        <v>50</v>
      </c>
      <c r="C25" s="2">
        <v>150656.40000000002</v>
      </c>
    </row>
    <row r="26" spans="2:3" x14ac:dyDescent="0.35">
      <c r="B26" s="10" t="s">
        <v>26</v>
      </c>
      <c r="C26" s="2">
        <v>154427.9</v>
      </c>
    </row>
    <row r="27" spans="2:3" x14ac:dyDescent="0.35">
      <c r="B27" s="10" t="s">
        <v>58</v>
      </c>
      <c r="C27" s="2">
        <v>179986</v>
      </c>
    </row>
    <row r="28" spans="2:3" x14ac:dyDescent="0.35">
      <c r="B28" s="10" t="s">
        <v>29</v>
      </c>
      <c r="C28" s="2">
        <v>143640.70000000001</v>
      </c>
    </row>
    <row r="29" spans="2:3" x14ac:dyDescent="0.35">
      <c r="B29" s="10" t="s">
        <v>45</v>
      </c>
      <c r="C29" s="2">
        <v>135078.20000000001</v>
      </c>
    </row>
    <row r="30" spans="2:3" x14ac:dyDescent="0.35">
      <c r="B30" s="10" t="s">
        <v>24</v>
      </c>
      <c r="C30" s="2">
        <v>184693.8</v>
      </c>
    </row>
    <row r="31" spans="2:3" x14ac:dyDescent="0.35">
      <c r="B31" s="10" t="s">
        <v>22</v>
      </c>
      <c r="C31" s="2">
        <v>127731.3</v>
      </c>
    </row>
    <row r="32" spans="2:3" x14ac:dyDescent="0.35">
      <c r="B32" s="10" t="s">
        <v>19</v>
      </c>
      <c r="C32" s="2">
        <v>70964.900000000009</v>
      </c>
    </row>
    <row r="33" spans="2:3" x14ac:dyDescent="0.35">
      <c r="B33" s="10" t="s">
        <v>32</v>
      </c>
      <c r="C33" s="2">
        <v>65315</v>
      </c>
    </row>
    <row r="34" spans="2:3" x14ac:dyDescent="0.35">
      <c r="B34" s="10" t="s">
        <v>38</v>
      </c>
      <c r="C34" s="2">
        <v>138561.5</v>
      </c>
    </row>
    <row r="35" spans="2:3" x14ac:dyDescent="0.35">
      <c r="B35" s="10" t="s">
        <v>39</v>
      </c>
      <c r="C35" s="2">
        <v>141229.4</v>
      </c>
    </row>
    <row r="36" spans="2:3" x14ac:dyDescent="0.35">
      <c r="B36" s="10" t="s">
        <v>16</v>
      </c>
      <c r="C36" s="2">
        <v>305432.39999999997</v>
      </c>
    </row>
    <row r="37" spans="2:3" x14ac:dyDescent="0.35">
      <c r="B37" s="10" t="s">
        <v>52</v>
      </c>
      <c r="C37" s="2">
        <v>177713.9</v>
      </c>
    </row>
    <row r="38" spans="2:3" x14ac:dyDescent="0.35">
      <c r="B38" s="10" t="s">
        <v>43</v>
      </c>
      <c r="C38" s="2">
        <v>65964.900000000009</v>
      </c>
    </row>
    <row r="39" spans="2:3" x14ac:dyDescent="0.35">
      <c r="B39" s="10" t="s">
        <v>36</v>
      </c>
      <c r="C39" s="2">
        <v>130601.60000000001</v>
      </c>
    </row>
    <row r="40" spans="2:3" x14ac:dyDescent="0.35">
      <c r="B40" s="10" t="s">
        <v>34</v>
      </c>
      <c r="C40" s="2">
        <v>19341.7</v>
      </c>
    </row>
    <row r="41" spans="2:3" x14ac:dyDescent="0.35">
      <c r="B41" s="10" t="s">
        <v>117</v>
      </c>
      <c r="C41" s="2">
        <v>2335987.2999999998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4D67-98B8-4022-9445-E3A3148AF9BF}">
  <dimension ref="B2:C8"/>
  <sheetViews>
    <sheetView topLeftCell="A2" workbookViewId="0">
      <selection activeCell="D6" sqref="D6"/>
    </sheetView>
  </sheetViews>
  <sheetFormatPr defaultRowHeight="14.5" x14ac:dyDescent="0.35"/>
  <cols>
    <col min="1" max="1" width="3" style="2" customWidth="1"/>
    <col min="2" max="2" width="12.36328125" style="2" bestFit="1" customWidth="1"/>
    <col min="3" max="3" width="13.7265625" style="2" bestFit="1" customWidth="1"/>
    <col min="4" max="16384" width="8.7265625" style="2"/>
  </cols>
  <sheetData>
    <row r="2" spans="2:3" x14ac:dyDescent="0.35">
      <c r="B2" s="2" t="s">
        <v>116</v>
      </c>
      <c r="C2" s="2" t="s">
        <v>124</v>
      </c>
    </row>
    <row r="3" spans="2:3" x14ac:dyDescent="0.35">
      <c r="B3" s="10" t="s">
        <v>15</v>
      </c>
      <c r="C3" s="2">
        <v>24</v>
      </c>
    </row>
    <row r="4" spans="2:3" x14ac:dyDescent="0.35">
      <c r="B4" s="10" t="s">
        <v>48</v>
      </c>
      <c r="C4" s="2">
        <v>8</v>
      </c>
    </row>
    <row r="5" spans="2:3" x14ac:dyDescent="0.35">
      <c r="B5" s="10" t="s">
        <v>21</v>
      </c>
      <c r="C5" s="2">
        <v>7</v>
      </c>
    </row>
    <row r="6" spans="2:3" x14ac:dyDescent="0.35">
      <c r="B6" s="10" t="s">
        <v>57</v>
      </c>
      <c r="C6" s="2">
        <v>2</v>
      </c>
    </row>
    <row r="7" spans="2:3" x14ac:dyDescent="0.35">
      <c r="B7" s="10" t="s">
        <v>18</v>
      </c>
      <c r="C7" s="2">
        <v>11</v>
      </c>
    </row>
    <row r="8" spans="2:3" x14ac:dyDescent="0.35">
      <c r="B8" s="10" t="s">
        <v>117</v>
      </c>
      <c r="C8" s="2">
        <v>52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car inventory</vt:lpstr>
      <vt:lpstr>Descriptive Statistics</vt:lpstr>
      <vt:lpstr>Age and Milage analysis</vt:lpstr>
      <vt:lpstr>Warranty Analysis</vt:lpstr>
      <vt:lpstr>Manufacturer and Model insights</vt:lpstr>
      <vt:lpstr>Driver Analysis</vt:lpstr>
      <vt:lpstr>Colour Preference</vt:lpstr>
      <vt:lpstr>me</vt:lpstr>
      <vt:lpstr>'car inventory'!Print_Area</vt:lpstr>
      <vt:lpstr>'Descriptive Statistics'!Print_Area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Kyei</dc:creator>
  <cp:lastModifiedBy>Ernest Kyei</cp:lastModifiedBy>
  <cp:lastPrinted>2024-06-07T04:25:34Z</cp:lastPrinted>
  <dcterms:created xsi:type="dcterms:W3CDTF">2024-05-23T11:41:40Z</dcterms:created>
  <dcterms:modified xsi:type="dcterms:W3CDTF">2024-06-08T02:14:26Z</dcterms:modified>
</cp:coreProperties>
</file>