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kothetnaing/Desktop/Old Question Template/"/>
    </mc:Choice>
  </mc:AlternateContent>
  <xr:revisionPtr revIDLastSave="0" documentId="13_ncr:1_{78BBA7C0-1E4E-B14A-AE56-4FA49D0985DC}" xr6:coauthVersionLast="47" xr6:coauthVersionMax="47" xr10:uidLastSave="{00000000-0000-0000-0000-000000000000}"/>
  <bookViews>
    <workbookView xWindow="520" yWindow="500" windowWidth="28040" windowHeight="16300" activeTab="1" xr2:uid="{DE8F6EAF-3005-0D4D-ABC3-FAC7000554F6}"/>
  </bookViews>
  <sheets>
    <sheet name="2019 Q (1)" sheetId="1" r:id="rId1"/>
    <sheet name="2019 Q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1" i="2" l="1" a="1"/>
  <c r="C61" i="2" s="1"/>
  <c r="C15" i="2" l="1" a="1"/>
  <c r="C15" i="2" s="1"/>
  <c r="B15" i="2" a="1"/>
  <c r="B15" i="2" s="1"/>
  <c r="F9" i="2"/>
  <c r="F10" i="2"/>
  <c r="F8" i="2"/>
  <c r="F11" i="2" s="1"/>
  <c r="D11" i="2"/>
  <c r="E10" i="2"/>
  <c r="E8" i="2"/>
  <c r="E11" i="2" s="1"/>
  <c r="D9" i="2"/>
  <c r="D10" i="2"/>
  <c r="D8" i="2"/>
  <c r="C9" i="2"/>
  <c r="C10" i="2"/>
  <c r="C8" i="2"/>
  <c r="C11" i="2" s="1"/>
  <c r="F48" i="1"/>
  <c r="E48" i="1"/>
  <c r="D48" i="1"/>
  <c r="D42" i="1"/>
  <c r="G39" i="1" s="1"/>
  <c r="E25" i="1"/>
  <c r="F24" i="1"/>
  <c r="E23" i="1"/>
  <c r="E24" i="1"/>
  <c r="E22" i="1"/>
  <c r="F49" i="1" s="1"/>
  <c r="D23" i="1"/>
  <c r="D24" i="1"/>
  <c r="D22" i="1"/>
  <c r="F22" i="1" s="1"/>
  <c r="C23" i="1"/>
  <c r="C25" i="1" s="1"/>
  <c r="C24" i="1"/>
  <c r="C22" i="1"/>
  <c r="L15" i="1"/>
  <c r="L16" i="1" s="1"/>
  <c r="K15" i="1"/>
  <c r="K16" i="1" s="1"/>
  <c r="L17" i="1" s="1"/>
  <c r="J11" i="1"/>
  <c r="C9" i="1" a="1"/>
  <c r="C9" i="1" s="1"/>
  <c r="M6" i="1"/>
  <c r="C27" i="1" l="1" a="1"/>
  <c r="C27" i="1" s="1"/>
  <c r="G27" i="1" s="1"/>
  <c r="G41" i="1"/>
  <c r="D25" i="1"/>
  <c r="C28" i="1" s="1" a="1"/>
  <c r="C28" i="1" s="1"/>
  <c r="G28" i="1" s="1"/>
  <c r="D49" i="1"/>
  <c r="G37" i="1"/>
  <c r="E49" i="1"/>
  <c r="F23" i="1"/>
  <c r="C30" i="1" a="1"/>
  <c r="C30" i="1" s="1"/>
  <c r="G32" i="1" s="1"/>
  <c r="G38" i="1"/>
  <c r="H25" i="1" l="1"/>
  <c r="H26" i="1" s="1"/>
  <c r="C37" i="1"/>
  <c r="E37" i="1" s="1"/>
  <c r="C43" i="1" l="1"/>
  <c r="C41" i="1"/>
  <c r="E41" i="1" s="1"/>
  <c r="C40" i="1"/>
  <c r="C38" i="1"/>
  <c r="E38" i="1" s="1"/>
  <c r="C39" i="1" l="1"/>
  <c r="E39" i="1" s="1"/>
  <c r="C42" i="1" l="1"/>
  <c r="E42" i="1" s="1"/>
  <c r="F37" i="1" l="1"/>
  <c r="F38" i="1"/>
  <c r="F41" i="1"/>
  <c r="F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<sst xmlns="http://schemas.openxmlformats.org/spreadsheetml/2006/main" count="92" uniqueCount="60">
  <si>
    <t>Glass Type</t>
  </si>
  <si>
    <t>Operator 1</t>
  </si>
  <si>
    <t>Temperature</t>
  </si>
  <si>
    <t>Operator 2</t>
  </si>
  <si>
    <t>a=</t>
  </si>
  <si>
    <t xml:space="preserve">b= </t>
  </si>
  <si>
    <t>n=</t>
  </si>
  <si>
    <t>abn=</t>
  </si>
  <si>
    <t>Sum=</t>
  </si>
  <si>
    <t>Day 1</t>
  </si>
  <si>
    <t>Day2</t>
  </si>
  <si>
    <t>Block Total</t>
  </si>
  <si>
    <t>Block total^2</t>
  </si>
  <si>
    <t>Yi..</t>
  </si>
  <si>
    <t>Y.j.</t>
  </si>
  <si>
    <t>Y…=</t>
  </si>
  <si>
    <t>Yi..^2=</t>
  </si>
  <si>
    <t>Y.j.^2=</t>
  </si>
  <si>
    <t>sum=</t>
  </si>
  <si>
    <t>Sourse of Variation</t>
  </si>
  <si>
    <t>Sum of Square</t>
  </si>
  <si>
    <t>DF</t>
  </si>
  <si>
    <t>Mean Square</t>
  </si>
  <si>
    <t>F0</t>
  </si>
  <si>
    <t>F_critical</t>
  </si>
  <si>
    <t>SS A</t>
  </si>
  <si>
    <t>SS B</t>
  </si>
  <si>
    <t>SS AB</t>
  </si>
  <si>
    <t>SS Sub</t>
  </si>
  <si>
    <t>SS Block</t>
  </si>
  <si>
    <t>SSE</t>
  </si>
  <si>
    <t>SST</t>
  </si>
  <si>
    <t>Y…^2=</t>
  </si>
  <si>
    <t>A,B and AB are significant, the block effect seems not exist.</t>
  </si>
  <si>
    <t>B.</t>
  </si>
  <si>
    <t>Treatment average:</t>
  </si>
  <si>
    <t>Row average (A)</t>
  </si>
  <si>
    <t>Collum average(B)</t>
  </si>
  <si>
    <t>So Glass type 1 should be used and operartion temperature should be kept at 150℃.</t>
  </si>
  <si>
    <t>Temperature (℃)</t>
  </si>
  <si>
    <t>Pressure(psig)</t>
  </si>
  <si>
    <t>µ</t>
  </si>
  <si>
    <t>T1</t>
  </si>
  <si>
    <t>T2</t>
  </si>
  <si>
    <t>T3</t>
  </si>
  <si>
    <t>B1</t>
  </si>
  <si>
    <t>B2</t>
  </si>
  <si>
    <t>B3</t>
  </si>
  <si>
    <t>TB11</t>
  </si>
  <si>
    <t>TB12</t>
  </si>
  <si>
    <t>TB13</t>
  </si>
  <si>
    <t>TB21</t>
  </si>
  <si>
    <t>TB22</t>
  </si>
  <si>
    <t>TB23</t>
  </si>
  <si>
    <t>TB31</t>
  </si>
  <si>
    <t>TB32</t>
  </si>
  <si>
    <t>TB33</t>
  </si>
  <si>
    <t>Add Eq;</t>
  </si>
  <si>
    <t>Tb23</t>
  </si>
  <si>
    <t>A^-1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</si>
</sst>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right"/>
    </xf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8BD3-8629-3047-80C0-BF5DA844FE99}">
  <dimension ref="B1:M52"/>
  <sheetViews>
    <sheetView topLeftCell="A31" workbookViewId="0">
      <selection activeCell="J26" sqref="J26"/>
    </sheetView>
  </sheetViews>
  <sheetFormatPr baseColWidth="10" defaultRowHeight="16" x14ac:dyDescent="0.2"/>
  <cols>
    <col min="2" max="2" width="16" customWidth="1"/>
    <col min="3" max="3" width="15.33203125" customWidth="1"/>
    <col min="4" max="4" width="15.5" customWidth="1"/>
    <col min="5" max="6" width="15.6640625" customWidth="1"/>
    <col min="7" max="7" width="17.33203125" customWidth="1"/>
    <col min="8" max="8" width="16.6640625" customWidth="1"/>
  </cols>
  <sheetData>
    <row r="1" spans="2:13" x14ac:dyDescent="0.2">
      <c r="D1" s="1" t="s">
        <v>1</v>
      </c>
      <c r="G1" t="s">
        <v>3</v>
      </c>
    </row>
    <row r="2" spans="2:13" x14ac:dyDescent="0.2">
      <c r="B2" t="s">
        <v>0</v>
      </c>
      <c r="D2" t="s">
        <v>2</v>
      </c>
      <c r="G2" t="s">
        <v>2</v>
      </c>
    </row>
    <row r="3" spans="2:13" x14ac:dyDescent="0.2">
      <c r="C3" s="8">
        <v>100</v>
      </c>
      <c r="D3" s="8">
        <v>125</v>
      </c>
      <c r="E3" s="8">
        <v>150</v>
      </c>
      <c r="F3" s="8">
        <v>100</v>
      </c>
      <c r="G3" s="8">
        <v>125</v>
      </c>
      <c r="H3" s="8">
        <v>150</v>
      </c>
      <c r="I3" t="s">
        <v>4</v>
      </c>
      <c r="J3">
        <v>3</v>
      </c>
    </row>
    <row r="4" spans="2:13" x14ac:dyDescent="0.2">
      <c r="B4">
        <v>1</v>
      </c>
      <c r="C4">
        <v>580</v>
      </c>
      <c r="D4">
        <v>1090</v>
      </c>
      <c r="E4">
        <v>1392</v>
      </c>
      <c r="F4">
        <v>568</v>
      </c>
      <c r="G4">
        <v>1087</v>
      </c>
      <c r="H4">
        <v>1380</v>
      </c>
      <c r="I4" t="s">
        <v>5</v>
      </c>
      <c r="J4">
        <v>3</v>
      </c>
    </row>
    <row r="5" spans="2:13" x14ac:dyDescent="0.2">
      <c r="B5">
        <v>2</v>
      </c>
      <c r="C5">
        <v>550</v>
      </c>
      <c r="D5">
        <v>1070</v>
      </c>
      <c r="E5">
        <v>1328</v>
      </c>
      <c r="F5">
        <v>530</v>
      </c>
      <c r="G5">
        <v>1035</v>
      </c>
      <c r="H5">
        <v>1312</v>
      </c>
      <c r="I5" t="s">
        <v>6</v>
      </c>
      <c r="J5">
        <v>2</v>
      </c>
    </row>
    <row r="6" spans="2:13" x14ac:dyDescent="0.2">
      <c r="B6">
        <v>3</v>
      </c>
      <c r="C6">
        <v>546</v>
      </c>
      <c r="D6">
        <v>1045</v>
      </c>
      <c r="E6">
        <v>867</v>
      </c>
      <c r="F6">
        <v>575</v>
      </c>
      <c r="G6">
        <v>1053</v>
      </c>
      <c r="H6">
        <v>904</v>
      </c>
      <c r="L6" s="2" t="s">
        <v>7</v>
      </c>
      <c r="M6" s="2">
        <f>J3*J4*J5</f>
        <v>18</v>
      </c>
    </row>
    <row r="9" spans="2:13" x14ac:dyDescent="0.2">
      <c r="C9" cm="1">
        <f t="array" ref="C9:H11">C4:H6^2</f>
        <v>336400</v>
      </c>
      <c r="D9">
        <v>1188100</v>
      </c>
      <c r="E9">
        <v>1937664</v>
      </c>
      <c r="F9">
        <v>322624</v>
      </c>
      <c r="G9">
        <v>1181569</v>
      </c>
      <c r="H9">
        <v>1904400</v>
      </c>
    </row>
    <row r="10" spans="2:13" x14ac:dyDescent="0.2">
      <c r="C10">
        <v>302500</v>
      </c>
      <c r="D10">
        <v>1144900</v>
      </c>
      <c r="E10">
        <v>1763584</v>
      </c>
      <c r="F10">
        <v>280900</v>
      </c>
      <c r="G10">
        <v>1071225</v>
      </c>
      <c r="H10">
        <v>1721344</v>
      </c>
    </row>
    <row r="11" spans="2:13" x14ac:dyDescent="0.2">
      <c r="C11">
        <v>298116</v>
      </c>
      <c r="D11">
        <v>1092025</v>
      </c>
      <c r="E11">
        <v>751689</v>
      </c>
      <c r="F11">
        <v>330625</v>
      </c>
      <c r="G11">
        <v>1108809</v>
      </c>
      <c r="H11">
        <v>817216</v>
      </c>
      <c r="I11" s="3" t="s">
        <v>8</v>
      </c>
      <c r="J11" s="3">
        <f>SUM(_xlfn.ANCHORARRAY(C9))</f>
        <v>17553690</v>
      </c>
    </row>
    <row r="14" spans="2:13" x14ac:dyDescent="0.2">
      <c r="B14" t="s">
        <v>0</v>
      </c>
      <c r="F14" t="s">
        <v>2</v>
      </c>
      <c r="K14" t="s">
        <v>9</v>
      </c>
      <c r="L14" t="s">
        <v>10</v>
      </c>
    </row>
    <row r="15" spans="2:13" x14ac:dyDescent="0.2">
      <c r="C15" s="4"/>
      <c r="D15" s="4">
        <v>100</v>
      </c>
      <c r="E15" s="4"/>
      <c r="F15" s="4">
        <v>125</v>
      </c>
      <c r="G15" s="4"/>
      <c r="H15" s="4">
        <v>150</v>
      </c>
      <c r="J15" t="s">
        <v>11</v>
      </c>
      <c r="K15">
        <f>SUM(C4:E6)</f>
        <v>8468</v>
      </c>
      <c r="L15">
        <f>SUM(F4:H6)</f>
        <v>8444</v>
      </c>
    </row>
    <row r="16" spans="2:13" x14ac:dyDescent="0.2">
      <c r="B16">
        <v>1</v>
      </c>
      <c r="C16">
        <v>580</v>
      </c>
      <c r="D16">
        <v>568</v>
      </c>
      <c r="E16">
        <v>1090</v>
      </c>
      <c r="F16">
        <v>1087</v>
      </c>
      <c r="G16">
        <v>1392</v>
      </c>
      <c r="H16">
        <v>1380</v>
      </c>
      <c r="J16" t="s">
        <v>12</v>
      </c>
      <c r="K16">
        <f>K15^2</f>
        <v>71707024</v>
      </c>
      <c r="L16">
        <f>L15^2</f>
        <v>71301136</v>
      </c>
    </row>
    <row r="17" spans="2:12" x14ac:dyDescent="0.2">
      <c r="B17">
        <v>2</v>
      </c>
      <c r="C17">
        <v>550</v>
      </c>
      <c r="D17">
        <v>530</v>
      </c>
      <c r="E17">
        <v>1070</v>
      </c>
      <c r="F17">
        <v>1035</v>
      </c>
      <c r="G17">
        <v>1328</v>
      </c>
      <c r="H17">
        <v>1312</v>
      </c>
      <c r="K17" s="5" t="s">
        <v>8</v>
      </c>
      <c r="L17" s="5">
        <f>SUM(K16:L16)</f>
        <v>143008160</v>
      </c>
    </row>
    <row r="18" spans="2:12" x14ac:dyDescent="0.2">
      <c r="B18">
        <v>3</v>
      </c>
      <c r="C18">
        <v>546</v>
      </c>
      <c r="D18">
        <v>575</v>
      </c>
      <c r="E18">
        <v>1045</v>
      </c>
      <c r="F18">
        <v>1053</v>
      </c>
      <c r="G18">
        <v>867</v>
      </c>
      <c r="H18">
        <v>904</v>
      </c>
    </row>
    <row r="20" spans="2:12" x14ac:dyDescent="0.2">
      <c r="D20" t="s">
        <v>2</v>
      </c>
    </row>
    <row r="21" spans="2:12" x14ac:dyDescent="0.2">
      <c r="B21" s="5" t="s">
        <v>0</v>
      </c>
      <c r="C21" s="5">
        <v>100</v>
      </c>
      <c r="D21" s="5">
        <v>125</v>
      </c>
      <c r="E21" s="5">
        <v>150</v>
      </c>
      <c r="F21" s="5" t="s">
        <v>13</v>
      </c>
    </row>
    <row r="22" spans="2:12" x14ac:dyDescent="0.2">
      <c r="B22">
        <v>1</v>
      </c>
      <c r="C22">
        <f>SUM(C16:D16)</f>
        <v>1148</v>
      </c>
      <c r="D22">
        <f>SUM(E16:F16)</f>
        <v>2177</v>
      </c>
      <c r="E22">
        <f>SUM(G16:H16)</f>
        <v>2772</v>
      </c>
      <c r="F22">
        <f>SUM(C22:E22)</f>
        <v>6097</v>
      </c>
    </row>
    <row r="23" spans="2:12" x14ac:dyDescent="0.2">
      <c r="B23">
        <v>2</v>
      </c>
      <c r="C23">
        <f t="shared" ref="C23:C24" si="0">SUM(C17:D17)</f>
        <v>1080</v>
      </c>
      <c r="D23">
        <f t="shared" ref="D23:D24" si="1">SUM(E17:F17)</f>
        <v>2105</v>
      </c>
      <c r="E23">
        <f t="shared" ref="E23:E24" si="2">SUM(G17:H17)</f>
        <v>2640</v>
      </c>
      <c r="F23">
        <f t="shared" ref="F23:F24" si="3">SUM(C23:E23)</f>
        <v>5825</v>
      </c>
    </row>
    <row r="24" spans="2:12" x14ac:dyDescent="0.2">
      <c r="B24">
        <v>3</v>
      </c>
      <c r="C24">
        <f t="shared" si="0"/>
        <v>1121</v>
      </c>
      <c r="D24">
        <f t="shared" si="1"/>
        <v>2098</v>
      </c>
      <c r="E24">
        <f t="shared" si="2"/>
        <v>1771</v>
      </c>
      <c r="F24">
        <f t="shared" si="3"/>
        <v>4990</v>
      </c>
    </row>
    <row r="25" spans="2:12" x14ac:dyDescent="0.2">
      <c r="B25" t="s">
        <v>14</v>
      </c>
      <c r="C25">
        <f>SUM(C22:C24)</f>
        <v>3349</v>
      </c>
      <c r="D25">
        <f t="shared" ref="D25:E25" si="4">SUM(D22:D24)</f>
        <v>6380</v>
      </c>
      <c r="E25">
        <f t="shared" si="4"/>
        <v>7183</v>
      </c>
      <c r="G25" s="8" t="s">
        <v>15</v>
      </c>
      <c r="H25" s="8">
        <f>SUM(C25:E25)</f>
        <v>16912</v>
      </c>
    </row>
    <row r="26" spans="2:12" x14ac:dyDescent="0.2">
      <c r="G26" s="8" t="s">
        <v>32</v>
      </c>
      <c r="H26" s="8">
        <f>H25^2</f>
        <v>286015744</v>
      </c>
    </row>
    <row r="27" spans="2:12" x14ac:dyDescent="0.2">
      <c r="B27" t="s">
        <v>16</v>
      </c>
      <c r="C27" cm="1">
        <f t="array" ref="C27:E27">TRANSPOSE(F22:F24^2)</f>
        <v>37173409</v>
      </c>
      <c r="D27">
        <v>33930625</v>
      </c>
      <c r="E27">
        <v>24900100</v>
      </c>
      <c r="F27" s="3" t="s">
        <v>18</v>
      </c>
      <c r="G27" s="3">
        <f>SUM(_xlfn.ANCHORARRAY(C27))</f>
        <v>96004134</v>
      </c>
    </row>
    <row r="28" spans="2:12" x14ac:dyDescent="0.2">
      <c r="B28" t="s">
        <v>17</v>
      </c>
      <c r="C28" cm="1">
        <f t="array" ref="C28:E28">C25:E25^2</f>
        <v>11215801</v>
      </c>
      <c r="D28">
        <v>40704400</v>
      </c>
      <c r="E28">
        <v>51595489</v>
      </c>
      <c r="F28" s="7" t="s">
        <v>18</v>
      </c>
      <c r="G28" s="7">
        <f>SUM(_xlfn.ANCHORARRAY(C28))</f>
        <v>103515690</v>
      </c>
    </row>
    <row r="30" spans="2:12" x14ac:dyDescent="0.2">
      <c r="C30" cm="1">
        <f t="array" ref="C30:E32">C22:E24^2</f>
        <v>1317904</v>
      </c>
      <c r="D30">
        <v>4739329</v>
      </c>
      <c r="E30">
        <v>7683984</v>
      </c>
    </row>
    <row r="31" spans="2:12" x14ac:dyDescent="0.2">
      <c r="C31">
        <v>1166400</v>
      </c>
      <c r="D31">
        <v>4431025</v>
      </c>
      <c r="E31">
        <v>6969600</v>
      </c>
    </row>
    <row r="32" spans="2:12" x14ac:dyDescent="0.2">
      <c r="C32">
        <v>1256641</v>
      </c>
      <c r="D32">
        <v>4401604</v>
      </c>
      <c r="E32">
        <v>3136441</v>
      </c>
      <c r="F32" s="6" t="s">
        <v>8</v>
      </c>
      <c r="G32" s="6">
        <f>SUM(_xlfn.ANCHORARRAY(C30))</f>
        <v>35102928</v>
      </c>
    </row>
    <row r="36" spans="2:7" x14ac:dyDescent="0.2">
      <c r="B36" s="6" t="s">
        <v>19</v>
      </c>
      <c r="C36" s="6" t="s">
        <v>20</v>
      </c>
      <c r="D36" s="6" t="s">
        <v>21</v>
      </c>
      <c r="E36" s="6" t="s">
        <v>22</v>
      </c>
      <c r="F36" s="6" t="s">
        <v>23</v>
      </c>
      <c r="G36" s="6" t="s">
        <v>24</v>
      </c>
    </row>
    <row r="37" spans="2:7" x14ac:dyDescent="0.2">
      <c r="B37" t="s">
        <v>25</v>
      </c>
      <c r="C37">
        <f>G27/(J4*J5)-H26/M6</f>
        <v>110925.44444444403</v>
      </c>
      <c r="D37">
        <v>2</v>
      </c>
      <c r="E37">
        <f>C37/D37</f>
        <v>55462.722222222015</v>
      </c>
      <c r="F37">
        <f>E37/E42</f>
        <v>202.23417400992531</v>
      </c>
      <c r="G37">
        <f>_xlfn.F.INV.RT(0.05,D37,D42)</f>
        <v>4.4589701075245118</v>
      </c>
    </row>
    <row r="38" spans="2:7" x14ac:dyDescent="0.2">
      <c r="B38" t="s">
        <v>26</v>
      </c>
      <c r="C38">
        <f>G28/(J3*J5)-H26/M6</f>
        <v>1362851.444444444</v>
      </c>
      <c r="D38">
        <v>2</v>
      </c>
      <c r="E38">
        <f>C38/D38</f>
        <v>681425.72222222202</v>
      </c>
      <c r="F38">
        <f>E38/E42</f>
        <v>2484.6881393699982</v>
      </c>
      <c r="G38">
        <f>_xlfn.F.INV.RT(0.05,D38,D42)</f>
        <v>4.4589701075245118</v>
      </c>
    </row>
    <row r="39" spans="2:7" x14ac:dyDescent="0.2">
      <c r="B39" t="s">
        <v>27</v>
      </c>
      <c r="C39">
        <f>C40-C37-C38</f>
        <v>187923.55555555597</v>
      </c>
      <c r="D39">
        <v>4</v>
      </c>
      <c r="E39">
        <f>C39/D39</f>
        <v>46980.888888888992</v>
      </c>
      <c r="F39">
        <f>E39/E42</f>
        <v>171.30679631317773</v>
      </c>
      <c r="G39">
        <f>_xlfn.F.INV.RT(0.05,D39,D42)</f>
        <v>3.8378533545558975</v>
      </c>
    </row>
    <row r="40" spans="2:7" x14ac:dyDescent="0.2">
      <c r="B40" t="s">
        <v>28</v>
      </c>
      <c r="C40">
        <f>G32/J5-H26/M6</f>
        <v>1661700.444444444</v>
      </c>
    </row>
    <row r="41" spans="2:7" x14ac:dyDescent="0.2">
      <c r="B41" t="s">
        <v>29</v>
      </c>
      <c r="C41">
        <f>L17/(J3*J4)-H26/M6</f>
        <v>32</v>
      </c>
      <c r="D41">
        <v>1</v>
      </c>
      <c r="E41">
        <f>C41/D41</f>
        <v>32</v>
      </c>
      <c r="F41">
        <f>E41/E42</f>
        <v>0.11668185961713765</v>
      </c>
      <c r="G41">
        <f>_xlfn.F.INV.RT(0.05,D41,D42)</f>
        <v>5.3176550715787174</v>
      </c>
    </row>
    <row r="42" spans="2:7" x14ac:dyDescent="0.2">
      <c r="B42" t="s">
        <v>30</v>
      </c>
      <c r="C42">
        <f>C43-C37-C38-C39-C41</f>
        <v>2194</v>
      </c>
      <c r="D42">
        <f>D43-D37-D38-D39-D41</f>
        <v>8</v>
      </c>
      <c r="E42">
        <f>C42/D42</f>
        <v>274.25</v>
      </c>
    </row>
    <row r="43" spans="2:7" x14ac:dyDescent="0.2">
      <c r="B43" t="s">
        <v>31</v>
      </c>
      <c r="C43">
        <f>J11-H26/M6</f>
        <v>1663926.444444444</v>
      </c>
      <c r="D43">
        <v>17</v>
      </c>
    </row>
    <row r="45" spans="2:7" x14ac:dyDescent="0.2">
      <c r="B45" t="s">
        <v>33</v>
      </c>
    </row>
    <row r="47" spans="2:7" x14ac:dyDescent="0.2">
      <c r="B47" t="s">
        <v>34</v>
      </c>
      <c r="C47" t="s">
        <v>35</v>
      </c>
    </row>
    <row r="48" spans="2:7" x14ac:dyDescent="0.2">
      <c r="C48" t="s">
        <v>36</v>
      </c>
      <c r="D48" s="9">
        <f>SUM(C16:H16)/6</f>
        <v>1016.1666666666666</v>
      </c>
      <c r="E48">
        <f>SUM(C17:H17)/6</f>
        <v>970.83333333333337</v>
      </c>
      <c r="F48">
        <f>+SUM(C18:H18)/6</f>
        <v>831.66666666666663</v>
      </c>
    </row>
    <row r="49" spans="3:6" x14ac:dyDescent="0.2">
      <c r="C49" t="s">
        <v>37</v>
      </c>
      <c r="D49">
        <f>SUM(C22:C24)/6</f>
        <v>558.16666666666663</v>
      </c>
      <c r="E49">
        <f>SUM(D22:D24)/6</f>
        <v>1063.3333333333333</v>
      </c>
      <c r="F49" s="9">
        <f>SUM(E22:E24)/6</f>
        <v>1197.1666666666667</v>
      </c>
    </row>
    <row r="52" spans="3:6" x14ac:dyDescent="0.2">
      <c r="C5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FE53-AA0A-FA46-8E85-9A1DC3470B01}">
  <dimension ref="B1:S61"/>
  <sheetViews>
    <sheetView tabSelected="1" topLeftCell="A12" workbookViewId="0">
      <selection activeCell="Q10" sqref="Q10"/>
    </sheetView>
  </sheetViews>
  <sheetFormatPr baseColWidth="10" defaultRowHeight="16" x14ac:dyDescent="0.2"/>
  <cols>
    <col min="2" max="2" width="17.33203125" customWidth="1"/>
    <col min="3" max="3" width="13.1640625" customWidth="1"/>
    <col min="4" max="4" width="12.5" customWidth="1"/>
  </cols>
  <sheetData>
    <row r="1" spans="2:19" x14ac:dyDescent="0.2">
      <c r="D1" t="s">
        <v>40</v>
      </c>
    </row>
    <row r="2" spans="2:19" x14ac:dyDescent="0.2">
      <c r="B2" s="10" t="s">
        <v>39</v>
      </c>
      <c r="C2" s="10"/>
      <c r="D2" s="10">
        <v>200</v>
      </c>
      <c r="E2" s="10"/>
      <c r="F2" s="10">
        <v>215</v>
      </c>
      <c r="G2" s="10"/>
      <c r="H2" s="10">
        <v>230</v>
      </c>
    </row>
    <row r="3" spans="2:19" x14ac:dyDescent="0.2">
      <c r="B3" s="10">
        <v>150</v>
      </c>
      <c r="C3">
        <v>90.4</v>
      </c>
      <c r="D3">
        <v>90.2</v>
      </c>
      <c r="E3">
        <v>90.7</v>
      </c>
      <c r="F3">
        <v>90.6</v>
      </c>
      <c r="G3">
        <v>90.2</v>
      </c>
      <c r="H3">
        <v>90.4</v>
      </c>
    </row>
    <row r="4" spans="2:19" x14ac:dyDescent="0.2">
      <c r="B4" s="10">
        <v>160</v>
      </c>
      <c r="C4">
        <v>90.1</v>
      </c>
      <c r="D4">
        <v>90.3</v>
      </c>
      <c r="E4">
        <v>90.5</v>
      </c>
    </row>
    <row r="5" spans="2:19" x14ac:dyDescent="0.2">
      <c r="B5" s="10">
        <v>170</v>
      </c>
      <c r="C5">
        <v>90.7</v>
      </c>
      <c r="E5">
        <v>90.8</v>
      </c>
      <c r="F5">
        <v>90.9</v>
      </c>
      <c r="G5">
        <v>90.4</v>
      </c>
      <c r="H5">
        <v>90.1</v>
      </c>
    </row>
    <row r="7" spans="2:19" x14ac:dyDescent="0.2">
      <c r="B7" t="s">
        <v>2</v>
      </c>
      <c r="C7">
        <v>200</v>
      </c>
      <c r="D7">
        <v>215</v>
      </c>
      <c r="E7">
        <v>230</v>
      </c>
    </row>
    <row r="8" spans="2:19" x14ac:dyDescent="0.2">
      <c r="B8" s="10">
        <v>150</v>
      </c>
      <c r="C8">
        <f>SUM(C3:D3)</f>
        <v>180.60000000000002</v>
      </c>
      <c r="D8">
        <f>SUM(E3:F3)</f>
        <v>181.3</v>
      </c>
      <c r="E8">
        <f>SUM(G3:H3)</f>
        <v>180.60000000000002</v>
      </c>
      <c r="F8">
        <f>SUM(C8:E8)</f>
        <v>542.5</v>
      </c>
    </row>
    <row r="9" spans="2:19" x14ac:dyDescent="0.2">
      <c r="B9" s="10">
        <v>160</v>
      </c>
      <c r="C9">
        <f t="shared" ref="C9:C10" si="0">SUM(C4:D4)</f>
        <v>180.39999999999998</v>
      </c>
      <c r="D9">
        <f t="shared" ref="D9:D10" si="1">SUM(E4:F4)</f>
        <v>90.5</v>
      </c>
      <c r="F9">
        <f t="shared" ref="F9:F10" si="2">SUM(C9:E9)</f>
        <v>270.89999999999998</v>
      </c>
    </row>
    <row r="10" spans="2:19" x14ac:dyDescent="0.2">
      <c r="B10" s="10">
        <v>170</v>
      </c>
      <c r="C10">
        <f t="shared" si="0"/>
        <v>90.7</v>
      </c>
      <c r="D10">
        <f t="shared" si="1"/>
        <v>181.7</v>
      </c>
      <c r="E10">
        <f t="shared" ref="E10" si="3">SUM(G5:H5)</f>
        <v>180.5</v>
      </c>
      <c r="F10">
        <f t="shared" si="2"/>
        <v>452.9</v>
      </c>
    </row>
    <row r="11" spans="2:19" x14ac:dyDescent="0.2">
      <c r="C11">
        <f>SUM(C8:C10)</f>
        <v>451.7</v>
      </c>
      <c r="D11">
        <f t="shared" ref="D11:E11" si="4">SUM(D8:D10)</f>
        <v>453.5</v>
      </c>
      <c r="E11">
        <f t="shared" si="4"/>
        <v>361.1</v>
      </c>
      <c r="F11">
        <f>SUM(F8:F10)</f>
        <v>1266.3</v>
      </c>
    </row>
    <row r="13" spans="2:19" x14ac:dyDescent="0.2">
      <c r="C13" s="1" t="s">
        <v>41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48</v>
      </c>
      <c r="K13" s="1" t="s">
        <v>49</v>
      </c>
      <c r="L13" s="1" t="s">
        <v>50</v>
      </c>
      <c r="M13" s="1" t="s">
        <v>51</v>
      </c>
      <c r="N13" s="1" t="s">
        <v>52</v>
      </c>
      <c r="O13" s="1" t="s">
        <v>53</v>
      </c>
      <c r="P13" s="1" t="s">
        <v>54</v>
      </c>
      <c r="Q13" s="1" t="s">
        <v>55</v>
      </c>
      <c r="R13" s="1" t="s">
        <v>56</v>
      </c>
    </row>
    <row r="14" spans="2:19" x14ac:dyDescent="0.2">
      <c r="B14" s="11" t="s">
        <v>41</v>
      </c>
      <c r="C14" s="12">
        <v>14</v>
      </c>
      <c r="D14" s="12">
        <v>6</v>
      </c>
      <c r="E14" s="12">
        <v>3</v>
      </c>
      <c r="F14" s="12">
        <v>5</v>
      </c>
      <c r="G14" s="12">
        <v>5</v>
      </c>
      <c r="H14" s="12">
        <v>5</v>
      </c>
      <c r="I14" s="12">
        <v>4</v>
      </c>
      <c r="J14" s="12">
        <v>2</v>
      </c>
      <c r="K14" s="12">
        <v>2</v>
      </c>
      <c r="L14" s="12">
        <v>2</v>
      </c>
      <c r="M14" s="12">
        <v>2</v>
      </c>
      <c r="N14" s="12">
        <v>1</v>
      </c>
      <c r="O14" s="12">
        <v>0</v>
      </c>
      <c r="P14" s="12">
        <v>1</v>
      </c>
      <c r="Q14" s="12">
        <v>2</v>
      </c>
      <c r="R14" s="12">
        <v>2</v>
      </c>
      <c r="S14" s="2">
        <v>1266.3</v>
      </c>
    </row>
    <row r="15" spans="2:19" x14ac:dyDescent="0.2">
      <c r="B15" s="12" t="str" cm="1">
        <f t="array" ref="B15:B29">TRANSPOSE(D13:R13)</f>
        <v>T1</v>
      </c>
      <c r="C15" s="12" cm="1">
        <f t="array" ref="C15:C29">TRANSPOSE(D14:R14)</f>
        <v>6</v>
      </c>
      <c r="D15" s="12">
        <v>6</v>
      </c>
      <c r="E15" s="12">
        <v>0</v>
      </c>
      <c r="F15" s="12">
        <v>0</v>
      </c>
      <c r="G15" s="12">
        <v>2</v>
      </c>
      <c r="H15" s="12">
        <v>2</v>
      </c>
      <c r="I15" s="12">
        <v>2</v>
      </c>
      <c r="J15" s="12">
        <v>2</v>
      </c>
      <c r="K15" s="12">
        <v>2</v>
      </c>
      <c r="L15" s="12">
        <v>2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2">
        <v>542.5</v>
      </c>
    </row>
    <row r="16" spans="2:19" x14ac:dyDescent="0.2">
      <c r="B16" s="13" t="str">
        <v>T2</v>
      </c>
      <c r="C16" s="13">
        <v>3</v>
      </c>
      <c r="D16" s="13">
        <v>0</v>
      </c>
      <c r="E16" s="13">
        <v>3</v>
      </c>
      <c r="F16" s="13">
        <v>0</v>
      </c>
      <c r="G16" s="13">
        <v>2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2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2">
        <v>270.89999999999998</v>
      </c>
    </row>
    <row r="17" spans="2:19" x14ac:dyDescent="0.2">
      <c r="B17" t="str">
        <v>T3</v>
      </c>
      <c r="C17">
        <v>5</v>
      </c>
      <c r="D17">
        <v>0</v>
      </c>
      <c r="E17">
        <v>0</v>
      </c>
      <c r="F17">
        <v>5</v>
      </c>
      <c r="G17">
        <v>1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2</v>
      </c>
      <c r="S17" s="2">
        <v>452.9</v>
      </c>
    </row>
    <row r="18" spans="2:19" x14ac:dyDescent="0.2">
      <c r="B18" t="str">
        <v>B1</v>
      </c>
      <c r="C18">
        <v>5</v>
      </c>
      <c r="D18">
        <v>2</v>
      </c>
      <c r="E18">
        <v>2</v>
      </c>
      <c r="F18">
        <v>1</v>
      </c>
      <c r="G18">
        <v>5</v>
      </c>
      <c r="H18">
        <v>0</v>
      </c>
      <c r="I18">
        <v>0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0</v>
      </c>
      <c r="R18">
        <v>0</v>
      </c>
      <c r="S18" s="2">
        <v>451.7</v>
      </c>
    </row>
    <row r="19" spans="2:19" x14ac:dyDescent="0.2">
      <c r="B19" s="12" t="str">
        <v>B2</v>
      </c>
      <c r="C19" s="12">
        <v>5</v>
      </c>
      <c r="D19" s="12">
        <v>2</v>
      </c>
      <c r="E19" s="12">
        <v>1</v>
      </c>
      <c r="F19" s="12">
        <v>2</v>
      </c>
      <c r="G19" s="12">
        <v>0</v>
      </c>
      <c r="H19" s="12">
        <v>5</v>
      </c>
      <c r="I19" s="12">
        <v>0</v>
      </c>
      <c r="J19" s="12">
        <v>0</v>
      </c>
      <c r="K19" s="12">
        <v>2</v>
      </c>
      <c r="L19" s="12">
        <v>0</v>
      </c>
      <c r="M19" s="12">
        <v>0</v>
      </c>
      <c r="N19" s="12">
        <v>1</v>
      </c>
      <c r="O19" s="12">
        <v>0</v>
      </c>
      <c r="P19" s="12">
        <v>0</v>
      </c>
      <c r="Q19" s="12">
        <v>2</v>
      </c>
      <c r="R19" s="12">
        <v>0</v>
      </c>
      <c r="S19" s="2">
        <v>453.5</v>
      </c>
    </row>
    <row r="20" spans="2:19" x14ac:dyDescent="0.2">
      <c r="B20" t="str">
        <v>B3</v>
      </c>
      <c r="C20">
        <v>4</v>
      </c>
      <c r="D20">
        <v>1</v>
      </c>
      <c r="E20">
        <v>2</v>
      </c>
      <c r="F20">
        <v>2</v>
      </c>
      <c r="G20">
        <v>0</v>
      </c>
      <c r="H20">
        <v>0</v>
      </c>
      <c r="I20">
        <v>4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s="2">
        <v>361.1</v>
      </c>
    </row>
    <row r="21" spans="2:19" x14ac:dyDescent="0.2">
      <c r="B21" t="str">
        <v>TB11</v>
      </c>
      <c r="C21">
        <v>2</v>
      </c>
      <c r="D21">
        <v>2</v>
      </c>
      <c r="E21">
        <v>0</v>
      </c>
      <c r="F21">
        <v>0</v>
      </c>
      <c r="G21">
        <v>2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2">
        <v>180.6</v>
      </c>
    </row>
    <row r="22" spans="2:19" x14ac:dyDescent="0.2">
      <c r="B22" s="12" t="str">
        <v>TB12</v>
      </c>
      <c r="C22" s="12">
        <v>2</v>
      </c>
      <c r="D22" s="12">
        <v>2</v>
      </c>
      <c r="E22" s="12">
        <v>0</v>
      </c>
      <c r="F22" s="12">
        <v>0</v>
      </c>
      <c r="G22" s="12">
        <v>0</v>
      </c>
      <c r="H22" s="12">
        <v>2</v>
      </c>
      <c r="I22" s="12">
        <v>0</v>
      </c>
      <c r="J22" s="12">
        <v>0</v>
      </c>
      <c r="K22" s="12">
        <v>2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2">
        <v>181.3</v>
      </c>
    </row>
    <row r="23" spans="2:19" x14ac:dyDescent="0.2">
      <c r="B23" s="12" t="str">
        <v>TB13</v>
      </c>
      <c r="C23" s="12">
        <v>2</v>
      </c>
      <c r="D23" s="12">
        <v>2</v>
      </c>
      <c r="E23" s="12">
        <v>0</v>
      </c>
      <c r="F23" s="12">
        <v>0</v>
      </c>
      <c r="G23" s="12">
        <v>0</v>
      </c>
      <c r="H23" s="12">
        <v>0</v>
      </c>
      <c r="I23" s="12">
        <v>2</v>
      </c>
      <c r="J23" s="12">
        <v>0</v>
      </c>
      <c r="K23" s="12">
        <v>0</v>
      </c>
      <c r="L23" s="12">
        <v>2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2">
        <v>180.6</v>
      </c>
    </row>
    <row r="24" spans="2:19" x14ac:dyDescent="0.2">
      <c r="B24" s="12" t="str">
        <v>TB21</v>
      </c>
      <c r="C24" s="12">
        <v>2</v>
      </c>
      <c r="D24" s="12">
        <v>0</v>
      </c>
      <c r="E24" s="12">
        <v>2</v>
      </c>
      <c r="F24" s="12">
        <v>0</v>
      </c>
      <c r="G24" s="12">
        <v>2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2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2">
        <v>180.4</v>
      </c>
    </row>
    <row r="25" spans="2:19" x14ac:dyDescent="0.2">
      <c r="B25" t="str">
        <v>TB22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 s="2">
        <v>90.5</v>
      </c>
    </row>
    <row r="26" spans="2:19" x14ac:dyDescent="0.2">
      <c r="B26" t="str">
        <v>TB23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2">
        <v>0</v>
      </c>
    </row>
    <row r="27" spans="2:19" x14ac:dyDescent="0.2">
      <c r="B27" t="str">
        <v>TB31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 s="2">
        <v>90.7</v>
      </c>
    </row>
    <row r="28" spans="2:19" x14ac:dyDescent="0.2">
      <c r="B28" s="12" t="str">
        <v>TB32</v>
      </c>
      <c r="C28" s="12">
        <v>2</v>
      </c>
      <c r="D28" s="12">
        <v>0</v>
      </c>
      <c r="E28" s="12">
        <v>0</v>
      </c>
      <c r="F28" s="12">
        <v>2</v>
      </c>
      <c r="G28" s="12">
        <v>0</v>
      </c>
      <c r="H28" s="12">
        <v>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2</v>
      </c>
      <c r="R28" s="12">
        <v>0</v>
      </c>
      <c r="S28" s="2">
        <v>181.7</v>
      </c>
    </row>
    <row r="29" spans="2:19" x14ac:dyDescent="0.2">
      <c r="B29" s="12" t="str">
        <v>TB33</v>
      </c>
      <c r="C29" s="12">
        <v>2</v>
      </c>
      <c r="D29" s="12">
        <v>0</v>
      </c>
      <c r="E29" s="12">
        <v>0</v>
      </c>
      <c r="F29" s="12">
        <v>2</v>
      </c>
      <c r="G29" s="12">
        <v>0</v>
      </c>
      <c r="H29" s="12">
        <v>0</v>
      </c>
      <c r="I29" s="12">
        <v>2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2</v>
      </c>
      <c r="S29" s="2">
        <v>180.5</v>
      </c>
    </row>
    <row r="30" spans="2:19" x14ac:dyDescent="0.2">
      <c r="B30" t="s">
        <v>57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2">
        <v>0</v>
      </c>
    </row>
    <row r="31" spans="2:19" x14ac:dyDescent="0.2">
      <c r="B31" t="s">
        <v>57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2">
        <v>0</v>
      </c>
    </row>
    <row r="32" spans="2:19" x14ac:dyDescent="0.2">
      <c r="B32" t="s">
        <v>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2">
        <v>0</v>
      </c>
    </row>
    <row r="33" spans="2:19" x14ac:dyDescent="0.2">
      <c r="B33" t="s">
        <v>57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2">
        <v>0</v>
      </c>
    </row>
    <row r="34" spans="2:19" x14ac:dyDescent="0.2">
      <c r="B34" t="s">
        <v>57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2">
        <v>0</v>
      </c>
    </row>
    <row r="35" spans="2:19" x14ac:dyDescent="0.2">
      <c r="B35" t="s">
        <v>57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 s="2">
        <v>0</v>
      </c>
    </row>
    <row r="36" spans="2:19" x14ac:dyDescent="0.2">
      <c r="B36" t="s">
        <v>57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s="2">
        <v>0</v>
      </c>
    </row>
    <row r="37" spans="2:19" x14ac:dyDescent="0.2">
      <c r="B37" t="s">
        <v>57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2">
        <v>0</v>
      </c>
    </row>
    <row r="41" spans="2:19" x14ac:dyDescent="0.2">
      <c r="B41" s="13" t="s">
        <v>43</v>
      </c>
      <c r="C41" s="13">
        <v>3</v>
      </c>
      <c r="D41" s="13">
        <v>0</v>
      </c>
      <c r="E41" s="13">
        <v>3</v>
      </c>
      <c r="F41" s="13">
        <v>0</v>
      </c>
      <c r="G41" s="13">
        <v>2</v>
      </c>
      <c r="H41" s="13">
        <v>1</v>
      </c>
      <c r="I41" s="13">
        <v>0</v>
      </c>
      <c r="J41" s="13">
        <v>0</v>
      </c>
      <c r="K41" s="13">
        <v>0</v>
      </c>
      <c r="L41" s="13">
        <v>0</v>
      </c>
      <c r="M41" s="13">
        <v>2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2">
        <v>270.89999999999998</v>
      </c>
    </row>
    <row r="42" spans="2:19" x14ac:dyDescent="0.2">
      <c r="B42" t="s">
        <v>44</v>
      </c>
      <c r="C42">
        <v>5</v>
      </c>
      <c r="D42">
        <v>0</v>
      </c>
      <c r="E42">
        <v>0</v>
      </c>
      <c r="F42">
        <v>5</v>
      </c>
      <c r="G42">
        <v>1</v>
      </c>
      <c r="H42">
        <v>2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2</v>
      </c>
      <c r="R42">
        <v>2</v>
      </c>
      <c r="S42" s="2">
        <v>452.9</v>
      </c>
    </row>
    <row r="43" spans="2:19" x14ac:dyDescent="0.2">
      <c r="B43" t="s">
        <v>45</v>
      </c>
      <c r="C43">
        <v>5</v>
      </c>
      <c r="D43">
        <v>2</v>
      </c>
      <c r="E43">
        <v>2</v>
      </c>
      <c r="F43">
        <v>1</v>
      </c>
      <c r="G43">
        <v>5</v>
      </c>
      <c r="H43">
        <v>0</v>
      </c>
      <c r="I43">
        <v>0</v>
      </c>
      <c r="J43">
        <v>2</v>
      </c>
      <c r="K43">
        <v>0</v>
      </c>
      <c r="L43">
        <v>0</v>
      </c>
      <c r="M43">
        <v>2</v>
      </c>
      <c r="N43">
        <v>0</v>
      </c>
      <c r="O43">
        <v>0</v>
      </c>
      <c r="P43">
        <v>1</v>
      </c>
      <c r="Q43">
        <v>0</v>
      </c>
      <c r="R43">
        <v>0</v>
      </c>
      <c r="S43" s="2">
        <v>451.7</v>
      </c>
    </row>
    <row r="44" spans="2:19" x14ac:dyDescent="0.2">
      <c r="B44" t="s">
        <v>46</v>
      </c>
      <c r="C44">
        <v>4</v>
      </c>
      <c r="D44">
        <v>1</v>
      </c>
      <c r="E44">
        <v>2</v>
      </c>
      <c r="F44">
        <v>2</v>
      </c>
      <c r="G44">
        <v>0</v>
      </c>
      <c r="H44">
        <v>0</v>
      </c>
      <c r="I44">
        <v>4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 s="2">
        <v>361.1</v>
      </c>
    </row>
    <row r="45" spans="2:19" x14ac:dyDescent="0.2">
      <c r="B45" t="s">
        <v>48</v>
      </c>
      <c r="C45">
        <v>2</v>
      </c>
      <c r="D45">
        <v>2</v>
      </c>
      <c r="E45">
        <v>0</v>
      </c>
      <c r="F45">
        <v>0</v>
      </c>
      <c r="G45">
        <v>2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2">
        <v>180.6</v>
      </c>
    </row>
    <row r="46" spans="2:19" x14ac:dyDescent="0.2">
      <c r="B46" t="s">
        <v>52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 s="2">
        <v>90.5</v>
      </c>
    </row>
    <row r="47" spans="2:19" x14ac:dyDescent="0.2">
      <c r="B47" t="s">
        <v>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2">
        <v>0</v>
      </c>
    </row>
    <row r="48" spans="2:19" x14ac:dyDescent="0.2">
      <c r="B48" t="s">
        <v>54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 s="2">
        <v>90.7</v>
      </c>
    </row>
    <row r="49" spans="2:19" x14ac:dyDescent="0.2">
      <c r="B49" t="s">
        <v>57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2">
        <v>0</v>
      </c>
    </row>
    <row r="50" spans="2:19" x14ac:dyDescent="0.2">
      <c r="B50" t="s">
        <v>57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2">
        <v>0</v>
      </c>
    </row>
    <row r="51" spans="2:19" x14ac:dyDescent="0.2"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2">
        <v>0</v>
      </c>
    </row>
    <row r="52" spans="2:19" x14ac:dyDescent="0.2">
      <c r="B52" t="s">
        <v>57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2">
        <v>0</v>
      </c>
    </row>
    <row r="53" spans="2:19" x14ac:dyDescent="0.2">
      <c r="B53" t="s">
        <v>57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2">
        <v>0</v>
      </c>
    </row>
    <row r="54" spans="2:19" x14ac:dyDescent="0.2">
      <c r="B54" t="s">
        <v>57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s="2">
        <v>0</v>
      </c>
    </row>
    <row r="55" spans="2:19" x14ac:dyDescent="0.2">
      <c r="B55" t="s">
        <v>57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s="2">
        <v>0</v>
      </c>
    </row>
    <row r="56" spans="2:19" x14ac:dyDescent="0.2">
      <c r="B56" t="s">
        <v>57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 s="2">
        <v>0</v>
      </c>
    </row>
    <row r="61" spans="2:19" x14ac:dyDescent="0.2">
      <c r="B61" t="s">
        <v>59</v>
      </c>
      <c r="C61" t="e" cm="1">
        <f t="array" ref="C61">MINVERSE(C41:R56)</f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Q (1)</vt:lpstr>
      <vt:lpstr>2019 Q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2022-11-20T09:18:19Z</dcterms:created>
  <dcterms:modified xsi:type="dcterms:W3CDTF">2022-11-28T17:53:10Z</dcterms:modified>
</cp:coreProperties>
</file>