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"/>
    </mc:Choice>
  </mc:AlternateContent>
  <xr:revisionPtr revIDLastSave="0" documentId="8_{BB68A4FD-ABF9-F94E-9CF9-1DF11F2BEF12}" xr6:coauthVersionLast="47" xr6:coauthVersionMax="47" xr10:uidLastSave="{00000000-0000-0000-0000-000000000000}"/>
  <bookViews>
    <workbookView xWindow="0" yWindow="0" windowWidth="28800" windowHeight="18000" xr2:uid="{1CC98099-CFE0-46D2-9F70-341A31BD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1" l="1"/>
  <c r="N3" i="1" a="1"/>
  <c r="N3" i="1" s="1"/>
  <c r="M3" i="1" a="1"/>
  <c r="M3" i="1" s="1"/>
  <c r="L5" i="1" a="1"/>
  <c r="L5" i="1" s="1"/>
  <c r="L3" i="1"/>
  <c r="K3" i="1" a="1"/>
  <c r="K3" i="1" s="1"/>
  <c r="B62" i="1"/>
  <c r="B98" i="1"/>
  <c r="B76" i="1" a="1"/>
  <c r="B76" i="1" s="1"/>
  <c r="B83" i="1" s="1" a="1"/>
  <c r="B38" i="1" a="1"/>
  <c r="B38" i="1" s="1"/>
  <c r="B51" i="1" s="1" a="1"/>
  <c r="F8" i="1"/>
  <c r="F5" i="1"/>
  <c r="F6" i="1"/>
  <c r="F7" i="1"/>
  <c r="F4" i="1"/>
  <c r="C8" i="1"/>
  <c r="D8" i="1"/>
  <c r="E8" i="1"/>
  <c r="B8" i="1"/>
  <c r="B83" i="1" l="1"/>
  <c r="B87" i="1" s="1"/>
  <c r="C87" i="1"/>
  <c r="F87" i="1"/>
  <c r="D87" i="1"/>
  <c r="E87" i="1"/>
  <c r="L48" i="1" a="1"/>
  <c r="L48" i="1" s="1"/>
  <c r="L53" i="1" s="1" a="1"/>
  <c r="L53" i="1" s="1"/>
  <c r="M55" i="1" s="1"/>
  <c r="B51" i="1"/>
  <c r="B56" i="1" s="1"/>
  <c r="D56" i="1"/>
  <c r="E56" i="1"/>
  <c r="F56" i="1"/>
  <c r="G56" i="1"/>
  <c r="H56" i="1"/>
  <c r="I56" i="1"/>
  <c r="J56" i="1"/>
  <c r="C56" i="1"/>
  <c r="B90" i="1" l="1"/>
  <c r="B59" i="1"/>
  <c r="B61" i="1" s="1"/>
  <c r="B92" i="1" l="1"/>
  <c r="B94" i="1" s="1"/>
  <c r="B63" i="1"/>
  <c r="B9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<sst xmlns="http://schemas.openxmlformats.org/spreadsheetml/2006/main" count="81" uniqueCount="33">
  <si>
    <t>Test Coupon</t>
  </si>
  <si>
    <t>Yi.</t>
  </si>
  <si>
    <t>Type of Tip</t>
  </si>
  <si>
    <t>Y.j</t>
  </si>
  <si>
    <t>µ</t>
  </si>
  <si>
    <t>T1</t>
  </si>
  <si>
    <t>T2</t>
  </si>
  <si>
    <t>T3</t>
  </si>
  <si>
    <t>T4</t>
  </si>
  <si>
    <t>ß1</t>
  </si>
  <si>
    <t>ß2</t>
  </si>
  <si>
    <t>ß3</t>
  </si>
  <si>
    <t>ß4</t>
  </si>
  <si>
    <t>Additional Eqn;</t>
  </si>
  <si>
    <t>Least Square Normal Eqn;</t>
  </si>
  <si>
    <t>Inverse of A</t>
  </si>
  <si>
    <t>Solution</t>
  </si>
  <si>
    <t>X=Inverse of A*B</t>
  </si>
  <si>
    <t>Regression of sum squares,</t>
  </si>
  <si>
    <t>Multiplier (B.T)</t>
  </si>
  <si>
    <t>R(μ,T,B)</t>
  </si>
  <si>
    <t>df_R(μ,T,B)</t>
  </si>
  <si>
    <t>SS_E</t>
  </si>
  <si>
    <t>df_E</t>
  </si>
  <si>
    <t>M.S_E</t>
  </si>
  <si>
    <t>Analysis of treatment,</t>
  </si>
  <si>
    <t>R(μ,B)</t>
  </si>
  <si>
    <t>SSTreatment</t>
  </si>
  <si>
    <t>dF_Treatment</t>
  </si>
  <si>
    <t>MS_Treatment</t>
  </si>
  <si>
    <t>Test Statistics</t>
  </si>
  <si>
    <t>Fo</t>
  </si>
  <si>
    <t>F_critical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</si>
</sst>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0" fontId="0" fillId="0" borderId="0" xfId="0" applyFill="1"/>
    <xf numFmtId="0" fontId="2" fillId="6" borderId="0" xfId="0" applyFont="1" applyFill="1"/>
    <xf numFmtId="0" fontId="5" fillId="0" borderId="0" xfId="0" applyFont="1"/>
    <xf numFmtId="0" fontId="0" fillId="8" borderId="1" xfId="0" applyFill="1" applyBorder="1"/>
    <xf numFmtId="0" fontId="2" fillId="8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0" fillId="12" borderId="1" xfId="0" applyFill="1" applyBorder="1"/>
    <xf numFmtId="0" fontId="2" fillId="12" borderId="1" xfId="0" applyFont="1" applyFill="1" applyBorder="1"/>
    <xf numFmtId="0" fontId="0" fillId="13" borderId="1" xfId="0" applyFill="1" applyBorder="1"/>
    <xf numFmtId="0" fontId="2" fillId="13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1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7" borderId="0" xfId="0" applyFont="1" applyFill="1"/>
    <xf numFmtId="0" fontId="2" fillId="7" borderId="0" xfId="0" applyFont="1" applyFill="1"/>
    <xf numFmtId="0" fontId="2" fillId="0" borderId="0" xfId="0" applyFont="1" applyFill="1"/>
    <xf numFmtId="0" fontId="3" fillId="14" borderId="0" xfId="0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746-653B-4D59-B606-AE6B2BE95EA5}">
  <dimension ref="A2:U98"/>
  <sheetViews>
    <sheetView tabSelected="1" workbookViewId="0">
      <selection activeCell="H76" sqref="H76:L80"/>
    </sheetView>
  </sheetViews>
  <sheetFormatPr baseColWidth="10" defaultColWidth="9" defaultRowHeight="16" x14ac:dyDescent="0.2"/>
  <cols>
    <col min="1" max="1" width="24.6640625" style="1" customWidth="1"/>
    <col min="2" max="2" width="8.1640625" style="1" customWidth="1"/>
    <col min="3" max="16384" width="9" style="1"/>
  </cols>
  <sheetData>
    <row r="2" spans="1:15" x14ac:dyDescent="0.2">
      <c r="A2" s="4"/>
      <c r="B2" s="30" t="s">
        <v>0</v>
      </c>
      <c r="C2" s="31"/>
      <c r="D2" s="31"/>
      <c r="E2" s="31"/>
      <c r="F2" s="32"/>
    </row>
    <row r="3" spans="1:15" x14ac:dyDescent="0.2">
      <c r="A3" s="5" t="s">
        <v>2</v>
      </c>
      <c r="B3" s="5">
        <v>1</v>
      </c>
      <c r="C3" s="5">
        <v>2</v>
      </c>
      <c r="D3" s="5">
        <v>3</v>
      </c>
      <c r="E3" s="5">
        <v>4</v>
      </c>
      <c r="F3" s="6" t="s">
        <v>1</v>
      </c>
      <c r="K3" s="1" cm="1">
        <f t="array" ref="K3:K6">B4:B7^2</f>
        <v>1225</v>
      </c>
      <c r="L3" s="1">
        <f>C4^2</f>
        <v>1521</v>
      </c>
      <c r="M3" s="1" cm="1">
        <f t="array" ref="M3:M6">D4:D7^2</f>
        <v>1369</v>
      </c>
      <c r="N3" s="1" cm="1">
        <f t="array" ref="N3:N6">E4:E7^2</f>
        <v>1849</v>
      </c>
    </row>
    <row r="4" spans="1:15" x14ac:dyDescent="0.2">
      <c r="A4" s="2">
        <v>1</v>
      </c>
      <c r="B4" s="7">
        <v>35</v>
      </c>
      <c r="C4" s="7">
        <v>39</v>
      </c>
      <c r="D4" s="7">
        <v>37</v>
      </c>
      <c r="E4" s="7">
        <v>43</v>
      </c>
      <c r="F4" s="2">
        <f>SUM(B4:E4)</f>
        <v>154</v>
      </c>
      <c r="K4" s="1">
        <v>1849</v>
      </c>
      <c r="M4" s="1">
        <v>1089</v>
      </c>
      <c r="N4" s="1">
        <v>3249</v>
      </c>
    </row>
    <row r="5" spans="1:15" x14ac:dyDescent="0.2">
      <c r="A5" s="2">
        <v>2</v>
      </c>
      <c r="B5" s="7">
        <v>43</v>
      </c>
      <c r="C5" s="7"/>
      <c r="D5" s="36">
        <v>33</v>
      </c>
      <c r="E5" s="7">
        <v>57</v>
      </c>
      <c r="F5" s="2">
        <f t="shared" ref="F5:F7" si="0">SUM(B5:E5)</f>
        <v>133</v>
      </c>
      <c r="K5" s="1">
        <v>1521</v>
      </c>
      <c r="L5" s="1" cm="1">
        <f t="array" ref="L5:L6">C6:C7^2</f>
        <v>2601</v>
      </c>
      <c r="M5" s="1">
        <v>1225</v>
      </c>
      <c r="N5" s="1">
        <v>3481</v>
      </c>
    </row>
    <row r="6" spans="1:15" x14ac:dyDescent="0.2">
      <c r="A6" s="2">
        <v>3</v>
      </c>
      <c r="B6" s="7">
        <v>39</v>
      </c>
      <c r="C6" s="7">
        <v>51</v>
      </c>
      <c r="D6" s="7">
        <v>35</v>
      </c>
      <c r="E6" s="7">
        <v>59</v>
      </c>
      <c r="F6" s="2">
        <f t="shared" si="0"/>
        <v>184</v>
      </c>
      <c r="K6" s="1">
        <v>529</v>
      </c>
      <c r="L6" s="1">
        <v>1369</v>
      </c>
      <c r="M6" s="1">
        <v>729</v>
      </c>
      <c r="N6" s="1">
        <v>1369</v>
      </c>
      <c r="O6" s="1">
        <f>SUM(K3:N6)</f>
        <v>24975</v>
      </c>
    </row>
    <row r="7" spans="1:15" x14ac:dyDescent="0.2">
      <c r="A7" s="2">
        <v>4</v>
      </c>
      <c r="B7" s="7">
        <v>23</v>
      </c>
      <c r="C7" s="7">
        <v>37</v>
      </c>
      <c r="D7" s="7">
        <v>27</v>
      </c>
      <c r="E7" s="7">
        <v>37</v>
      </c>
      <c r="F7" s="2">
        <f t="shared" si="0"/>
        <v>124</v>
      </c>
    </row>
    <row r="8" spans="1:15" x14ac:dyDescent="0.2">
      <c r="A8" s="3" t="s">
        <v>3</v>
      </c>
      <c r="B8" s="2">
        <f>SUM(B4:B7)</f>
        <v>140</v>
      </c>
      <c r="C8" s="2">
        <f t="shared" ref="C8:E8" si="1">SUM(C4:C7)</f>
        <v>127</v>
      </c>
      <c r="D8" s="2">
        <f t="shared" si="1"/>
        <v>132</v>
      </c>
      <c r="E8" s="2">
        <f t="shared" si="1"/>
        <v>196</v>
      </c>
      <c r="F8" s="2">
        <f>SUM(B4:E7)</f>
        <v>595</v>
      </c>
    </row>
    <row r="9" spans="1:15" x14ac:dyDescent="0.2">
      <c r="A9" s="9"/>
      <c r="B9" s="4"/>
      <c r="C9" s="4"/>
      <c r="D9" s="4"/>
      <c r="E9" s="4"/>
      <c r="F9" s="4"/>
    </row>
    <row r="10" spans="1:15" x14ac:dyDescent="0.2">
      <c r="A10" s="1" t="s">
        <v>14</v>
      </c>
    </row>
    <row r="12" spans="1:15" x14ac:dyDescent="0.2">
      <c r="B12" s="37" t="s">
        <v>4</v>
      </c>
      <c r="C12" s="38" t="s">
        <v>5</v>
      </c>
      <c r="D12" s="38" t="s">
        <v>6</v>
      </c>
      <c r="E12" s="38" t="s">
        <v>7</v>
      </c>
      <c r="F12" s="38" t="s">
        <v>8</v>
      </c>
      <c r="G12" s="37" t="s">
        <v>9</v>
      </c>
      <c r="H12" s="37" t="s">
        <v>10</v>
      </c>
      <c r="I12" s="37" t="s">
        <v>11</v>
      </c>
      <c r="J12" s="37" t="s">
        <v>12</v>
      </c>
    </row>
    <row r="13" spans="1:15" x14ac:dyDescent="0.2">
      <c r="A13" s="39" t="s">
        <v>4</v>
      </c>
      <c r="B13" s="40">
        <v>15</v>
      </c>
      <c r="C13" s="40">
        <v>4</v>
      </c>
      <c r="D13" s="40">
        <v>3</v>
      </c>
      <c r="E13" s="40">
        <v>4</v>
      </c>
      <c r="F13" s="40">
        <v>4</v>
      </c>
      <c r="G13" s="40">
        <v>4</v>
      </c>
      <c r="H13" s="40">
        <v>3</v>
      </c>
      <c r="I13" s="40">
        <v>4</v>
      </c>
      <c r="J13" s="40">
        <v>4</v>
      </c>
      <c r="K13" s="40">
        <v>595</v>
      </c>
    </row>
    <row r="14" spans="1:15" x14ac:dyDescent="0.2">
      <c r="A14" s="1" t="s">
        <v>5</v>
      </c>
      <c r="B14" s="10">
        <v>4</v>
      </c>
      <c r="C14" s="10">
        <v>4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s="10">
        <v>1</v>
      </c>
      <c r="J14" s="10">
        <v>1</v>
      </c>
      <c r="K14" s="11">
        <v>154</v>
      </c>
    </row>
    <row r="15" spans="1:15" x14ac:dyDescent="0.2">
      <c r="A15" s="1" t="s">
        <v>6</v>
      </c>
      <c r="B15" s="10">
        <v>3</v>
      </c>
      <c r="C15" s="10">
        <v>0</v>
      </c>
      <c r="D15" s="10">
        <v>3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1">
        <v>133</v>
      </c>
    </row>
    <row r="16" spans="1:15" x14ac:dyDescent="0.2">
      <c r="A16" s="1" t="s">
        <v>7</v>
      </c>
      <c r="B16" s="10">
        <v>4</v>
      </c>
      <c r="C16" s="10">
        <v>0</v>
      </c>
      <c r="D16" s="10">
        <v>0</v>
      </c>
      <c r="E16" s="10">
        <v>4</v>
      </c>
      <c r="F16" s="10">
        <v>0</v>
      </c>
      <c r="G16" s="10">
        <v>1</v>
      </c>
      <c r="H16" s="10">
        <v>1</v>
      </c>
      <c r="I16" s="10">
        <v>1</v>
      </c>
      <c r="J16" s="10">
        <v>1</v>
      </c>
      <c r="K16" s="11">
        <v>184</v>
      </c>
    </row>
    <row r="17" spans="1:21" x14ac:dyDescent="0.2">
      <c r="A17" s="41" t="s">
        <v>8</v>
      </c>
      <c r="B17" s="10">
        <v>4</v>
      </c>
      <c r="C17" s="10">
        <v>0</v>
      </c>
      <c r="D17" s="10">
        <v>0</v>
      </c>
      <c r="E17" s="10">
        <v>0</v>
      </c>
      <c r="F17" s="10">
        <v>4</v>
      </c>
      <c r="G17" s="10">
        <v>1</v>
      </c>
      <c r="H17" s="10">
        <v>1</v>
      </c>
      <c r="I17" s="10">
        <v>1</v>
      </c>
      <c r="J17" s="10">
        <v>1</v>
      </c>
      <c r="K17" s="11">
        <v>124</v>
      </c>
    </row>
    <row r="18" spans="1:21" x14ac:dyDescent="0.2">
      <c r="A18" s="42" t="s">
        <v>9</v>
      </c>
      <c r="B18" s="43">
        <v>4</v>
      </c>
      <c r="C18" s="43">
        <v>1</v>
      </c>
      <c r="D18" s="43">
        <v>1</v>
      </c>
      <c r="E18" s="43">
        <v>1</v>
      </c>
      <c r="F18" s="43">
        <v>1</v>
      </c>
      <c r="G18" s="43">
        <v>4</v>
      </c>
      <c r="H18" s="43">
        <v>0</v>
      </c>
      <c r="I18" s="43">
        <v>0</v>
      </c>
      <c r="J18" s="43">
        <v>0</v>
      </c>
      <c r="K18" s="43">
        <v>140</v>
      </c>
    </row>
    <row r="19" spans="1:21" x14ac:dyDescent="0.2">
      <c r="A19" s="8" t="s">
        <v>10</v>
      </c>
      <c r="B19" s="10">
        <v>3</v>
      </c>
      <c r="C19" s="10">
        <v>1</v>
      </c>
      <c r="D19" s="10">
        <v>0</v>
      </c>
      <c r="E19" s="10">
        <v>1</v>
      </c>
      <c r="F19" s="10">
        <v>1</v>
      </c>
      <c r="G19" s="10">
        <v>0</v>
      </c>
      <c r="H19" s="10">
        <v>3</v>
      </c>
      <c r="I19" s="10">
        <v>0</v>
      </c>
      <c r="J19" s="10">
        <v>0</v>
      </c>
      <c r="K19" s="11">
        <v>127</v>
      </c>
    </row>
    <row r="20" spans="1:21" x14ac:dyDescent="0.2">
      <c r="A20" s="8" t="s">
        <v>11</v>
      </c>
      <c r="B20" s="10">
        <v>4</v>
      </c>
      <c r="C20" s="10">
        <v>1</v>
      </c>
      <c r="D20" s="10">
        <v>1</v>
      </c>
      <c r="E20" s="10">
        <v>1</v>
      </c>
      <c r="F20" s="10">
        <v>1</v>
      </c>
      <c r="G20" s="10">
        <v>0</v>
      </c>
      <c r="H20" s="10">
        <v>0</v>
      </c>
      <c r="I20" s="10">
        <v>4</v>
      </c>
      <c r="J20" s="10">
        <v>0</v>
      </c>
      <c r="K20" s="11">
        <v>132</v>
      </c>
    </row>
    <row r="21" spans="1:21" x14ac:dyDescent="0.2">
      <c r="A21" s="8" t="s">
        <v>12</v>
      </c>
      <c r="B21" s="10">
        <v>4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>
        <v>0</v>
      </c>
      <c r="I21" s="10">
        <v>0</v>
      </c>
      <c r="J21" s="10">
        <v>4</v>
      </c>
      <c r="K21" s="11">
        <v>196</v>
      </c>
    </row>
    <row r="22" spans="1:21" x14ac:dyDescent="0.2">
      <c r="A22" s="1" t="s">
        <v>13</v>
      </c>
      <c r="B22" s="10">
        <v>0</v>
      </c>
      <c r="C22" s="10">
        <v>1</v>
      </c>
      <c r="D22" s="10">
        <v>1</v>
      </c>
      <c r="E22" s="10">
        <v>1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1">
        <v>0</v>
      </c>
    </row>
    <row r="23" spans="1:21" x14ac:dyDescent="0.2">
      <c r="A23" s="1" t="s">
        <v>13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1</v>
      </c>
      <c r="J23" s="10">
        <v>1</v>
      </c>
      <c r="K23" s="11">
        <v>0</v>
      </c>
    </row>
    <row r="25" spans="1:21" x14ac:dyDescent="0.2">
      <c r="A25" s="1" t="s">
        <v>15</v>
      </c>
    </row>
    <row r="27" spans="1:21" x14ac:dyDescent="0.2">
      <c r="A27" s="1" t="s">
        <v>5</v>
      </c>
      <c r="B27" s="10">
        <v>4</v>
      </c>
      <c r="C27" s="10">
        <v>4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1</v>
      </c>
      <c r="J27" s="10">
        <v>1</v>
      </c>
      <c r="K27" s="11">
        <v>154</v>
      </c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" t="s">
        <v>6</v>
      </c>
      <c r="B28" s="10">
        <v>3</v>
      </c>
      <c r="C28" s="10">
        <v>0</v>
      </c>
      <c r="D28" s="10">
        <v>3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  <c r="J28" s="10">
        <v>1</v>
      </c>
      <c r="K28" s="11">
        <v>133</v>
      </c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" t="s">
        <v>7</v>
      </c>
      <c r="B29" s="10">
        <v>4</v>
      </c>
      <c r="C29" s="10">
        <v>0</v>
      </c>
      <c r="D29" s="10">
        <v>0</v>
      </c>
      <c r="E29" s="10">
        <v>4</v>
      </c>
      <c r="F29" s="10">
        <v>0</v>
      </c>
      <c r="G29" s="10">
        <v>1</v>
      </c>
      <c r="H29" s="10">
        <v>1</v>
      </c>
      <c r="I29" s="10">
        <v>1</v>
      </c>
      <c r="J29" s="10">
        <v>1</v>
      </c>
      <c r="K29" s="11">
        <v>184</v>
      </c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41" t="s">
        <v>8</v>
      </c>
      <c r="B30" s="10">
        <v>4</v>
      </c>
      <c r="C30" s="10">
        <v>0</v>
      </c>
      <c r="D30" s="10">
        <v>0</v>
      </c>
      <c r="E30" s="10">
        <v>0</v>
      </c>
      <c r="F30" s="10">
        <v>4</v>
      </c>
      <c r="G30" s="10">
        <v>1</v>
      </c>
      <c r="H30" s="10">
        <v>1</v>
      </c>
      <c r="I30" s="10">
        <v>1</v>
      </c>
      <c r="J30" s="10">
        <v>1</v>
      </c>
      <c r="K30" s="11">
        <v>124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8" t="s">
        <v>10</v>
      </c>
      <c r="B31" s="10">
        <v>3</v>
      </c>
      <c r="C31" s="10">
        <v>1</v>
      </c>
      <c r="D31" s="10">
        <v>0</v>
      </c>
      <c r="E31" s="10">
        <v>1</v>
      </c>
      <c r="F31" s="10">
        <v>1</v>
      </c>
      <c r="G31" s="10">
        <v>0</v>
      </c>
      <c r="H31" s="10">
        <v>3</v>
      </c>
      <c r="I31" s="10">
        <v>0</v>
      </c>
      <c r="J31" s="10">
        <v>0</v>
      </c>
      <c r="K31" s="11">
        <v>127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8" t="s">
        <v>11</v>
      </c>
      <c r="B32" s="10">
        <v>4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0</v>
      </c>
      <c r="I32" s="10">
        <v>4</v>
      </c>
      <c r="J32" s="10">
        <v>0</v>
      </c>
      <c r="K32" s="11">
        <v>132</v>
      </c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8" t="s">
        <v>12</v>
      </c>
      <c r="B33" s="10">
        <v>4</v>
      </c>
      <c r="C33" s="10">
        <v>1</v>
      </c>
      <c r="D33" s="10">
        <v>1</v>
      </c>
      <c r="E33" s="10">
        <v>1</v>
      </c>
      <c r="F33" s="10">
        <v>1</v>
      </c>
      <c r="G33" s="10">
        <v>0</v>
      </c>
      <c r="H33" s="10">
        <v>0</v>
      </c>
      <c r="I33" s="10">
        <v>0</v>
      </c>
      <c r="J33" s="10">
        <v>4</v>
      </c>
      <c r="K33" s="11">
        <v>196</v>
      </c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" t="s">
        <v>13</v>
      </c>
      <c r="B34" s="10">
        <v>0</v>
      </c>
      <c r="C34" s="10">
        <v>1</v>
      </c>
      <c r="D34" s="10">
        <v>1</v>
      </c>
      <c r="E34" s="10">
        <v>1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1">
        <v>0</v>
      </c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" t="s">
        <v>13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1</v>
      </c>
      <c r="J35" s="10">
        <v>1</v>
      </c>
      <c r="K35" s="11">
        <v>0</v>
      </c>
      <c r="M35" s="12"/>
      <c r="N35" s="12"/>
      <c r="O35" s="12"/>
      <c r="P35" s="12"/>
      <c r="Q35" s="12"/>
      <c r="R35" s="12"/>
      <c r="S35" s="12"/>
      <c r="T35" s="12"/>
      <c r="U35" s="12"/>
    </row>
    <row r="38" spans="1:21" x14ac:dyDescent="0.2">
      <c r="B38" s="19" cm="1">
        <f t="array" ref="B38:J46">MINVERSE(B27:J35)</f>
        <v>5.5555555555555552E-2</v>
      </c>
      <c r="C38" s="19">
        <v>8.3333333333333329E-2</v>
      </c>
      <c r="D38" s="19">
        <v>5.5555555555555552E-2</v>
      </c>
      <c r="E38" s="19">
        <v>5.5555555555555552E-2</v>
      </c>
      <c r="F38" s="19">
        <v>2.7777777777777769E-2</v>
      </c>
      <c r="G38" s="19">
        <v>1.3877787807814457E-17</v>
      </c>
      <c r="H38" s="19">
        <v>0</v>
      </c>
      <c r="I38" s="19">
        <v>-0.25</v>
      </c>
      <c r="J38" s="19">
        <v>-0.24999999999999997</v>
      </c>
    </row>
    <row r="39" spans="1:21" x14ac:dyDescent="0.2">
      <c r="B39" s="19">
        <v>0.19444444444444445</v>
      </c>
      <c r="C39" s="19">
        <v>-8.3333333333333315E-2</v>
      </c>
      <c r="D39" s="19">
        <v>-5.5555555555555552E-2</v>
      </c>
      <c r="E39" s="19">
        <v>-5.5555555555555552E-2</v>
      </c>
      <c r="F39" s="19">
        <v>-2.7777777777777773E-2</v>
      </c>
      <c r="G39" s="19">
        <v>-8.6736173798840355E-19</v>
      </c>
      <c r="H39" s="19">
        <v>0</v>
      </c>
      <c r="I39" s="19">
        <v>0.25</v>
      </c>
      <c r="J39" s="19">
        <v>-6.9388939039072284E-18</v>
      </c>
    </row>
    <row r="40" spans="1:21" x14ac:dyDescent="0.2">
      <c r="B40" s="19">
        <v>-8.3333333333333329E-2</v>
      </c>
      <c r="C40" s="19">
        <v>0.25000000000000006</v>
      </c>
      <c r="D40" s="19">
        <v>-8.3333333333333315E-2</v>
      </c>
      <c r="E40" s="19">
        <v>-8.3333333333333329E-2</v>
      </c>
      <c r="F40" s="19">
        <v>8.3333333333333329E-2</v>
      </c>
      <c r="G40" s="19">
        <v>4.6259292692714853E-18</v>
      </c>
      <c r="H40" s="19">
        <v>0</v>
      </c>
      <c r="I40" s="19">
        <v>0.25</v>
      </c>
      <c r="J40" s="19">
        <v>1.8503717077085941E-17</v>
      </c>
    </row>
    <row r="41" spans="1:21" x14ac:dyDescent="0.2">
      <c r="B41" s="19">
        <v>-5.5555555555555552E-2</v>
      </c>
      <c r="C41" s="19">
        <v>-8.3333333333333315E-2</v>
      </c>
      <c r="D41" s="19">
        <v>0.19444444444444445</v>
      </c>
      <c r="E41" s="19">
        <v>-5.5555555555555552E-2</v>
      </c>
      <c r="F41" s="19">
        <v>-2.7777777777777773E-2</v>
      </c>
      <c r="G41" s="19">
        <v>-8.6736173798840355E-19</v>
      </c>
      <c r="H41" s="19">
        <v>0</v>
      </c>
      <c r="I41" s="19">
        <v>0.25</v>
      </c>
      <c r="J41" s="19">
        <v>-6.9388939039072284E-18</v>
      </c>
    </row>
    <row r="42" spans="1:21" x14ac:dyDescent="0.2">
      <c r="B42" s="19">
        <v>-5.5555555555555552E-2</v>
      </c>
      <c r="C42" s="19">
        <v>-8.3333333333333315E-2</v>
      </c>
      <c r="D42" s="19">
        <v>-5.5555555555555552E-2</v>
      </c>
      <c r="E42" s="19">
        <v>0.19444444444444445</v>
      </c>
      <c r="F42" s="19">
        <v>-2.7777777777777773E-2</v>
      </c>
      <c r="G42" s="19">
        <v>-8.6736173798840355E-19</v>
      </c>
      <c r="H42" s="19">
        <v>0</v>
      </c>
      <c r="I42" s="19">
        <v>0.25</v>
      </c>
      <c r="J42" s="19">
        <v>-6.9388939039072284E-18</v>
      </c>
    </row>
    <row r="43" spans="1:21" x14ac:dyDescent="0.2">
      <c r="B43" s="19">
        <v>0.19444444444444445</v>
      </c>
      <c r="C43" s="19">
        <v>0.16666666666666666</v>
      </c>
      <c r="D43" s="19">
        <v>0.19444444444444445</v>
      </c>
      <c r="E43" s="19">
        <v>0.19444444444444445</v>
      </c>
      <c r="F43" s="19">
        <v>-0.27777777777777773</v>
      </c>
      <c r="G43" s="19">
        <v>-0.25000000000000006</v>
      </c>
      <c r="H43" s="19">
        <v>-0.25</v>
      </c>
      <c r="I43" s="19">
        <v>0</v>
      </c>
      <c r="J43" s="19">
        <v>0.24999999999999989</v>
      </c>
    </row>
    <row r="44" spans="1:21" x14ac:dyDescent="0.2">
      <c r="B44" s="19">
        <v>-8.3333333333333343E-2</v>
      </c>
      <c r="C44" s="19">
        <v>-2.0045693500176437E-17</v>
      </c>
      <c r="D44" s="19">
        <v>-8.3333333333333343E-2</v>
      </c>
      <c r="E44" s="19">
        <v>-8.3333333333333343E-2</v>
      </c>
      <c r="F44" s="19">
        <v>0.33333333333333331</v>
      </c>
      <c r="G44" s="19">
        <v>0</v>
      </c>
      <c r="H44" s="19">
        <v>0</v>
      </c>
      <c r="I44" s="19">
        <v>0</v>
      </c>
      <c r="J44" s="19">
        <v>0.25000000000000006</v>
      </c>
    </row>
    <row r="45" spans="1:21" x14ac:dyDescent="0.2">
      <c r="B45" s="19">
        <v>-5.5555555555555559E-2</v>
      </c>
      <c r="C45" s="19">
        <v>-8.3333333333333343E-2</v>
      </c>
      <c r="D45" s="19">
        <v>-5.5555555555555559E-2</v>
      </c>
      <c r="E45" s="19">
        <v>-5.5555555555555559E-2</v>
      </c>
      <c r="F45" s="19">
        <v>-2.777777777777778E-2</v>
      </c>
      <c r="G45" s="19">
        <v>0.25</v>
      </c>
      <c r="H45" s="19">
        <v>0</v>
      </c>
      <c r="I45" s="19">
        <v>0</v>
      </c>
      <c r="J45" s="19">
        <v>0.25</v>
      </c>
    </row>
    <row r="46" spans="1:21" x14ac:dyDescent="0.2">
      <c r="B46" s="19">
        <v>-5.5555555555555559E-2</v>
      </c>
      <c r="C46" s="19">
        <v>-8.3333333333333343E-2</v>
      </c>
      <c r="D46" s="19">
        <v>-5.5555555555555559E-2</v>
      </c>
      <c r="E46" s="19">
        <v>-5.5555555555555559E-2</v>
      </c>
      <c r="F46" s="19">
        <v>-2.777777777777778E-2</v>
      </c>
      <c r="G46" s="19">
        <v>0</v>
      </c>
      <c r="H46" s="19">
        <v>0.25</v>
      </c>
      <c r="I46" s="19">
        <v>0</v>
      </c>
      <c r="J46" s="19">
        <v>0.25</v>
      </c>
    </row>
    <row r="48" spans="1:21" x14ac:dyDescent="0.2">
      <c r="L48" s="1" cm="1">
        <f t="array" ref="L48:T48">TRANSPOSE(MMULT(_xlfn.ANCHORARRAY(B38),K27:K35))</f>
        <v>40.277777777777771</v>
      </c>
      <c r="M48" s="1">
        <v>-1.777777777777773</v>
      </c>
      <c r="N48" s="1">
        <v>5.3333333333333455</v>
      </c>
      <c r="O48" s="1">
        <v>5.7222222222222268</v>
      </c>
      <c r="P48" s="1">
        <v>-9.2777777777777732</v>
      </c>
      <c r="Q48" s="1">
        <v>-5.2777777777777786</v>
      </c>
      <c r="R48" s="1">
        <v>3.8333333333333215</v>
      </c>
      <c r="S48" s="1">
        <v>-7.2777777777777786</v>
      </c>
      <c r="T48" s="1">
        <v>8.7222222222222214</v>
      </c>
    </row>
    <row r="50" spans="1:20" x14ac:dyDescent="0.2">
      <c r="A50" s="20" t="s">
        <v>16</v>
      </c>
      <c r="B50" s="21" t="s">
        <v>4</v>
      </c>
      <c r="C50" s="20" t="s">
        <v>5</v>
      </c>
      <c r="D50" s="20" t="s">
        <v>6</v>
      </c>
      <c r="E50" s="20" t="s">
        <v>7</v>
      </c>
      <c r="F50" s="20" t="s">
        <v>8</v>
      </c>
      <c r="G50" s="21" t="s">
        <v>9</v>
      </c>
      <c r="H50" s="21" t="s">
        <v>10</v>
      </c>
      <c r="I50" s="21" t="s">
        <v>11</v>
      </c>
      <c r="J50" s="21" t="s">
        <v>12</v>
      </c>
    </row>
    <row r="51" spans="1:20" x14ac:dyDescent="0.2">
      <c r="A51" s="20" t="s">
        <v>17</v>
      </c>
      <c r="B51" s="20" cm="1">
        <f t="array" ref="B51:J51">TRANSPOSE(MMULT(_xlfn.ANCHORARRAY(B38),K27:K35))</f>
        <v>40.277777777777771</v>
      </c>
      <c r="C51" s="20">
        <v>-1.777777777777773</v>
      </c>
      <c r="D51" s="20">
        <v>5.3333333333333455</v>
      </c>
      <c r="E51" s="20">
        <v>5.7222222222222268</v>
      </c>
      <c r="F51" s="20">
        <v>-9.2777777777777732</v>
      </c>
      <c r="G51" s="20">
        <v>-5.2777777777777786</v>
      </c>
      <c r="H51" s="20">
        <v>3.8333333333333215</v>
      </c>
      <c r="I51" s="20">
        <v>-7.2777777777777786</v>
      </c>
      <c r="J51" s="20">
        <v>8.7222222222222214</v>
      </c>
    </row>
    <row r="53" spans="1:20" x14ac:dyDescent="0.2">
      <c r="A53" s="14" t="s">
        <v>18</v>
      </c>
      <c r="L53" s="1" cm="1">
        <f t="array" ref="L53:T53">B55:J55*L48:T48</f>
        <v>23965.277777777774</v>
      </c>
      <c r="M53" s="1">
        <v>-273.77777777777703</v>
      </c>
      <c r="N53" s="1">
        <v>709.33333333333496</v>
      </c>
      <c r="O53" s="1">
        <v>1052.8888888888898</v>
      </c>
      <c r="P53" s="1">
        <v>-1150.4444444444439</v>
      </c>
      <c r="Q53" s="1">
        <v>-738.88888888888903</v>
      </c>
      <c r="R53" s="1">
        <v>486.83333333333184</v>
      </c>
      <c r="S53" s="1">
        <v>-960.66666666666674</v>
      </c>
      <c r="T53" s="1">
        <v>1709.5555555555554</v>
      </c>
    </row>
    <row r="55" spans="1:20" x14ac:dyDescent="0.2">
      <c r="A55" s="17" t="s">
        <v>19</v>
      </c>
      <c r="B55" s="18">
        <v>595</v>
      </c>
      <c r="C55" s="18">
        <v>154</v>
      </c>
      <c r="D55" s="18">
        <v>133</v>
      </c>
      <c r="E55" s="18">
        <v>184</v>
      </c>
      <c r="F55" s="18">
        <v>124</v>
      </c>
      <c r="G55" s="18">
        <v>140</v>
      </c>
      <c r="H55" s="18">
        <v>127</v>
      </c>
      <c r="I55" s="18">
        <v>132</v>
      </c>
      <c r="J55" s="18">
        <v>196</v>
      </c>
      <c r="M55" s="1">
        <f>SUM(_xlfn.ANCHORARRAY(L53))</f>
        <v>24800.111111111106</v>
      </c>
    </row>
    <row r="56" spans="1:20" x14ac:dyDescent="0.2">
      <c r="A56" s="18"/>
      <c r="B56" s="18">
        <f>B55*B51</f>
        <v>23965.277777777774</v>
      </c>
      <c r="C56" s="18">
        <f>C55*C51</f>
        <v>-273.77777777777703</v>
      </c>
      <c r="D56" s="18">
        <f t="shared" ref="D56:J56" si="2">D55*D51</f>
        <v>709.33333333333496</v>
      </c>
      <c r="E56" s="18">
        <f t="shared" si="2"/>
        <v>1052.8888888888898</v>
      </c>
      <c r="F56" s="18">
        <f t="shared" si="2"/>
        <v>-1150.4444444444439</v>
      </c>
      <c r="G56" s="18">
        <f t="shared" si="2"/>
        <v>-738.88888888888903</v>
      </c>
      <c r="H56" s="18">
        <f t="shared" si="2"/>
        <v>486.83333333333184</v>
      </c>
      <c r="I56" s="18">
        <f t="shared" si="2"/>
        <v>-960.66666666666674</v>
      </c>
      <c r="J56" s="18">
        <f t="shared" si="2"/>
        <v>1709.5555555555554</v>
      </c>
    </row>
    <row r="59" spans="1:20" x14ac:dyDescent="0.2">
      <c r="A59" s="15" t="s">
        <v>20</v>
      </c>
      <c r="B59" s="16">
        <f>SUM(B56:J56)</f>
        <v>24800.111111111106</v>
      </c>
    </row>
    <row r="60" spans="1:20" x14ac:dyDescent="0.2">
      <c r="A60" s="15" t="s">
        <v>21</v>
      </c>
      <c r="B60" s="16">
        <v>7</v>
      </c>
    </row>
    <row r="61" spans="1:20" x14ac:dyDescent="0.2">
      <c r="A61" s="16" t="s">
        <v>22</v>
      </c>
      <c r="B61" s="16">
        <f>O6-B59</f>
        <v>174.88888888889414</v>
      </c>
    </row>
    <row r="62" spans="1:20" x14ac:dyDescent="0.2">
      <c r="A62" s="16" t="s">
        <v>23</v>
      </c>
      <c r="B62" s="16">
        <f>15-7</f>
        <v>8</v>
      </c>
    </row>
    <row r="63" spans="1:20" x14ac:dyDescent="0.2">
      <c r="A63" s="16" t="s">
        <v>24</v>
      </c>
      <c r="B63" s="16">
        <f>B61/B62</f>
        <v>21.861111111111768</v>
      </c>
    </row>
    <row r="65" spans="1:7" x14ac:dyDescent="0.2">
      <c r="A65" s="14" t="s">
        <v>25</v>
      </c>
    </row>
    <row r="67" spans="1:7" x14ac:dyDescent="0.2">
      <c r="A67" s="19"/>
      <c r="B67" s="22" t="s">
        <v>4</v>
      </c>
      <c r="C67" s="22" t="s">
        <v>9</v>
      </c>
      <c r="D67" s="22" t="s">
        <v>10</v>
      </c>
      <c r="E67" s="22" t="s">
        <v>11</v>
      </c>
      <c r="F67" s="22" t="s">
        <v>12</v>
      </c>
    </row>
    <row r="68" spans="1:7" x14ac:dyDescent="0.2">
      <c r="A68" s="33" t="s">
        <v>4</v>
      </c>
      <c r="B68" s="34">
        <v>15</v>
      </c>
      <c r="C68" s="34">
        <v>4</v>
      </c>
      <c r="D68" s="34">
        <v>3</v>
      </c>
      <c r="E68" s="34">
        <v>4</v>
      </c>
      <c r="F68" s="35">
        <v>4</v>
      </c>
      <c r="G68" s="34">
        <v>595</v>
      </c>
    </row>
    <row r="69" spans="1:7" x14ac:dyDescent="0.2">
      <c r="A69" s="22" t="s">
        <v>9</v>
      </c>
      <c r="B69" s="19">
        <v>4</v>
      </c>
      <c r="C69" s="19">
        <v>4</v>
      </c>
      <c r="D69" s="19">
        <v>0</v>
      </c>
      <c r="E69" s="19">
        <v>0</v>
      </c>
      <c r="F69" s="19">
        <v>0</v>
      </c>
      <c r="G69" s="23">
        <v>140</v>
      </c>
    </row>
    <row r="70" spans="1:7" x14ac:dyDescent="0.2">
      <c r="A70" s="22" t="s">
        <v>10</v>
      </c>
      <c r="B70" s="19">
        <v>3</v>
      </c>
      <c r="C70" s="19">
        <v>0</v>
      </c>
      <c r="D70" s="19">
        <v>3</v>
      </c>
      <c r="E70" s="19">
        <v>0</v>
      </c>
      <c r="F70" s="19">
        <v>0</v>
      </c>
      <c r="G70" s="23">
        <v>127</v>
      </c>
    </row>
    <row r="71" spans="1:7" x14ac:dyDescent="0.2">
      <c r="A71" s="22" t="s">
        <v>11</v>
      </c>
      <c r="B71" s="19">
        <v>4</v>
      </c>
      <c r="C71" s="19">
        <v>0</v>
      </c>
      <c r="D71" s="19">
        <v>0</v>
      </c>
      <c r="E71" s="19">
        <v>4</v>
      </c>
      <c r="F71" s="19">
        <v>0</v>
      </c>
      <c r="G71" s="23">
        <v>132</v>
      </c>
    </row>
    <row r="72" spans="1:7" x14ac:dyDescent="0.2">
      <c r="A72" s="22" t="s">
        <v>12</v>
      </c>
      <c r="B72" s="19">
        <v>4</v>
      </c>
      <c r="C72" s="19">
        <v>0</v>
      </c>
      <c r="D72" s="19">
        <v>0</v>
      </c>
      <c r="E72" s="19">
        <v>0</v>
      </c>
      <c r="F72" s="19">
        <v>4</v>
      </c>
      <c r="G72" s="23">
        <v>196</v>
      </c>
    </row>
    <row r="73" spans="1:7" x14ac:dyDescent="0.2">
      <c r="A73" s="19" t="s">
        <v>13</v>
      </c>
      <c r="B73" s="19">
        <v>0</v>
      </c>
      <c r="C73" s="19">
        <v>1</v>
      </c>
      <c r="D73" s="19">
        <v>1</v>
      </c>
      <c r="E73" s="19">
        <v>1</v>
      </c>
      <c r="F73" s="19">
        <v>1</v>
      </c>
      <c r="G73" s="23">
        <v>0</v>
      </c>
    </row>
    <row r="76" spans="1:7" x14ac:dyDescent="0.2">
      <c r="B76" s="13" cm="1">
        <f t="array" ref="B76:F80">MINVERSE(B69:F73)</f>
        <v>6.25E-2</v>
      </c>
      <c r="C76" s="13">
        <v>8.3333333333333329E-2</v>
      </c>
      <c r="D76" s="13">
        <v>6.25E-2</v>
      </c>
      <c r="E76" s="13">
        <v>6.25E-2</v>
      </c>
      <c r="F76" s="13">
        <v>-0.25</v>
      </c>
    </row>
    <row r="77" spans="1:7" x14ac:dyDescent="0.2">
      <c r="B77" s="13">
        <v>0.1875</v>
      </c>
      <c r="C77" s="13">
        <v>-8.3333333333333329E-2</v>
      </c>
      <c r="D77" s="13">
        <v>-6.25E-2</v>
      </c>
      <c r="E77" s="13">
        <v>-6.25E-2</v>
      </c>
      <c r="F77" s="13">
        <v>0.25</v>
      </c>
    </row>
    <row r="78" spans="1:7" x14ac:dyDescent="0.2">
      <c r="B78" s="13">
        <v>-6.25E-2</v>
      </c>
      <c r="C78" s="13">
        <v>0.25</v>
      </c>
      <c r="D78" s="13">
        <v>-6.25E-2</v>
      </c>
      <c r="E78" s="13">
        <v>-6.25E-2</v>
      </c>
      <c r="F78" s="13">
        <v>0.25</v>
      </c>
    </row>
    <row r="79" spans="1:7" x14ac:dyDescent="0.2">
      <c r="B79" s="13">
        <v>-6.25E-2</v>
      </c>
      <c r="C79" s="13">
        <v>-8.3333333333333329E-2</v>
      </c>
      <c r="D79" s="13">
        <v>0.1875</v>
      </c>
      <c r="E79" s="13">
        <v>-6.25E-2</v>
      </c>
      <c r="F79" s="13">
        <v>0.25</v>
      </c>
    </row>
    <row r="80" spans="1:7" x14ac:dyDescent="0.2">
      <c r="B80" s="13">
        <v>-6.25E-2</v>
      </c>
      <c r="C80" s="13">
        <v>-8.3333333333333329E-2</v>
      </c>
      <c r="D80" s="13">
        <v>-6.25E-2</v>
      </c>
      <c r="E80" s="13">
        <v>0.1875</v>
      </c>
      <c r="F80" s="13">
        <v>0.25</v>
      </c>
    </row>
    <row r="82" spans="1:6" x14ac:dyDescent="0.2">
      <c r="A82" s="24" t="s">
        <v>16</v>
      </c>
      <c r="B82" s="25" t="s">
        <v>4</v>
      </c>
      <c r="C82" s="25" t="s">
        <v>9</v>
      </c>
      <c r="D82" s="25" t="s">
        <v>10</v>
      </c>
      <c r="E82" s="25" t="s">
        <v>11</v>
      </c>
      <c r="F82" s="25" t="s">
        <v>12</v>
      </c>
    </row>
    <row r="83" spans="1:6" x14ac:dyDescent="0.2">
      <c r="A83" s="24" t="s">
        <v>17</v>
      </c>
      <c r="B83" s="24" cm="1">
        <f t="array" ref="B83:F83">TRANSPOSE(MMULT(_xlfn.ANCHORARRAY(B76),G69:G73))</f>
        <v>39.833333333333329</v>
      </c>
      <c r="C83" s="24">
        <v>-4.8333333333333321</v>
      </c>
      <c r="D83" s="24">
        <v>2.5</v>
      </c>
      <c r="E83" s="24">
        <v>-6.8333333333333321</v>
      </c>
      <c r="F83" s="24">
        <v>9.1666666666666679</v>
      </c>
    </row>
    <row r="86" spans="1:6" x14ac:dyDescent="0.2">
      <c r="A86" s="26" t="s">
        <v>19</v>
      </c>
      <c r="B86" s="27">
        <v>595</v>
      </c>
      <c r="C86" s="27">
        <v>140</v>
      </c>
      <c r="D86" s="27">
        <v>127</v>
      </c>
      <c r="E86" s="27">
        <v>132</v>
      </c>
      <c r="F86" s="27">
        <v>196</v>
      </c>
    </row>
    <row r="87" spans="1:6" x14ac:dyDescent="0.2">
      <c r="A87" s="27"/>
      <c r="B87" s="27">
        <f>B86*B83</f>
        <v>23700.833333333332</v>
      </c>
      <c r="C87" s="27">
        <f t="shared" ref="C87:F87" si="3">C86*C83</f>
        <v>-676.66666666666652</v>
      </c>
      <c r="D87" s="27">
        <f t="shared" si="3"/>
        <v>317.5</v>
      </c>
      <c r="E87" s="27">
        <f t="shared" si="3"/>
        <v>-901.99999999999989</v>
      </c>
      <c r="F87" s="27">
        <f t="shared" si="3"/>
        <v>1796.666666666667</v>
      </c>
    </row>
    <row r="90" spans="1:6" x14ac:dyDescent="0.2">
      <c r="A90" s="28" t="s">
        <v>26</v>
      </c>
      <c r="B90" s="29">
        <f>SUM(B87:F87)</f>
        <v>24236.333333333332</v>
      </c>
    </row>
    <row r="91" spans="1:6" x14ac:dyDescent="0.2">
      <c r="A91" s="28" t="s">
        <v>21</v>
      </c>
      <c r="B91" s="29">
        <v>4</v>
      </c>
    </row>
    <row r="92" spans="1:6" x14ac:dyDescent="0.2">
      <c r="A92" s="28" t="s">
        <v>27</v>
      </c>
      <c r="B92" s="29">
        <f>B59-B90</f>
        <v>563.77777777777374</v>
      </c>
    </row>
    <row r="93" spans="1:6" x14ac:dyDescent="0.2">
      <c r="A93" s="28" t="s">
        <v>28</v>
      </c>
      <c r="B93" s="29">
        <v>3</v>
      </c>
    </row>
    <row r="94" spans="1:6" x14ac:dyDescent="0.2">
      <c r="A94" s="28" t="s">
        <v>29</v>
      </c>
      <c r="B94" s="29">
        <f>B92/B93</f>
        <v>187.92592592592459</v>
      </c>
    </row>
    <row r="96" spans="1:6" x14ac:dyDescent="0.2">
      <c r="A96" s="10" t="s">
        <v>30</v>
      </c>
      <c r="B96" s="10"/>
    </row>
    <row r="97" spans="1:2" x14ac:dyDescent="0.2">
      <c r="A97" s="10" t="s">
        <v>31</v>
      </c>
      <c r="B97" s="10">
        <f>B94/B63</f>
        <v>8.5963574756455934</v>
      </c>
    </row>
    <row r="98" spans="1:2" x14ac:dyDescent="0.2">
      <c r="A98" s="10" t="s">
        <v>32</v>
      </c>
      <c r="B98" s="10">
        <f>_xlfn.F.INV.RT(0.05,B93,B62)</f>
        <v>4.0661805513511613</v>
      </c>
    </row>
  </sheetData>
  <mergeCells count="1">
    <mergeCell ref="B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Microsoft Office User</cp:lastModifiedBy>
  <dcterms:created xsi:type="dcterms:W3CDTF">2022-10-29T14:17:48Z</dcterms:created>
  <dcterms:modified xsi:type="dcterms:W3CDTF">2022-11-18T09:26:00Z</dcterms:modified>
</cp:coreProperties>
</file>