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 2019 (1)" sheetId="1" r:id="rId4"/>
    <sheet state="visible" name="Q 2021 (2)" sheetId="2" r:id="rId5"/>
    <sheet state="visible" name="2020(2)" sheetId="3" r:id="rId6"/>
    <sheet state="visible" name="Q.2016 (2)" sheetId="4" r:id="rId7"/>
    <sheet state="visible" name="Q 2018 (1)" sheetId="5" r:id="rId8"/>
    <sheet state="visible" name="Q 2016 (1)" sheetId="6" r:id="rId9"/>
  </sheets>
  <definedNames/>
  <calcPr/>
  <extLst>
    <ext uri="GoogleSheetsCustomDataVersion1">
      <go:sheetsCustomData xmlns:go="http://customooxmlschemas.google.com/" r:id="rId10" roundtripDataSignature="AMtx7mhEUEKbq3rH3Pvg1wplG4O0Ic0Ejg=="/>
    </ext>
  </extLst>
</workbook>
</file>

<file path=xl/sharedStrings.xml><?xml version="1.0" encoding="utf-8"?>
<sst xmlns="http://schemas.openxmlformats.org/spreadsheetml/2006/main" count="357" uniqueCount="125">
  <si>
    <t>OP-1</t>
  </si>
  <si>
    <t>OP-2</t>
  </si>
  <si>
    <t>Temp</t>
  </si>
  <si>
    <t>Glass Type</t>
  </si>
  <si>
    <t>a=</t>
  </si>
  <si>
    <t>b=</t>
  </si>
  <si>
    <t>n=</t>
  </si>
  <si>
    <t>Temp=100</t>
  </si>
  <si>
    <t>Temp=125</t>
  </si>
  <si>
    <t>Temp=150</t>
  </si>
  <si>
    <t>Total Sum=</t>
  </si>
  <si>
    <t>Temprature</t>
  </si>
  <si>
    <t>Yi..</t>
  </si>
  <si>
    <t>Y.j.</t>
  </si>
  <si>
    <t>Y…</t>
  </si>
  <si>
    <t>Yi..^2</t>
  </si>
  <si>
    <t>Sum=</t>
  </si>
  <si>
    <t>Y.j.^2</t>
  </si>
  <si>
    <t>Y…^2=</t>
  </si>
  <si>
    <t>Temperature</t>
  </si>
  <si>
    <t>Yij.^2</t>
  </si>
  <si>
    <t>Sum of Squares</t>
  </si>
  <si>
    <t>Degree of freedom</t>
  </si>
  <si>
    <t>Mean square</t>
  </si>
  <si>
    <t>F</t>
  </si>
  <si>
    <t>SS_T</t>
  </si>
  <si>
    <t>SS_A</t>
  </si>
  <si>
    <t>SS_B</t>
  </si>
  <si>
    <t>SS-sub</t>
  </si>
  <si>
    <t>SS_AB</t>
  </si>
  <si>
    <t>SS-E</t>
  </si>
  <si>
    <t>Copper Content (%)</t>
  </si>
  <si>
    <t>x</t>
  </si>
  <si>
    <t>Y..</t>
  </si>
  <si>
    <t>Y.j</t>
  </si>
  <si>
    <t>Normal Least Square Eqn</t>
  </si>
  <si>
    <t>μ</t>
  </si>
  <si>
    <t>T1</t>
  </si>
  <si>
    <t>T2</t>
  </si>
  <si>
    <t>T3</t>
  </si>
  <si>
    <t>B1</t>
  </si>
  <si>
    <t>B2</t>
  </si>
  <si>
    <t>B3</t>
  </si>
  <si>
    <t>(TB)11</t>
  </si>
  <si>
    <t>(TB)12</t>
  </si>
  <si>
    <t>(TB)13</t>
  </si>
  <si>
    <t>(TB)21</t>
  </si>
  <si>
    <t>(TB)22</t>
  </si>
  <si>
    <t>(TB)23</t>
  </si>
  <si>
    <t>(TB)31</t>
  </si>
  <si>
    <t>(TB)32</t>
  </si>
  <si>
    <t>(TB)33</t>
  </si>
  <si>
    <t>Additional</t>
  </si>
  <si>
    <t>Removing Redundant Eqn:</t>
  </si>
  <si>
    <t>Inverse of A</t>
  </si>
  <si>
    <t>It is impossible to slove the all parameters because we don’t have enough data to slove due the lack of data of (TB)21 to analyze the interaction effect!</t>
  </si>
  <si>
    <t>If the interaction effect (TB)21 is assumed to be zero, it might be able to help for solving the remaining parameters.</t>
  </si>
  <si>
    <t>Pressure (psig)</t>
  </si>
  <si>
    <t>90.4, x</t>
  </si>
  <si>
    <t>90.7,x</t>
  </si>
  <si>
    <t>90.2,90.4</t>
  </si>
  <si>
    <t>x,x</t>
  </si>
  <si>
    <t>90.5,90.6</t>
  </si>
  <si>
    <t>89.9,90.1</t>
  </si>
  <si>
    <t>90.5,90.7</t>
  </si>
  <si>
    <t>90.8,90.9</t>
  </si>
  <si>
    <t>90.4,x</t>
  </si>
  <si>
    <t>Yi.</t>
  </si>
  <si>
    <t>X</t>
  </si>
  <si>
    <t>Least Square Normal Eqn</t>
  </si>
  <si>
    <t>Removing redundant Eqn:</t>
  </si>
  <si>
    <t>It is impossible to slove for all parameters because we don’t have enough data to anaylze the Interaction effect (TB)21.</t>
  </si>
  <si>
    <t>If we can assume the (TB)21=0, we might be able to find other parameters.</t>
  </si>
  <si>
    <t>Treatment</t>
  </si>
  <si>
    <t>Block</t>
  </si>
  <si>
    <t>T4</t>
  </si>
  <si>
    <t>B4</t>
  </si>
  <si>
    <t>Removing 2 Redundant Eqn</t>
  </si>
  <si>
    <t>Solution</t>
  </si>
  <si>
    <t>X=Inverse of A*B</t>
  </si>
  <si>
    <t>Regression sum of Squares</t>
  </si>
  <si>
    <t>Multiplier(Block&amp;Treatment)</t>
  </si>
  <si>
    <t>R(u,T,B)</t>
  </si>
  <si>
    <t>df_R(u,T,B)</t>
  </si>
  <si>
    <t>SS_E</t>
  </si>
  <si>
    <t>df_E</t>
  </si>
  <si>
    <t>MS_E</t>
  </si>
  <si>
    <t>Reduced Model for Treatment Σ Ti=0</t>
  </si>
  <si>
    <t>Remove one Redundant Eqn</t>
  </si>
  <si>
    <t>Reduced Model: Regression sum of squares</t>
  </si>
  <si>
    <t>Multiplier of Block&amp; its Coefficient</t>
  </si>
  <si>
    <t>R(u,B)</t>
  </si>
  <si>
    <t>df_R(u,B)</t>
  </si>
  <si>
    <t>SS_Treatment</t>
  </si>
  <si>
    <t>df_Treatment</t>
  </si>
  <si>
    <t>MS_Treatment</t>
  </si>
  <si>
    <t>Test Statistics</t>
  </si>
  <si>
    <t>Fo</t>
  </si>
  <si>
    <t>Fcritical</t>
  </si>
  <si>
    <t>Fo&gt;Fcritical</t>
  </si>
  <si>
    <t>The treament means differ.</t>
  </si>
  <si>
    <t>Batch-1
Pressure (psig)</t>
  </si>
  <si>
    <t>Batch-2
Pressure (psig)</t>
  </si>
  <si>
    <t>Batch-1</t>
  </si>
  <si>
    <t>Batch-2</t>
  </si>
  <si>
    <t>Block Total</t>
  </si>
  <si>
    <t>Block^2</t>
  </si>
  <si>
    <t>Degree of Freedom</t>
  </si>
  <si>
    <t>Mean Square</t>
  </si>
  <si>
    <t>F_critical</t>
  </si>
  <si>
    <t>P-value</t>
  </si>
  <si>
    <t>SS-Block</t>
  </si>
  <si>
    <t>SS_subtotal</t>
  </si>
  <si>
    <t>SS-AB</t>
  </si>
  <si>
    <t>Device</t>
  </si>
  <si>
    <t>Brand</t>
  </si>
  <si>
    <t>SS-B</t>
  </si>
  <si>
    <t>SS_Sub</t>
  </si>
  <si>
    <t>Source of Variation</t>
  </si>
  <si>
    <t>Device(A)</t>
  </si>
  <si>
    <t>Brand (B)</t>
  </si>
  <si>
    <t>Interaction(AB)</t>
  </si>
  <si>
    <t>Error</t>
  </si>
  <si>
    <t>Total</t>
  </si>
  <si>
    <t>Only the device effect is significant!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</si>
</sst>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</font>
    <font>
      <b/>
      <sz val="11.0"/>
      <color rgb="FFFF0000"/>
      <name val="Calibri"/>
    </font>
    <font>
      <b/>
      <sz val="12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FF0000"/>
      </patternFill>
    </fill>
    <fill>
      <patternFill patternType="solid">
        <fgColor rgb="FFD9E1F2"/>
        <bgColor rgb="FFD9E1F2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0" fillId="0" fontId="1" numFmtId="0" xfId="0" applyFont="1"/>
    <xf borderId="3" fillId="0" fontId="2" numFmtId="0" xfId="0" applyAlignment="1" applyBorder="1" applyFont="1">
      <alignment horizontal="center"/>
    </xf>
    <xf borderId="3" fillId="0" fontId="3" numFmtId="0" xfId="0" applyBorder="1" applyFont="1"/>
    <xf borderId="1" fillId="0" fontId="2" numFmtId="0" xfId="0" applyBorder="1" applyFont="1"/>
    <xf borderId="4" fillId="2" fontId="2" numFmtId="0" xfId="0" applyBorder="1" applyFill="1" applyFont="1"/>
    <xf borderId="2" fillId="0" fontId="2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4" fillId="3" fontId="2" numFmtId="0" xfId="0" applyBorder="1" applyFill="1" applyFont="1"/>
    <xf borderId="4" fillId="4" fontId="2" numFmtId="0" xfId="0" applyBorder="1" applyFill="1" applyFont="1"/>
    <xf borderId="7" fillId="0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7" fillId="0" fontId="5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9" fillId="0" fontId="5" numFmtId="0" xfId="0" applyAlignment="1" applyBorder="1" applyFont="1">
      <alignment horizontal="right" readingOrder="0" shrinkToFit="0" vertical="bottom" wrapText="0"/>
    </xf>
    <xf borderId="10" fillId="0" fontId="5" numFmtId="0" xfId="0" applyAlignment="1" applyBorder="1" applyFont="1">
      <alignment horizontal="right" readingOrder="0" shrinkToFit="0" vertical="bottom" wrapText="0"/>
    </xf>
    <xf borderId="10" fillId="0" fontId="6" numFmtId="0" xfId="0" applyAlignment="1" applyBorder="1" applyFont="1">
      <alignment horizontal="right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5" numFmtId="0" xfId="0" applyAlignment="1" applyFill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6" fontId="5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10" fillId="0" fontId="5" numFmtId="0" xfId="0" applyAlignment="1" applyBorder="1" applyFont="1">
      <alignment readingOrder="0" shrinkToFit="0" vertical="bottom" wrapText="0"/>
    </xf>
    <xf borderId="10" fillId="7" fontId="5" numFmtId="0" xfId="0" applyAlignment="1" applyBorder="1" applyFill="1" applyFont="1">
      <alignment readingOrder="0" shrinkToFit="0" vertical="bottom" wrapText="0"/>
    </xf>
    <xf borderId="0" fillId="5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0" fillId="8" fontId="5" numFmtId="0" xfId="0" applyAlignment="1" applyFill="1" applyFont="1">
      <alignment horizontal="right" readingOrder="0" shrinkToFit="0" vertical="bottom" wrapText="0"/>
    </xf>
    <xf borderId="0" fillId="8" fontId="5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9" fontId="7" numFmtId="0" xfId="0" applyAlignment="1" applyFill="1" applyFont="1">
      <alignment readingOrder="0" shrinkToFit="0" vertical="bottom" wrapText="0"/>
    </xf>
    <xf borderId="0" fillId="9" fontId="5" numFmtId="0" xfId="0" applyAlignment="1" applyFont="1">
      <alignment horizontal="right" readingOrder="0"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10" fontId="5" numFmtId="0" xfId="0" applyAlignment="1" applyFill="1" applyFont="1">
      <alignment readingOrder="0" shrinkToFit="0" vertical="bottom" wrapText="0"/>
    </xf>
    <xf borderId="0" fillId="10" fontId="5" numFmtId="0" xfId="0" applyAlignment="1" applyFont="1">
      <alignment horizontal="right" readingOrder="0" shrinkToFit="0" vertical="bottom" wrapText="0"/>
    </xf>
    <xf borderId="0" fillId="0" fontId="5" numFmtId="11" xfId="0" applyAlignment="1" applyFont="1" applyNumberFormat="1">
      <alignment horizontal="right" readingOrder="0" shrinkToFit="0" vertical="bottom" wrapText="0"/>
    </xf>
    <xf borderId="0" fillId="10" fontId="5" numFmtId="0" xfId="0" applyAlignment="1" applyFont="1">
      <alignment shrinkToFit="0" vertical="bottom" wrapText="0"/>
    </xf>
    <xf borderId="1" fillId="10" fontId="5" numFmtId="0" xfId="0" applyAlignment="1" applyBorder="1" applyFont="1">
      <alignment readingOrder="0" shrinkToFit="0" vertical="bottom" wrapText="0"/>
    </xf>
    <xf borderId="6" fillId="10" fontId="5" numFmtId="0" xfId="0" applyAlignment="1" applyBorder="1" applyFont="1">
      <alignment shrinkToFit="0" vertical="bottom" wrapText="0"/>
    </xf>
    <xf borderId="6" fillId="10" fontId="5" numFmtId="0" xfId="0" applyAlignment="1" applyBorder="1" applyFont="1">
      <alignment horizontal="right" readingOrder="0" shrinkToFit="0" vertical="bottom" wrapText="0"/>
    </xf>
    <xf borderId="9" fillId="10" fontId="5" numFmtId="0" xfId="0" applyAlignment="1" applyBorder="1" applyFont="1">
      <alignment readingOrder="0" shrinkToFit="0" vertical="bottom" wrapText="0"/>
    </xf>
    <xf borderId="10" fillId="10" fontId="5" numFmtId="0" xfId="0" applyAlignment="1" applyBorder="1" applyFont="1">
      <alignment shrinkToFit="0" vertical="bottom" wrapText="0"/>
    </xf>
    <xf borderId="10" fillId="1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9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9" fillId="9" fontId="5" numFmtId="0" xfId="0" applyAlignment="1" applyBorder="1" applyFont="1">
      <alignment readingOrder="0" shrinkToFit="0" vertical="bottom" wrapText="0"/>
    </xf>
    <xf borderId="10" fillId="9" fontId="5" numFmtId="0" xfId="0" applyAlignment="1" applyBorder="1" applyFont="1">
      <alignment horizontal="right" readingOrder="0" shrinkToFit="0" vertical="bottom" wrapText="0"/>
    </xf>
    <xf borderId="6" fillId="9" fontId="5" numFmtId="0" xfId="0" applyAlignment="1" applyBorder="1" applyFont="1">
      <alignment horizontal="right" readingOrder="0" shrinkToFit="0" vertical="bottom" wrapText="0"/>
    </xf>
    <xf borderId="6" fillId="11" fontId="5" numFmtId="0" xfId="0" applyAlignment="1" applyBorder="1" applyFill="1" applyFont="1">
      <alignment horizontal="right" readingOrder="0" shrinkToFit="0" vertical="bottom" wrapText="0"/>
    </xf>
    <xf borderId="6" fillId="5" fontId="5" numFmtId="0" xfId="0" applyAlignment="1" applyBorder="1" applyFont="1">
      <alignment horizontal="right" readingOrder="0" shrinkToFit="0" vertical="bottom" wrapText="0"/>
    </xf>
    <xf borderId="10" fillId="11" fontId="5" numFmtId="0" xfId="0" applyAlignment="1" applyBorder="1" applyFont="1">
      <alignment horizontal="right" readingOrder="0" shrinkToFit="0" vertical="bottom" wrapText="0"/>
    </xf>
    <xf borderId="10" fillId="5" fontId="5" numFmtId="0" xfId="0" applyAlignment="1" applyBorder="1" applyFont="1">
      <alignment horizontal="right" readingOrder="0" shrinkToFit="0" vertical="bottom" wrapText="0"/>
    </xf>
    <xf borderId="11" fillId="11" fontId="5" numFmtId="0" xfId="0" applyAlignment="1" applyBorder="1" applyFont="1">
      <alignment horizontal="right" readingOrder="0" shrinkToFit="0" vertical="bottom" wrapText="0"/>
    </xf>
    <xf borderId="1" fillId="12" fontId="5" numFmtId="0" xfId="0" applyAlignment="1" applyBorder="1" applyFill="1" applyFont="1">
      <alignment readingOrder="0" shrinkToFit="0" vertical="bottom" wrapText="0"/>
    </xf>
    <xf borderId="6" fillId="12" fontId="5" numFmtId="0" xfId="0" applyAlignment="1" applyBorder="1" applyFont="1">
      <alignment readingOrder="0" shrinkToFit="0" vertical="bottom" wrapText="0"/>
    </xf>
    <xf borderId="9" fillId="12" fontId="5" numFmtId="0" xfId="0" applyAlignment="1" applyBorder="1" applyFont="1">
      <alignment readingOrder="0" shrinkToFit="0" vertical="bottom" wrapText="0"/>
    </xf>
    <xf borderId="10" fillId="12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center" shrinkToFit="0" vertical="center" wrapText="1"/>
    </xf>
    <xf borderId="1" fillId="2" fontId="2" numFmtId="0" xfId="0" applyBorder="1" applyFont="1"/>
    <xf borderId="4" fillId="7" fontId="2" numFmtId="0" xfId="0" applyBorder="1" applyFont="1"/>
    <xf borderId="4" fillId="2" fontId="2" numFmtId="0" xfId="0" applyAlignment="1" applyBorder="1" applyFont="1">
      <alignment horizontal="center" vertical="center"/>
    </xf>
    <xf borderId="7" fillId="5" fontId="2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/>
    </xf>
    <xf borderId="1" fillId="5" fontId="2" numFmtId="0" xfId="0" applyBorder="1" applyFont="1"/>
    <xf borderId="4" fillId="6" fontId="2" numFmtId="0" xfId="0" applyBorder="1" applyFont="1"/>
    <xf borderId="4" fillId="13" fontId="2" numFmtId="0" xfId="0" applyBorder="1" applyFill="1" applyFont="1"/>
    <xf borderId="4" fillId="9" fontId="2" numFmtId="0" xfId="0" applyBorder="1" applyFont="1"/>
    <xf borderId="4" fillId="14" fontId="2" numFmtId="0" xfId="0" applyBorder="1" applyFill="1" applyFont="1"/>
    <xf borderId="4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0"/>
    <col customWidth="1" min="3" max="3" width="16.86"/>
    <col customWidth="1" min="4" max="4" width="14.0"/>
    <col customWidth="1" min="5" max="6" width="8.71"/>
    <col customWidth="1" min="7" max="7" width="9.71"/>
    <col customWidth="1" min="8" max="8" width="12.57"/>
    <col customWidth="1" min="9" max="26" width="8.71"/>
  </cols>
  <sheetData>
    <row r="1" ht="14.25" customHeight="1">
      <c r="A1" s="1"/>
      <c r="B1" s="1"/>
      <c r="C1" s="1" t="s">
        <v>0</v>
      </c>
      <c r="D1" s="1"/>
      <c r="E1" s="1"/>
      <c r="F1" s="1" t="s">
        <v>1</v>
      </c>
      <c r="G1" s="1"/>
    </row>
    <row r="2" ht="14.25" customHeight="1">
      <c r="A2" s="1"/>
      <c r="B2" s="1"/>
      <c r="C2" s="1" t="s">
        <v>2</v>
      </c>
      <c r="D2" s="1"/>
      <c r="E2" s="1"/>
      <c r="F2" s="1" t="s">
        <v>2</v>
      </c>
      <c r="G2" s="1"/>
    </row>
    <row r="3" ht="14.25" customHeight="1">
      <c r="A3" s="1" t="s">
        <v>3</v>
      </c>
      <c r="B3" s="1">
        <v>100.0</v>
      </c>
      <c r="C3" s="1">
        <v>125.0</v>
      </c>
      <c r="D3" s="1">
        <v>150.0</v>
      </c>
      <c r="E3" s="1">
        <v>100.0</v>
      </c>
      <c r="F3" s="1">
        <v>125.0</v>
      </c>
      <c r="G3" s="1">
        <v>150.0</v>
      </c>
    </row>
    <row r="4" ht="14.25" customHeight="1">
      <c r="A4" s="1">
        <v>1.0</v>
      </c>
      <c r="B4" s="1">
        <v>580.0</v>
      </c>
      <c r="C4" s="1">
        <v>1090.0</v>
      </c>
      <c r="D4" s="1">
        <v>1392.0</v>
      </c>
      <c r="E4" s="1">
        <v>568.0</v>
      </c>
      <c r="F4" s="1">
        <v>1087.0</v>
      </c>
      <c r="G4" s="2">
        <v>1380.0</v>
      </c>
      <c r="H4" s="3" t="s">
        <v>4</v>
      </c>
      <c r="I4" s="4">
        <v>3.0</v>
      </c>
    </row>
    <row r="5" ht="14.25" customHeight="1">
      <c r="A5" s="1">
        <v>2.0</v>
      </c>
      <c r="B5" s="1">
        <v>550.0</v>
      </c>
      <c r="C5" s="1">
        <v>1070.0</v>
      </c>
      <c r="D5" s="1">
        <v>1328.0</v>
      </c>
      <c r="E5" s="1">
        <v>530.0</v>
      </c>
      <c r="F5" s="1">
        <v>1035.0</v>
      </c>
      <c r="G5" s="2">
        <v>1312.0</v>
      </c>
      <c r="H5" s="3" t="s">
        <v>5</v>
      </c>
      <c r="I5" s="4">
        <v>3.0</v>
      </c>
    </row>
    <row r="6" ht="14.25" customHeight="1">
      <c r="A6" s="1">
        <v>3.0</v>
      </c>
      <c r="B6" s="1">
        <v>546.0</v>
      </c>
      <c r="C6" s="1">
        <v>1045.0</v>
      </c>
      <c r="D6" s="1">
        <v>867.0</v>
      </c>
      <c r="E6" s="1">
        <v>575.0</v>
      </c>
      <c r="F6" s="1">
        <v>1053.0</v>
      </c>
      <c r="G6" s="2">
        <v>904.0</v>
      </c>
      <c r="H6" s="3" t="s">
        <v>6</v>
      </c>
      <c r="I6" s="4">
        <v>2.0</v>
      </c>
    </row>
    <row r="7" ht="14.25" customHeight="1"/>
    <row r="8" ht="14.25" customHeight="1">
      <c r="B8" s="5" t="s">
        <v>7</v>
      </c>
      <c r="C8" s="6"/>
      <c r="D8" s="5" t="s">
        <v>8</v>
      </c>
      <c r="E8" s="6"/>
      <c r="F8" s="5" t="s">
        <v>9</v>
      </c>
      <c r="G8" s="6"/>
    </row>
    <row r="9" ht="14.25" customHeight="1">
      <c r="B9" s="1">
        <v>580.0</v>
      </c>
      <c r="C9" s="1">
        <v>568.0</v>
      </c>
      <c r="D9" s="1">
        <v>1090.0</v>
      </c>
      <c r="E9" s="1">
        <v>1087.0</v>
      </c>
      <c r="F9" s="1">
        <v>1392.0</v>
      </c>
      <c r="G9" s="1">
        <v>1380.0</v>
      </c>
    </row>
    <row r="10" ht="14.25" customHeight="1">
      <c r="B10" s="1">
        <v>550.0</v>
      </c>
      <c r="C10" s="1">
        <v>530.0</v>
      </c>
      <c r="D10" s="1">
        <v>1070.0</v>
      </c>
      <c r="E10" s="1">
        <v>1035.0</v>
      </c>
      <c r="F10" s="1">
        <v>1328.0</v>
      </c>
      <c r="G10" s="1">
        <v>1312.0</v>
      </c>
    </row>
    <row r="11" ht="14.25" customHeight="1">
      <c r="B11" s="1">
        <v>546.0</v>
      </c>
      <c r="C11" s="1">
        <v>575.0</v>
      </c>
      <c r="D11" s="1">
        <v>1045.0</v>
      </c>
      <c r="E11" s="1">
        <v>1053.0</v>
      </c>
      <c r="F11" s="1">
        <v>867.0</v>
      </c>
      <c r="G11" s="1">
        <v>904.0</v>
      </c>
    </row>
    <row r="12" ht="14.25" customHeight="1"/>
    <row r="13" ht="14.25" customHeight="1">
      <c r="B13" s="7">
        <f t="shared" ref="B13:G13" si="1">B9^2</f>
        <v>336400</v>
      </c>
      <c r="C13" s="7">
        <f t="shared" si="1"/>
        <v>322624</v>
      </c>
      <c r="D13" s="7">
        <f t="shared" si="1"/>
        <v>1188100</v>
      </c>
      <c r="E13" s="7">
        <f t="shared" si="1"/>
        <v>1181569</v>
      </c>
      <c r="F13" s="7">
        <f t="shared" si="1"/>
        <v>1937664</v>
      </c>
      <c r="G13" s="7">
        <f t="shared" si="1"/>
        <v>1904400</v>
      </c>
    </row>
    <row r="14" ht="14.25" customHeight="1">
      <c r="B14" s="7">
        <f t="shared" ref="B14:G14" si="2">B10^2</f>
        <v>302500</v>
      </c>
      <c r="C14" s="7">
        <f t="shared" si="2"/>
        <v>280900</v>
      </c>
      <c r="D14" s="7">
        <f t="shared" si="2"/>
        <v>1144900</v>
      </c>
      <c r="E14" s="7">
        <f t="shared" si="2"/>
        <v>1071225</v>
      </c>
      <c r="F14" s="7">
        <f t="shared" si="2"/>
        <v>1763584</v>
      </c>
      <c r="G14" s="7">
        <f t="shared" si="2"/>
        <v>1721344</v>
      </c>
    </row>
    <row r="15" ht="14.25" customHeight="1">
      <c r="B15" s="7">
        <f t="shared" ref="B15:G15" si="3">B11^2</f>
        <v>298116</v>
      </c>
      <c r="C15" s="7">
        <f t="shared" si="3"/>
        <v>330625</v>
      </c>
      <c r="D15" s="7">
        <f t="shared" si="3"/>
        <v>1092025</v>
      </c>
      <c r="E15" s="7">
        <f t="shared" si="3"/>
        <v>1108809</v>
      </c>
      <c r="F15" s="7">
        <f t="shared" si="3"/>
        <v>751689</v>
      </c>
      <c r="G15" s="7">
        <f t="shared" si="3"/>
        <v>817216</v>
      </c>
      <c r="H15" s="8" t="s">
        <v>10</v>
      </c>
      <c r="I15" s="8">
        <f>SUM(B13:G15)</f>
        <v>17553690</v>
      </c>
    </row>
    <row r="16" ht="14.25" customHeight="1"/>
    <row r="17" ht="14.25" customHeight="1">
      <c r="A17" s="7"/>
      <c r="B17" s="9" t="s">
        <v>11</v>
      </c>
      <c r="C17" s="10"/>
      <c r="D17" s="11"/>
    </row>
    <row r="18" ht="14.25" customHeight="1">
      <c r="A18" s="7" t="s">
        <v>3</v>
      </c>
      <c r="B18" s="7">
        <v>100.0</v>
      </c>
      <c r="C18" s="7">
        <v>125.0</v>
      </c>
      <c r="D18" s="7">
        <v>150.0</v>
      </c>
      <c r="F18" s="12" t="s">
        <v>12</v>
      </c>
    </row>
    <row r="19" ht="14.25" customHeight="1">
      <c r="A19" s="7">
        <v>1.0</v>
      </c>
      <c r="B19" s="7">
        <f t="shared" ref="B19:B21" si="4">SUM(B9:C9)</f>
        <v>1148</v>
      </c>
      <c r="C19" s="7">
        <f t="shared" ref="C19:C21" si="5">SUM(D9:E9)</f>
        <v>2177</v>
      </c>
      <c r="D19" s="7">
        <f t="shared" ref="D19:D21" si="6">SUM(F9:G9)</f>
        <v>2772</v>
      </c>
      <c r="F19" s="13">
        <f t="shared" ref="F19:F21" si="7">SUM(B19:D19)</f>
        <v>6097</v>
      </c>
    </row>
    <row r="20" ht="14.25" customHeight="1">
      <c r="A20" s="7">
        <v>2.0</v>
      </c>
      <c r="B20" s="7">
        <f t="shared" si="4"/>
        <v>1080</v>
      </c>
      <c r="C20" s="7">
        <f t="shared" si="5"/>
        <v>2105</v>
      </c>
      <c r="D20" s="7">
        <f t="shared" si="6"/>
        <v>2640</v>
      </c>
      <c r="F20" s="13">
        <f t="shared" si="7"/>
        <v>5825</v>
      </c>
    </row>
    <row r="21" ht="14.25" customHeight="1">
      <c r="A21" s="7">
        <v>3.0</v>
      </c>
      <c r="B21" s="7">
        <f t="shared" si="4"/>
        <v>1121</v>
      </c>
      <c r="C21" s="7">
        <f t="shared" si="5"/>
        <v>2098</v>
      </c>
      <c r="D21" s="7">
        <f t="shared" si="6"/>
        <v>1771</v>
      </c>
      <c r="F21" s="13">
        <f t="shared" si="7"/>
        <v>4990</v>
      </c>
    </row>
    <row r="22" ht="14.25" customHeight="1">
      <c r="A22" s="12" t="s">
        <v>13</v>
      </c>
      <c r="B22" s="14">
        <f t="shared" ref="B22:D22" si="8">SUM(B19:B21)</f>
        <v>3349</v>
      </c>
      <c r="C22" s="14">
        <f t="shared" si="8"/>
        <v>6380</v>
      </c>
      <c r="D22" s="14">
        <f t="shared" si="8"/>
        <v>7183</v>
      </c>
      <c r="E22" s="3"/>
      <c r="F22" s="8">
        <f>SUM(F19:F21)</f>
        <v>16912</v>
      </c>
      <c r="G22" s="8" t="s">
        <v>14</v>
      </c>
    </row>
    <row r="23" ht="14.25" customHeight="1"/>
    <row r="24" ht="14.25" customHeight="1"/>
    <row r="25" ht="14.25" customHeight="1">
      <c r="A25" s="13" t="s">
        <v>15</v>
      </c>
      <c r="B25" s="13">
        <f>F19^2</f>
        <v>37173409</v>
      </c>
      <c r="C25" s="13">
        <f>F20^2</f>
        <v>33930625</v>
      </c>
      <c r="D25" s="13">
        <f>F21^2</f>
        <v>24900100</v>
      </c>
      <c r="F25" s="13" t="s">
        <v>16</v>
      </c>
      <c r="G25" s="13">
        <f t="shared" ref="G25:G26" si="10">SUM(B25:D25)</f>
        <v>96004134</v>
      </c>
    </row>
    <row r="26" ht="14.25" customHeight="1">
      <c r="A26" s="12" t="s">
        <v>17</v>
      </c>
      <c r="B26" s="14">
        <f t="shared" ref="B26:D26" si="9">B22^2</f>
        <v>11215801</v>
      </c>
      <c r="C26" s="14">
        <f t="shared" si="9"/>
        <v>40704400</v>
      </c>
      <c r="D26" s="14">
        <f t="shared" si="9"/>
        <v>51595489</v>
      </c>
      <c r="F26" s="14" t="s">
        <v>16</v>
      </c>
      <c r="G26" s="14">
        <f t="shared" si="10"/>
        <v>103515690</v>
      </c>
    </row>
    <row r="27" ht="14.25" customHeight="1">
      <c r="F27" s="8" t="s">
        <v>18</v>
      </c>
      <c r="G27" s="8">
        <f>F22^2</f>
        <v>286015744</v>
      </c>
    </row>
    <row r="28" ht="14.25" customHeight="1"/>
    <row r="29" ht="14.25" customHeight="1">
      <c r="A29" s="7" t="s">
        <v>19</v>
      </c>
      <c r="B29" s="7">
        <v>100.0</v>
      </c>
      <c r="C29" s="7">
        <v>125.0</v>
      </c>
      <c r="D29" s="7">
        <v>150.0</v>
      </c>
    </row>
    <row r="30" ht="14.25" customHeight="1">
      <c r="A30" s="15" t="s">
        <v>20</v>
      </c>
      <c r="B30" s="7">
        <f t="shared" ref="B30:D30" si="11">B19^2</f>
        <v>1317904</v>
      </c>
      <c r="C30" s="7">
        <f t="shared" si="11"/>
        <v>4739329</v>
      </c>
      <c r="D30" s="7">
        <f t="shared" si="11"/>
        <v>7683984</v>
      </c>
    </row>
    <row r="31" ht="14.25" customHeight="1">
      <c r="A31" s="16"/>
      <c r="B31" s="7">
        <f t="shared" ref="B31:D31" si="12">B20^2</f>
        <v>1166400</v>
      </c>
      <c r="C31" s="7">
        <f t="shared" si="12"/>
        <v>4431025</v>
      </c>
      <c r="D31" s="7">
        <f t="shared" si="12"/>
        <v>6969600</v>
      </c>
    </row>
    <row r="32" ht="14.25" customHeight="1">
      <c r="A32" s="17"/>
      <c r="B32" s="7">
        <f t="shared" ref="B32:D32" si="13">B21^2</f>
        <v>1256641</v>
      </c>
      <c r="C32" s="7">
        <f t="shared" si="13"/>
        <v>4401604</v>
      </c>
      <c r="D32" s="7">
        <f t="shared" si="13"/>
        <v>3136441</v>
      </c>
      <c r="F32" s="8" t="s">
        <v>16</v>
      </c>
      <c r="G32" s="8">
        <f>SUM(B30:D32)</f>
        <v>35102928</v>
      </c>
    </row>
    <row r="33" ht="14.25" customHeight="1"/>
    <row r="34" ht="14.25" customHeight="1"/>
    <row r="35" ht="14.25" customHeight="1">
      <c r="B35" s="12" t="s">
        <v>21</v>
      </c>
      <c r="C35" s="12" t="s">
        <v>22</v>
      </c>
      <c r="D35" s="12" t="s">
        <v>23</v>
      </c>
      <c r="E35" s="12" t="s">
        <v>24</v>
      </c>
    </row>
    <row r="36" ht="14.25" customHeight="1">
      <c r="A36" s="12" t="s">
        <v>25</v>
      </c>
      <c r="B36" s="12">
        <f>I15-G27/(I4*I5*I6)</f>
        <v>1663926.444</v>
      </c>
      <c r="C36" s="12">
        <v>17.0</v>
      </c>
      <c r="D36" s="12">
        <f t="shared" ref="D36:D38" si="14">B36/C36</f>
        <v>97878.02614</v>
      </c>
      <c r="E36" s="12">
        <f>D36/D41</f>
        <v>351.7628972</v>
      </c>
    </row>
    <row r="37" ht="14.25" customHeight="1">
      <c r="A37" s="12" t="s">
        <v>26</v>
      </c>
      <c r="B37" s="12">
        <f>G25/(I5*I6)-G27/(I4*I5*I6)</f>
        <v>110925.4444</v>
      </c>
      <c r="C37" s="12">
        <v>2.0</v>
      </c>
      <c r="D37" s="12">
        <f t="shared" si="14"/>
        <v>55462.72222</v>
      </c>
      <c r="E37" s="12">
        <f>D37/D41</f>
        <v>199.3269442</v>
      </c>
    </row>
    <row r="38" ht="14.25" customHeight="1">
      <c r="A38" s="12" t="s">
        <v>27</v>
      </c>
      <c r="B38" s="12">
        <f>G26/(I4*I6)-G27/(I4*I5*I6)</f>
        <v>1362851.444</v>
      </c>
      <c r="C38" s="12">
        <v>2.0</v>
      </c>
      <c r="D38" s="12">
        <f t="shared" si="14"/>
        <v>681425.7222</v>
      </c>
      <c r="E38" s="12">
        <f>D38/D41</f>
        <v>2448.969352</v>
      </c>
    </row>
    <row r="39" ht="14.25" customHeight="1">
      <c r="A39" s="12" t="s">
        <v>28</v>
      </c>
      <c r="B39" s="12">
        <f>G32/I6-G27/(I4*I5*I6)</f>
        <v>1661700.444</v>
      </c>
      <c r="C39" s="12">
        <v>1.0</v>
      </c>
    </row>
    <row r="40" ht="14.25" customHeight="1">
      <c r="A40" s="12" t="s">
        <v>29</v>
      </c>
      <c r="B40" s="12">
        <f>B39-(B37+B38)</f>
        <v>187923.5556</v>
      </c>
      <c r="C40" s="12">
        <f>(I4-1)*(I5-1)</f>
        <v>4</v>
      </c>
      <c r="D40" s="12">
        <f t="shared" ref="D40:D41" si="15">B40/C40</f>
        <v>46980.88889</v>
      </c>
      <c r="E40" s="12">
        <f>D40/D41</f>
        <v>168.8441649</v>
      </c>
    </row>
    <row r="41" ht="14.25" customHeight="1">
      <c r="A41" s="12" t="s">
        <v>30</v>
      </c>
      <c r="B41" s="12">
        <f>B36-B39</f>
        <v>2226</v>
      </c>
      <c r="C41" s="12">
        <f>C36-(C37+C38+C39+C40)</f>
        <v>8</v>
      </c>
      <c r="D41" s="12">
        <f t="shared" si="15"/>
        <v>278.25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8:C8"/>
    <mergeCell ref="D8:E8"/>
    <mergeCell ref="F8:G8"/>
    <mergeCell ref="B17:D17"/>
    <mergeCell ref="A30:A3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19</v>
      </c>
      <c r="B1" s="19" t="s">
        <v>31</v>
      </c>
      <c r="C1" s="10"/>
      <c r="D1" s="10"/>
      <c r="E1" s="10"/>
      <c r="F1" s="10"/>
      <c r="G1" s="11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>
      <c r="A2" s="17"/>
      <c r="B2" s="19">
        <v>40.0</v>
      </c>
      <c r="C2" s="11"/>
      <c r="D2" s="19">
        <v>60.0</v>
      </c>
      <c r="E2" s="11"/>
      <c r="F2" s="19">
        <v>80.0</v>
      </c>
      <c r="G2" s="11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>
      <c r="A3" s="21">
        <v>50.0</v>
      </c>
      <c r="B3" s="22">
        <v>17.0</v>
      </c>
      <c r="C3" s="23" t="s">
        <v>32</v>
      </c>
      <c r="D3" s="22">
        <v>16.0</v>
      </c>
      <c r="E3" s="23" t="s">
        <v>32</v>
      </c>
      <c r="F3" s="22">
        <v>24.0</v>
      </c>
      <c r="G3" s="22">
        <v>22.0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>
      <c r="A4" s="21">
        <v>75.0</v>
      </c>
      <c r="B4" s="23" t="s">
        <v>32</v>
      </c>
      <c r="C4" s="23" t="s">
        <v>32</v>
      </c>
      <c r="D4" s="22">
        <v>18.0</v>
      </c>
      <c r="E4" s="22">
        <v>13.0</v>
      </c>
      <c r="F4" s="22">
        <v>17.0</v>
      </c>
      <c r="G4" s="22">
        <v>12.0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>
      <c r="A5" s="21">
        <v>100.0</v>
      </c>
      <c r="B5" s="22">
        <v>16.0</v>
      </c>
      <c r="C5" s="22">
        <v>12.0</v>
      </c>
      <c r="D5" s="22">
        <v>18.0</v>
      </c>
      <c r="E5" s="22">
        <v>21.0</v>
      </c>
      <c r="F5" s="22">
        <v>25.0</v>
      </c>
      <c r="G5" s="23" t="s">
        <v>32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>
      <c r="A8" s="24" t="s">
        <v>19</v>
      </c>
      <c r="B8" s="19" t="s">
        <v>31</v>
      </c>
      <c r="C8" s="10"/>
      <c r="D8" s="11"/>
      <c r="E8" s="25" t="s">
        <v>33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>
      <c r="A9" s="17"/>
      <c r="B9" s="22">
        <v>40.0</v>
      </c>
      <c r="C9" s="22">
        <v>60.0</v>
      </c>
      <c r="D9" s="22">
        <v>80.0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>
      <c r="A10" s="21">
        <v>50.0</v>
      </c>
      <c r="B10" s="22">
        <v>17.0</v>
      </c>
      <c r="C10" s="22">
        <v>16.0</v>
      </c>
      <c r="D10" s="22">
        <v>46.0</v>
      </c>
      <c r="E10" s="26">
        <v>79.0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>
      <c r="A11" s="21">
        <v>75.0</v>
      </c>
      <c r="B11" s="23" t="s">
        <v>32</v>
      </c>
      <c r="C11" s="22">
        <v>31.0</v>
      </c>
      <c r="D11" s="22">
        <v>29.0</v>
      </c>
      <c r="E11" s="26">
        <v>60.0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>
      <c r="A12" s="21">
        <v>100.0</v>
      </c>
      <c r="B12" s="22">
        <v>28.0</v>
      </c>
      <c r="C12" s="22">
        <v>39.0</v>
      </c>
      <c r="D12" s="22">
        <v>25.0</v>
      </c>
      <c r="E12" s="26">
        <v>92.0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>
      <c r="A13" s="25" t="s">
        <v>34</v>
      </c>
      <c r="B13" s="26">
        <v>45.0</v>
      </c>
      <c r="C13" s="26">
        <v>86.0</v>
      </c>
      <c r="D13" s="26">
        <v>100.0</v>
      </c>
      <c r="E13" s="26">
        <v>231.0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>
      <c r="A16" s="25" t="s">
        <v>35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>
      <c r="A17" s="20"/>
      <c r="B17" s="20"/>
      <c r="C17" s="25" t="s">
        <v>36</v>
      </c>
      <c r="D17" s="25" t="s">
        <v>37</v>
      </c>
      <c r="E17" s="25" t="s">
        <v>38</v>
      </c>
      <c r="F17" s="25" t="s">
        <v>39</v>
      </c>
      <c r="G17" s="25" t="s">
        <v>40</v>
      </c>
      <c r="H17" s="25" t="s">
        <v>41</v>
      </c>
      <c r="I17" s="25" t="s">
        <v>42</v>
      </c>
      <c r="J17" s="25" t="s">
        <v>43</v>
      </c>
      <c r="K17" s="25" t="s">
        <v>44</v>
      </c>
      <c r="L17" s="25" t="s">
        <v>45</v>
      </c>
      <c r="M17" s="25" t="s">
        <v>46</v>
      </c>
      <c r="N17" s="25" t="s">
        <v>47</v>
      </c>
      <c r="O17" s="25" t="s">
        <v>48</v>
      </c>
      <c r="P17" s="25" t="s">
        <v>49</v>
      </c>
      <c r="Q17" s="25" t="s">
        <v>50</v>
      </c>
      <c r="R17" s="25" t="s">
        <v>51</v>
      </c>
      <c r="S17" s="20"/>
    </row>
    <row r="18">
      <c r="A18" s="20"/>
      <c r="B18" s="27" t="s">
        <v>36</v>
      </c>
      <c r="C18" s="28">
        <v>13.0</v>
      </c>
      <c r="D18" s="28">
        <v>4.0</v>
      </c>
      <c r="E18" s="28">
        <v>4.0</v>
      </c>
      <c r="F18" s="28">
        <v>5.0</v>
      </c>
      <c r="G18" s="28">
        <v>3.0</v>
      </c>
      <c r="H18" s="28">
        <v>5.0</v>
      </c>
      <c r="I18" s="28">
        <v>5.0</v>
      </c>
      <c r="J18" s="28">
        <v>1.0</v>
      </c>
      <c r="K18" s="28">
        <v>1.0</v>
      </c>
      <c r="L18" s="28">
        <v>2.0</v>
      </c>
      <c r="M18" s="29">
        <v>0.0</v>
      </c>
      <c r="N18" s="28">
        <v>2.0</v>
      </c>
      <c r="O18" s="28">
        <v>2.0</v>
      </c>
      <c r="P18" s="28">
        <v>2.0</v>
      </c>
      <c r="Q18" s="28">
        <v>2.0</v>
      </c>
      <c r="R18" s="28">
        <v>1.0</v>
      </c>
      <c r="S18" s="28">
        <v>231.0</v>
      </c>
    </row>
    <row r="19">
      <c r="A19" s="20"/>
      <c r="B19" s="25" t="s">
        <v>37</v>
      </c>
      <c r="C19" s="26">
        <v>4.0</v>
      </c>
      <c r="D19" s="26">
        <v>4.0</v>
      </c>
      <c r="E19" s="26">
        <v>0.0</v>
      </c>
      <c r="F19" s="26">
        <v>0.0</v>
      </c>
      <c r="G19" s="26">
        <v>1.0</v>
      </c>
      <c r="H19" s="26">
        <v>1.0</v>
      </c>
      <c r="I19" s="26">
        <v>2.0</v>
      </c>
      <c r="J19" s="26">
        <v>1.0</v>
      </c>
      <c r="K19" s="26">
        <v>1.0</v>
      </c>
      <c r="L19" s="26">
        <v>2.0</v>
      </c>
      <c r="M19" s="30">
        <v>0.0</v>
      </c>
      <c r="N19" s="26">
        <v>0.0</v>
      </c>
      <c r="O19" s="26">
        <v>0.0</v>
      </c>
      <c r="P19" s="26">
        <v>0.0</v>
      </c>
      <c r="Q19" s="26">
        <v>0.0</v>
      </c>
      <c r="R19" s="26">
        <v>0.0</v>
      </c>
      <c r="S19" s="26">
        <v>79.0</v>
      </c>
    </row>
    <row r="20">
      <c r="A20" s="20"/>
      <c r="B20" s="25" t="s">
        <v>38</v>
      </c>
      <c r="C20" s="26">
        <v>4.0</v>
      </c>
      <c r="D20" s="26">
        <v>0.0</v>
      </c>
      <c r="E20" s="26">
        <v>4.0</v>
      </c>
      <c r="F20" s="26">
        <v>0.0</v>
      </c>
      <c r="G20" s="26">
        <v>0.0</v>
      </c>
      <c r="H20" s="26">
        <v>2.0</v>
      </c>
      <c r="I20" s="26">
        <v>2.0</v>
      </c>
      <c r="J20" s="26">
        <v>0.0</v>
      </c>
      <c r="K20" s="26">
        <v>0.0</v>
      </c>
      <c r="L20" s="26">
        <v>0.0</v>
      </c>
      <c r="M20" s="30">
        <v>0.0</v>
      </c>
      <c r="N20" s="26">
        <v>2.0</v>
      </c>
      <c r="O20" s="26">
        <v>2.0</v>
      </c>
      <c r="P20" s="26">
        <v>0.0</v>
      </c>
      <c r="Q20" s="26">
        <v>0.0</v>
      </c>
      <c r="R20" s="26">
        <v>0.0</v>
      </c>
      <c r="S20" s="26">
        <v>60.0</v>
      </c>
    </row>
    <row r="21">
      <c r="A21" s="20"/>
      <c r="B21" s="27" t="s">
        <v>39</v>
      </c>
      <c r="C21" s="28">
        <v>5.0</v>
      </c>
      <c r="D21" s="28">
        <v>0.0</v>
      </c>
      <c r="E21" s="28">
        <v>0.0</v>
      </c>
      <c r="F21" s="28">
        <v>5.0</v>
      </c>
      <c r="G21" s="28">
        <v>2.0</v>
      </c>
      <c r="H21" s="28">
        <v>2.0</v>
      </c>
      <c r="I21" s="28">
        <v>1.0</v>
      </c>
      <c r="J21" s="28">
        <v>0.0</v>
      </c>
      <c r="K21" s="28">
        <v>0.0</v>
      </c>
      <c r="L21" s="28">
        <v>0.0</v>
      </c>
      <c r="M21" s="29">
        <v>0.0</v>
      </c>
      <c r="N21" s="28">
        <v>0.0</v>
      </c>
      <c r="O21" s="28">
        <v>0.0</v>
      </c>
      <c r="P21" s="28">
        <v>2.0</v>
      </c>
      <c r="Q21" s="28">
        <v>2.0</v>
      </c>
      <c r="R21" s="28">
        <v>1.0</v>
      </c>
      <c r="S21" s="28">
        <v>92.0</v>
      </c>
    </row>
    <row r="22">
      <c r="A22" s="20"/>
      <c r="B22" s="25" t="s">
        <v>40</v>
      </c>
      <c r="C22" s="26">
        <v>3.0</v>
      </c>
      <c r="D22" s="26">
        <v>1.0</v>
      </c>
      <c r="E22" s="26">
        <v>0.0</v>
      </c>
      <c r="F22" s="26">
        <v>2.0</v>
      </c>
      <c r="G22" s="26">
        <v>3.0</v>
      </c>
      <c r="H22" s="26">
        <v>0.0</v>
      </c>
      <c r="I22" s="26">
        <v>0.0</v>
      </c>
      <c r="J22" s="26">
        <v>1.0</v>
      </c>
      <c r="K22" s="26">
        <v>0.0</v>
      </c>
      <c r="L22" s="26">
        <v>0.0</v>
      </c>
      <c r="M22" s="30">
        <v>0.0</v>
      </c>
      <c r="N22" s="26">
        <v>0.0</v>
      </c>
      <c r="O22" s="26">
        <v>0.0</v>
      </c>
      <c r="P22" s="26">
        <v>2.0</v>
      </c>
      <c r="Q22" s="26">
        <v>0.0</v>
      </c>
      <c r="R22" s="26">
        <v>0.0</v>
      </c>
      <c r="S22" s="26">
        <v>45.0</v>
      </c>
    </row>
    <row r="23">
      <c r="A23" s="20"/>
      <c r="B23" s="25" t="s">
        <v>41</v>
      </c>
      <c r="C23" s="26">
        <v>5.0</v>
      </c>
      <c r="D23" s="26">
        <v>1.0</v>
      </c>
      <c r="E23" s="26">
        <v>2.0</v>
      </c>
      <c r="F23" s="26">
        <v>2.0</v>
      </c>
      <c r="G23" s="26">
        <v>0.0</v>
      </c>
      <c r="H23" s="26">
        <v>5.0</v>
      </c>
      <c r="I23" s="26">
        <v>0.0</v>
      </c>
      <c r="J23" s="26">
        <v>0.0</v>
      </c>
      <c r="K23" s="26">
        <v>1.0</v>
      </c>
      <c r="L23" s="26">
        <v>0.0</v>
      </c>
      <c r="M23" s="30">
        <v>0.0</v>
      </c>
      <c r="N23" s="26">
        <v>2.0</v>
      </c>
      <c r="O23" s="26">
        <v>0.0</v>
      </c>
      <c r="P23" s="26">
        <v>0.0</v>
      </c>
      <c r="Q23" s="26">
        <v>2.0</v>
      </c>
      <c r="R23" s="26">
        <v>0.0</v>
      </c>
      <c r="S23" s="26">
        <v>86.0</v>
      </c>
    </row>
    <row r="24">
      <c r="A24" s="20"/>
      <c r="B24" s="27" t="s">
        <v>42</v>
      </c>
      <c r="C24" s="28">
        <v>5.0</v>
      </c>
      <c r="D24" s="28">
        <v>2.0</v>
      </c>
      <c r="E24" s="28">
        <v>2.0</v>
      </c>
      <c r="F24" s="28">
        <v>1.0</v>
      </c>
      <c r="G24" s="28">
        <v>0.0</v>
      </c>
      <c r="H24" s="28">
        <v>0.0</v>
      </c>
      <c r="I24" s="28">
        <v>5.0</v>
      </c>
      <c r="J24" s="28">
        <v>0.0</v>
      </c>
      <c r="K24" s="28">
        <v>0.0</v>
      </c>
      <c r="L24" s="28">
        <v>2.0</v>
      </c>
      <c r="M24" s="29">
        <v>0.0</v>
      </c>
      <c r="N24" s="28">
        <v>0.0</v>
      </c>
      <c r="O24" s="28">
        <v>2.0</v>
      </c>
      <c r="P24" s="28">
        <v>0.0</v>
      </c>
      <c r="Q24" s="28">
        <v>0.0</v>
      </c>
      <c r="R24" s="28">
        <v>1.0</v>
      </c>
      <c r="S24" s="28">
        <v>100.0</v>
      </c>
    </row>
    <row r="25">
      <c r="A25" s="20"/>
      <c r="B25" s="25" t="s">
        <v>43</v>
      </c>
      <c r="C25" s="26">
        <v>1.0</v>
      </c>
      <c r="D25" s="26">
        <v>1.0</v>
      </c>
      <c r="E25" s="26">
        <v>0.0</v>
      </c>
      <c r="F25" s="26">
        <v>0.0</v>
      </c>
      <c r="G25" s="26">
        <v>1.0</v>
      </c>
      <c r="H25" s="26">
        <v>0.0</v>
      </c>
      <c r="I25" s="26">
        <v>0.0</v>
      </c>
      <c r="J25" s="26">
        <v>1.0</v>
      </c>
      <c r="K25" s="26">
        <v>0.0</v>
      </c>
      <c r="L25" s="26">
        <v>0.0</v>
      </c>
      <c r="M25" s="30">
        <v>0.0</v>
      </c>
      <c r="N25" s="26">
        <v>0.0</v>
      </c>
      <c r="O25" s="26">
        <v>0.0</v>
      </c>
      <c r="P25" s="26">
        <v>0.0</v>
      </c>
      <c r="Q25" s="26">
        <v>0.0</v>
      </c>
      <c r="R25" s="26">
        <v>0.0</v>
      </c>
      <c r="S25" s="26">
        <v>17.0</v>
      </c>
    </row>
    <row r="26">
      <c r="A26" s="20"/>
      <c r="B26" s="27" t="s">
        <v>44</v>
      </c>
      <c r="C26" s="28">
        <v>1.0</v>
      </c>
      <c r="D26" s="28">
        <v>1.0</v>
      </c>
      <c r="E26" s="28">
        <v>0.0</v>
      </c>
      <c r="F26" s="28">
        <v>0.0</v>
      </c>
      <c r="G26" s="28">
        <v>0.0</v>
      </c>
      <c r="H26" s="28">
        <v>1.0</v>
      </c>
      <c r="I26" s="28">
        <v>0.0</v>
      </c>
      <c r="J26" s="28">
        <v>0.0</v>
      </c>
      <c r="K26" s="28">
        <v>1.0</v>
      </c>
      <c r="L26" s="28">
        <v>0.0</v>
      </c>
      <c r="M26" s="29">
        <v>0.0</v>
      </c>
      <c r="N26" s="28">
        <v>0.0</v>
      </c>
      <c r="O26" s="28">
        <v>0.0</v>
      </c>
      <c r="P26" s="28">
        <v>0.0</v>
      </c>
      <c r="Q26" s="28">
        <v>0.0</v>
      </c>
      <c r="R26" s="28">
        <v>0.0</v>
      </c>
      <c r="S26" s="28">
        <v>16.0</v>
      </c>
    </row>
    <row r="27">
      <c r="A27" s="20"/>
      <c r="B27" s="25" t="s">
        <v>45</v>
      </c>
      <c r="C27" s="26">
        <v>2.0</v>
      </c>
      <c r="D27" s="26">
        <v>2.0</v>
      </c>
      <c r="E27" s="26">
        <v>0.0</v>
      </c>
      <c r="F27" s="26">
        <v>0.0</v>
      </c>
      <c r="G27" s="26">
        <v>0.0</v>
      </c>
      <c r="H27" s="26">
        <v>0.0</v>
      </c>
      <c r="I27" s="26">
        <v>2.0</v>
      </c>
      <c r="J27" s="26">
        <v>0.0</v>
      </c>
      <c r="K27" s="26">
        <v>0.0</v>
      </c>
      <c r="L27" s="26">
        <v>2.0</v>
      </c>
      <c r="M27" s="30">
        <v>0.0</v>
      </c>
      <c r="N27" s="26">
        <v>0.0</v>
      </c>
      <c r="O27" s="26">
        <v>0.0</v>
      </c>
      <c r="P27" s="26">
        <v>0.0</v>
      </c>
      <c r="Q27" s="26">
        <v>0.0</v>
      </c>
      <c r="R27" s="26">
        <v>0.0</v>
      </c>
      <c r="S27" s="26">
        <v>46.0</v>
      </c>
    </row>
    <row r="28">
      <c r="A28" s="20"/>
      <c r="B28" s="27" t="s">
        <v>46</v>
      </c>
      <c r="C28" s="29">
        <v>0.0</v>
      </c>
      <c r="D28" s="29">
        <v>0.0</v>
      </c>
      <c r="E28" s="29">
        <v>0.0</v>
      </c>
      <c r="F28" s="29">
        <v>0.0</v>
      </c>
      <c r="G28" s="29">
        <v>0.0</v>
      </c>
      <c r="H28" s="29">
        <v>0.0</v>
      </c>
      <c r="I28" s="29">
        <v>0.0</v>
      </c>
      <c r="J28" s="29">
        <v>0.0</v>
      </c>
      <c r="K28" s="29">
        <v>0.0</v>
      </c>
      <c r="L28" s="29">
        <v>0.0</v>
      </c>
      <c r="M28" s="29">
        <v>0.0</v>
      </c>
      <c r="N28" s="29">
        <v>0.0</v>
      </c>
      <c r="O28" s="29">
        <v>0.0</v>
      </c>
      <c r="P28" s="29">
        <v>0.0</v>
      </c>
      <c r="Q28" s="29">
        <v>0.0</v>
      </c>
      <c r="R28" s="29">
        <v>0.0</v>
      </c>
      <c r="S28" s="29">
        <v>0.0</v>
      </c>
    </row>
    <row r="29">
      <c r="A29" s="20"/>
      <c r="B29" s="25" t="s">
        <v>47</v>
      </c>
      <c r="C29" s="26">
        <v>2.0</v>
      </c>
      <c r="D29" s="26">
        <v>0.0</v>
      </c>
      <c r="E29" s="26">
        <v>2.0</v>
      </c>
      <c r="F29" s="26">
        <v>0.0</v>
      </c>
      <c r="G29" s="26">
        <v>0.0</v>
      </c>
      <c r="H29" s="26">
        <v>2.0</v>
      </c>
      <c r="I29" s="26">
        <v>0.0</v>
      </c>
      <c r="J29" s="26">
        <v>0.0</v>
      </c>
      <c r="K29" s="26">
        <v>0.0</v>
      </c>
      <c r="L29" s="26">
        <v>0.0</v>
      </c>
      <c r="M29" s="30">
        <v>0.0</v>
      </c>
      <c r="N29" s="26">
        <v>2.0</v>
      </c>
      <c r="O29" s="26">
        <v>0.0</v>
      </c>
      <c r="P29" s="26">
        <v>0.0</v>
      </c>
      <c r="Q29" s="26">
        <v>0.0</v>
      </c>
      <c r="R29" s="26">
        <v>0.0</v>
      </c>
      <c r="S29" s="26">
        <v>31.0</v>
      </c>
    </row>
    <row r="30">
      <c r="A30" s="20"/>
      <c r="B30" s="27" t="s">
        <v>48</v>
      </c>
      <c r="C30" s="28">
        <v>2.0</v>
      </c>
      <c r="D30" s="28">
        <v>0.0</v>
      </c>
      <c r="E30" s="28">
        <v>2.0</v>
      </c>
      <c r="F30" s="28">
        <v>0.0</v>
      </c>
      <c r="G30" s="28">
        <v>0.0</v>
      </c>
      <c r="H30" s="28">
        <v>0.0</v>
      </c>
      <c r="I30" s="28">
        <v>2.0</v>
      </c>
      <c r="J30" s="28">
        <v>0.0</v>
      </c>
      <c r="K30" s="28">
        <v>0.0</v>
      </c>
      <c r="L30" s="28">
        <v>0.0</v>
      </c>
      <c r="M30" s="29">
        <v>0.0</v>
      </c>
      <c r="N30" s="28">
        <v>0.0</v>
      </c>
      <c r="O30" s="28">
        <v>2.0</v>
      </c>
      <c r="P30" s="28">
        <v>0.0</v>
      </c>
      <c r="Q30" s="28">
        <v>0.0</v>
      </c>
      <c r="R30" s="28">
        <v>0.0</v>
      </c>
      <c r="S30" s="28">
        <v>29.0</v>
      </c>
    </row>
    <row r="31">
      <c r="A31" s="20"/>
      <c r="B31" s="25" t="s">
        <v>49</v>
      </c>
      <c r="C31" s="26">
        <v>2.0</v>
      </c>
      <c r="D31" s="26">
        <v>0.0</v>
      </c>
      <c r="E31" s="26">
        <v>0.0</v>
      </c>
      <c r="F31" s="26">
        <v>2.0</v>
      </c>
      <c r="G31" s="26">
        <v>2.0</v>
      </c>
      <c r="H31" s="26">
        <v>0.0</v>
      </c>
      <c r="I31" s="26">
        <v>0.0</v>
      </c>
      <c r="J31" s="26">
        <v>0.0</v>
      </c>
      <c r="K31" s="26">
        <v>0.0</v>
      </c>
      <c r="L31" s="26">
        <v>0.0</v>
      </c>
      <c r="M31" s="30">
        <v>0.0</v>
      </c>
      <c r="N31" s="26">
        <v>0.0</v>
      </c>
      <c r="O31" s="26">
        <v>0.0</v>
      </c>
      <c r="P31" s="26">
        <v>2.0</v>
      </c>
      <c r="Q31" s="26">
        <v>0.0</v>
      </c>
      <c r="R31" s="26">
        <v>0.0</v>
      </c>
      <c r="S31" s="26">
        <v>28.0</v>
      </c>
    </row>
    <row r="32">
      <c r="A32" s="20"/>
      <c r="B32" s="27" t="s">
        <v>50</v>
      </c>
      <c r="C32" s="28">
        <v>2.0</v>
      </c>
      <c r="D32" s="28">
        <v>0.0</v>
      </c>
      <c r="E32" s="28">
        <v>0.0</v>
      </c>
      <c r="F32" s="28">
        <v>2.0</v>
      </c>
      <c r="G32" s="28">
        <v>0.0</v>
      </c>
      <c r="H32" s="28">
        <v>2.0</v>
      </c>
      <c r="I32" s="28">
        <v>0.0</v>
      </c>
      <c r="J32" s="28">
        <v>0.0</v>
      </c>
      <c r="K32" s="28">
        <v>0.0</v>
      </c>
      <c r="L32" s="28">
        <v>0.0</v>
      </c>
      <c r="M32" s="29">
        <v>0.0</v>
      </c>
      <c r="N32" s="28">
        <v>0.0</v>
      </c>
      <c r="O32" s="28">
        <v>0.0</v>
      </c>
      <c r="P32" s="28">
        <v>0.0</v>
      </c>
      <c r="Q32" s="28">
        <v>2.0</v>
      </c>
      <c r="R32" s="28">
        <v>0.0</v>
      </c>
      <c r="S32" s="28">
        <v>39.0</v>
      </c>
    </row>
    <row r="33">
      <c r="A33" s="20"/>
      <c r="B33" s="27" t="s">
        <v>51</v>
      </c>
      <c r="C33" s="28">
        <v>1.0</v>
      </c>
      <c r="D33" s="28">
        <v>0.0</v>
      </c>
      <c r="E33" s="28">
        <v>0.0</v>
      </c>
      <c r="F33" s="28">
        <v>1.0</v>
      </c>
      <c r="G33" s="28">
        <v>0.0</v>
      </c>
      <c r="H33" s="28">
        <v>0.0</v>
      </c>
      <c r="I33" s="28">
        <v>1.0</v>
      </c>
      <c r="J33" s="28">
        <v>0.0</v>
      </c>
      <c r="K33" s="28">
        <v>0.0</v>
      </c>
      <c r="L33" s="28">
        <v>0.0</v>
      </c>
      <c r="M33" s="29">
        <v>0.0</v>
      </c>
      <c r="N33" s="28">
        <v>0.0</v>
      </c>
      <c r="O33" s="28">
        <v>0.0</v>
      </c>
      <c r="P33" s="28">
        <v>0.0</v>
      </c>
      <c r="Q33" s="28">
        <v>0.0</v>
      </c>
      <c r="R33" s="28">
        <v>1.0</v>
      </c>
      <c r="S33" s="28">
        <v>25.0</v>
      </c>
    </row>
    <row r="34">
      <c r="A34" s="20"/>
      <c r="B34" s="25" t="s">
        <v>52</v>
      </c>
      <c r="C34" s="26">
        <v>0.0</v>
      </c>
      <c r="D34" s="26">
        <v>1.0</v>
      </c>
      <c r="E34" s="26">
        <v>1.0</v>
      </c>
      <c r="F34" s="26">
        <v>1.0</v>
      </c>
      <c r="G34" s="26">
        <v>0.0</v>
      </c>
      <c r="H34" s="26">
        <v>0.0</v>
      </c>
      <c r="I34" s="26">
        <v>0.0</v>
      </c>
      <c r="J34" s="26">
        <v>0.0</v>
      </c>
      <c r="K34" s="26">
        <v>0.0</v>
      </c>
      <c r="L34" s="26">
        <v>0.0</v>
      </c>
      <c r="M34" s="26">
        <v>0.0</v>
      </c>
      <c r="N34" s="26">
        <v>0.0</v>
      </c>
      <c r="O34" s="26">
        <v>0.0</v>
      </c>
      <c r="P34" s="26">
        <v>0.0</v>
      </c>
      <c r="Q34" s="26">
        <v>0.0</v>
      </c>
      <c r="R34" s="26">
        <v>0.0</v>
      </c>
      <c r="S34" s="26">
        <v>0.0</v>
      </c>
    </row>
    <row r="35">
      <c r="A35" s="20"/>
      <c r="B35" s="25" t="s">
        <v>52</v>
      </c>
      <c r="C35" s="26">
        <v>0.0</v>
      </c>
      <c r="D35" s="26">
        <v>0.0</v>
      </c>
      <c r="E35" s="26">
        <v>0.0</v>
      </c>
      <c r="F35" s="26">
        <v>0.0</v>
      </c>
      <c r="G35" s="26">
        <v>1.0</v>
      </c>
      <c r="H35" s="26">
        <v>1.0</v>
      </c>
      <c r="I35" s="26">
        <v>1.0</v>
      </c>
      <c r="J35" s="26">
        <v>0.0</v>
      </c>
      <c r="K35" s="26">
        <v>0.0</v>
      </c>
      <c r="L35" s="26">
        <v>0.0</v>
      </c>
      <c r="M35" s="26">
        <v>0.0</v>
      </c>
      <c r="N35" s="26">
        <v>0.0</v>
      </c>
      <c r="O35" s="26">
        <v>0.0</v>
      </c>
      <c r="P35" s="26">
        <v>0.0</v>
      </c>
      <c r="Q35" s="26">
        <v>0.0</v>
      </c>
      <c r="R35" s="26">
        <v>0.0</v>
      </c>
      <c r="S35" s="26">
        <v>0.0</v>
      </c>
    </row>
    <row r="36">
      <c r="A36" s="20"/>
      <c r="B36" s="25" t="s">
        <v>52</v>
      </c>
      <c r="C36" s="26">
        <v>0.0</v>
      </c>
      <c r="D36" s="26">
        <v>1.0</v>
      </c>
      <c r="E36" s="26">
        <v>1.0</v>
      </c>
      <c r="F36" s="26">
        <v>1.0</v>
      </c>
      <c r="G36" s="26">
        <v>1.0</v>
      </c>
      <c r="H36" s="26">
        <v>1.0</v>
      </c>
      <c r="I36" s="26">
        <v>1.0</v>
      </c>
      <c r="J36" s="26">
        <v>0.0</v>
      </c>
      <c r="K36" s="26">
        <v>0.0</v>
      </c>
      <c r="L36" s="26">
        <v>0.0</v>
      </c>
      <c r="M36" s="26">
        <v>0.0</v>
      </c>
      <c r="N36" s="26">
        <v>0.0</v>
      </c>
      <c r="O36" s="26">
        <v>0.0</v>
      </c>
      <c r="P36" s="26">
        <v>0.0</v>
      </c>
      <c r="Q36" s="26">
        <v>0.0</v>
      </c>
      <c r="R36" s="26">
        <v>0.0</v>
      </c>
      <c r="S36" s="26">
        <v>0.0</v>
      </c>
    </row>
    <row r="37">
      <c r="A37" s="20"/>
      <c r="B37" s="25" t="s">
        <v>52</v>
      </c>
      <c r="C37" s="26">
        <v>0.0</v>
      </c>
      <c r="D37" s="26">
        <v>1.0</v>
      </c>
      <c r="E37" s="26">
        <v>0.0</v>
      </c>
      <c r="F37" s="26">
        <v>0.0</v>
      </c>
      <c r="G37" s="26">
        <v>0.0</v>
      </c>
      <c r="H37" s="26">
        <v>1.0</v>
      </c>
      <c r="I37" s="26">
        <v>0.0</v>
      </c>
      <c r="J37" s="26">
        <v>0.0</v>
      </c>
      <c r="K37" s="26">
        <v>1.0</v>
      </c>
      <c r="L37" s="26">
        <v>0.0</v>
      </c>
      <c r="M37" s="26">
        <v>0.0</v>
      </c>
      <c r="N37" s="26">
        <v>0.0</v>
      </c>
      <c r="O37" s="26">
        <v>0.0</v>
      </c>
      <c r="P37" s="26">
        <v>0.0</v>
      </c>
      <c r="Q37" s="26">
        <v>0.0</v>
      </c>
      <c r="R37" s="26">
        <v>0.0</v>
      </c>
      <c r="S37" s="26">
        <v>0.0</v>
      </c>
    </row>
    <row r="38">
      <c r="A38" s="20"/>
      <c r="B38" s="25" t="s">
        <v>52</v>
      </c>
      <c r="C38" s="26">
        <v>0.0</v>
      </c>
      <c r="D38" s="26">
        <v>0.0</v>
      </c>
      <c r="E38" s="26">
        <v>1.0</v>
      </c>
      <c r="F38" s="26">
        <v>0.0</v>
      </c>
      <c r="G38" s="26">
        <v>1.0</v>
      </c>
      <c r="H38" s="26">
        <v>0.0</v>
      </c>
      <c r="I38" s="26">
        <v>0.0</v>
      </c>
      <c r="J38" s="26">
        <v>0.0</v>
      </c>
      <c r="K38" s="26">
        <v>0.0</v>
      </c>
      <c r="L38" s="26">
        <v>0.0</v>
      </c>
      <c r="M38" s="26">
        <v>1.0</v>
      </c>
      <c r="N38" s="26">
        <v>0.0</v>
      </c>
      <c r="O38" s="26">
        <v>0.0</v>
      </c>
      <c r="P38" s="26">
        <v>0.0</v>
      </c>
      <c r="Q38" s="26">
        <v>0.0</v>
      </c>
      <c r="R38" s="26">
        <v>0.0</v>
      </c>
      <c r="S38" s="26">
        <v>0.0</v>
      </c>
    </row>
    <row r="39">
      <c r="A39" s="20"/>
      <c r="B39" s="25" t="s">
        <v>52</v>
      </c>
      <c r="C39" s="26">
        <v>0.0</v>
      </c>
      <c r="D39" s="26">
        <v>0.0</v>
      </c>
      <c r="E39" s="26">
        <v>1.0</v>
      </c>
      <c r="F39" s="26">
        <v>0.0</v>
      </c>
      <c r="G39" s="26">
        <v>0.0</v>
      </c>
      <c r="H39" s="26">
        <v>0.0</v>
      </c>
      <c r="I39" s="26">
        <v>1.0</v>
      </c>
      <c r="J39" s="26">
        <v>0.0</v>
      </c>
      <c r="K39" s="26">
        <v>0.0</v>
      </c>
      <c r="L39" s="26">
        <v>0.0</v>
      </c>
      <c r="M39" s="26">
        <v>0.0</v>
      </c>
      <c r="N39" s="26">
        <v>0.0</v>
      </c>
      <c r="O39" s="26">
        <v>1.0</v>
      </c>
      <c r="P39" s="26">
        <v>0.0</v>
      </c>
      <c r="Q39" s="26">
        <v>0.0</v>
      </c>
      <c r="R39" s="26">
        <v>0.0</v>
      </c>
      <c r="S39" s="26">
        <v>0.0</v>
      </c>
    </row>
    <row r="40">
      <c r="A40" s="20"/>
      <c r="B40" s="25" t="s">
        <v>52</v>
      </c>
      <c r="C40" s="26">
        <v>0.0</v>
      </c>
      <c r="D40" s="26">
        <v>0.0</v>
      </c>
      <c r="E40" s="26">
        <v>0.0</v>
      </c>
      <c r="F40" s="26">
        <v>1.0</v>
      </c>
      <c r="G40" s="26">
        <v>0.0</v>
      </c>
      <c r="H40" s="26">
        <v>1.0</v>
      </c>
      <c r="I40" s="26">
        <v>0.0</v>
      </c>
      <c r="J40" s="26">
        <v>0.0</v>
      </c>
      <c r="K40" s="26">
        <v>0.0</v>
      </c>
      <c r="L40" s="26">
        <v>0.0</v>
      </c>
      <c r="M40" s="26">
        <v>0.0</v>
      </c>
      <c r="N40" s="26">
        <v>0.0</v>
      </c>
      <c r="O40" s="26">
        <v>0.0</v>
      </c>
      <c r="P40" s="26">
        <v>0.0</v>
      </c>
      <c r="Q40" s="26">
        <v>1.0</v>
      </c>
      <c r="R40" s="26">
        <v>0.0</v>
      </c>
      <c r="S40" s="26">
        <v>0.0</v>
      </c>
    </row>
    <row r="41">
      <c r="A41" s="20"/>
      <c r="B41" s="25" t="s">
        <v>52</v>
      </c>
      <c r="C41" s="26">
        <v>0.0</v>
      </c>
      <c r="D41" s="26">
        <v>0.0</v>
      </c>
      <c r="E41" s="26">
        <v>0.0</v>
      </c>
      <c r="F41" s="26">
        <v>1.0</v>
      </c>
      <c r="G41" s="26">
        <v>0.0</v>
      </c>
      <c r="H41" s="26">
        <v>0.0</v>
      </c>
      <c r="I41" s="26">
        <v>1.0</v>
      </c>
      <c r="J41" s="26">
        <v>0.0</v>
      </c>
      <c r="K41" s="26">
        <v>0.0</v>
      </c>
      <c r="L41" s="26">
        <v>0.0</v>
      </c>
      <c r="M41" s="26">
        <v>0.0</v>
      </c>
      <c r="N41" s="26">
        <v>0.0</v>
      </c>
      <c r="O41" s="26">
        <v>0.0</v>
      </c>
      <c r="P41" s="26">
        <v>0.0</v>
      </c>
      <c r="Q41" s="26">
        <v>0.0</v>
      </c>
      <c r="R41" s="26">
        <v>1.0</v>
      </c>
      <c r="S41" s="26">
        <v>0.0</v>
      </c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>
      <c r="A43" s="25" t="s">
        <v>53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>
      <c r="A44" s="20"/>
      <c r="B44" s="25" t="s">
        <v>37</v>
      </c>
      <c r="C44" s="26">
        <v>4.0</v>
      </c>
      <c r="D44" s="26">
        <v>4.0</v>
      </c>
      <c r="E44" s="26">
        <v>0.0</v>
      </c>
      <c r="F44" s="26">
        <v>0.0</v>
      </c>
      <c r="G44" s="26">
        <v>1.0</v>
      </c>
      <c r="H44" s="26">
        <v>1.0</v>
      </c>
      <c r="I44" s="26">
        <v>2.0</v>
      </c>
      <c r="J44" s="26">
        <v>1.0</v>
      </c>
      <c r="K44" s="26">
        <v>1.0</v>
      </c>
      <c r="L44" s="26">
        <v>2.0</v>
      </c>
      <c r="M44" s="30">
        <v>0.0</v>
      </c>
      <c r="N44" s="26">
        <v>0.0</v>
      </c>
      <c r="O44" s="26">
        <v>0.0</v>
      </c>
      <c r="P44" s="26">
        <v>0.0</v>
      </c>
      <c r="Q44" s="26">
        <v>0.0</v>
      </c>
      <c r="R44" s="26">
        <v>0.0</v>
      </c>
      <c r="S44" s="31">
        <v>79.0</v>
      </c>
    </row>
    <row r="45">
      <c r="A45" s="20"/>
      <c r="B45" s="25" t="s">
        <v>38</v>
      </c>
      <c r="C45" s="26">
        <v>4.0</v>
      </c>
      <c r="D45" s="26">
        <v>0.0</v>
      </c>
      <c r="E45" s="26">
        <v>4.0</v>
      </c>
      <c r="F45" s="26">
        <v>0.0</v>
      </c>
      <c r="G45" s="26">
        <v>0.0</v>
      </c>
      <c r="H45" s="26">
        <v>2.0</v>
      </c>
      <c r="I45" s="26">
        <v>2.0</v>
      </c>
      <c r="J45" s="26">
        <v>0.0</v>
      </c>
      <c r="K45" s="26">
        <v>0.0</v>
      </c>
      <c r="L45" s="26">
        <v>0.0</v>
      </c>
      <c r="M45" s="30">
        <v>0.0</v>
      </c>
      <c r="N45" s="26">
        <v>2.0</v>
      </c>
      <c r="O45" s="26">
        <v>2.0</v>
      </c>
      <c r="P45" s="26">
        <v>0.0</v>
      </c>
      <c r="Q45" s="26">
        <v>0.0</v>
      </c>
      <c r="R45" s="26">
        <v>0.0</v>
      </c>
      <c r="S45" s="31">
        <v>60.0</v>
      </c>
    </row>
    <row r="46">
      <c r="A46" s="20"/>
      <c r="B46" s="25" t="s">
        <v>40</v>
      </c>
      <c r="C46" s="26">
        <v>3.0</v>
      </c>
      <c r="D46" s="26">
        <v>1.0</v>
      </c>
      <c r="E46" s="26">
        <v>0.0</v>
      </c>
      <c r="F46" s="26">
        <v>2.0</v>
      </c>
      <c r="G46" s="26">
        <v>3.0</v>
      </c>
      <c r="H46" s="26">
        <v>0.0</v>
      </c>
      <c r="I46" s="26">
        <v>0.0</v>
      </c>
      <c r="J46" s="26">
        <v>1.0</v>
      </c>
      <c r="K46" s="26">
        <v>0.0</v>
      </c>
      <c r="L46" s="26">
        <v>0.0</v>
      </c>
      <c r="M46" s="30">
        <v>0.0</v>
      </c>
      <c r="N46" s="26">
        <v>0.0</v>
      </c>
      <c r="O46" s="26">
        <v>0.0</v>
      </c>
      <c r="P46" s="26">
        <v>2.0</v>
      </c>
      <c r="Q46" s="26">
        <v>0.0</v>
      </c>
      <c r="R46" s="26">
        <v>0.0</v>
      </c>
      <c r="S46" s="31">
        <v>45.0</v>
      </c>
    </row>
    <row r="47">
      <c r="A47" s="20"/>
      <c r="B47" s="25" t="s">
        <v>41</v>
      </c>
      <c r="C47" s="26">
        <v>5.0</v>
      </c>
      <c r="D47" s="26">
        <v>1.0</v>
      </c>
      <c r="E47" s="26">
        <v>2.0</v>
      </c>
      <c r="F47" s="26">
        <v>2.0</v>
      </c>
      <c r="G47" s="26">
        <v>0.0</v>
      </c>
      <c r="H47" s="26">
        <v>5.0</v>
      </c>
      <c r="I47" s="26">
        <v>0.0</v>
      </c>
      <c r="J47" s="26">
        <v>0.0</v>
      </c>
      <c r="K47" s="26">
        <v>1.0</v>
      </c>
      <c r="L47" s="26">
        <v>0.0</v>
      </c>
      <c r="M47" s="30">
        <v>0.0</v>
      </c>
      <c r="N47" s="26">
        <v>2.0</v>
      </c>
      <c r="O47" s="26">
        <v>0.0</v>
      </c>
      <c r="P47" s="26">
        <v>0.0</v>
      </c>
      <c r="Q47" s="26">
        <v>2.0</v>
      </c>
      <c r="R47" s="26">
        <v>0.0</v>
      </c>
      <c r="S47" s="31">
        <v>86.0</v>
      </c>
    </row>
    <row r="48">
      <c r="A48" s="20"/>
      <c r="B48" s="25" t="s">
        <v>43</v>
      </c>
      <c r="C48" s="26">
        <v>1.0</v>
      </c>
      <c r="D48" s="26">
        <v>1.0</v>
      </c>
      <c r="E48" s="26">
        <v>0.0</v>
      </c>
      <c r="F48" s="26">
        <v>0.0</v>
      </c>
      <c r="G48" s="26">
        <v>1.0</v>
      </c>
      <c r="H48" s="26">
        <v>0.0</v>
      </c>
      <c r="I48" s="26">
        <v>0.0</v>
      </c>
      <c r="J48" s="26">
        <v>1.0</v>
      </c>
      <c r="K48" s="26">
        <v>0.0</v>
      </c>
      <c r="L48" s="26">
        <v>0.0</v>
      </c>
      <c r="M48" s="30">
        <v>0.0</v>
      </c>
      <c r="N48" s="26">
        <v>0.0</v>
      </c>
      <c r="O48" s="26">
        <v>0.0</v>
      </c>
      <c r="P48" s="26">
        <v>0.0</v>
      </c>
      <c r="Q48" s="26">
        <v>0.0</v>
      </c>
      <c r="R48" s="26">
        <v>0.0</v>
      </c>
      <c r="S48" s="31">
        <v>17.0</v>
      </c>
    </row>
    <row r="49">
      <c r="A49" s="20"/>
      <c r="B49" s="25" t="s">
        <v>45</v>
      </c>
      <c r="C49" s="26">
        <v>2.0</v>
      </c>
      <c r="D49" s="26">
        <v>2.0</v>
      </c>
      <c r="E49" s="26">
        <v>0.0</v>
      </c>
      <c r="F49" s="26">
        <v>0.0</v>
      </c>
      <c r="G49" s="26">
        <v>0.0</v>
      </c>
      <c r="H49" s="26">
        <v>0.0</v>
      </c>
      <c r="I49" s="26">
        <v>2.0</v>
      </c>
      <c r="J49" s="26">
        <v>0.0</v>
      </c>
      <c r="K49" s="26">
        <v>0.0</v>
      </c>
      <c r="L49" s="26">
        <v>2.0</v>
      </c>
      <c r="M49" s="30">
        <v>0.0</v>
      </c>
      <c r="N49" s="26">
        <v>0.0</v>
      </c>
      <c r="O49" s="26">
        <v>0.0</v>
      </c>
      <c r="P49" s="26">
        <v>0.0</v>
      </c>
      <c r="Q49" s="26">
        <v>0.0</v>
      </c>
      <c r="R49" s="26">
        <v>0.0</v>
      </c>
      <c r="S49" s="31">
        <v>46.0</v>
      </c>
    </row>
    <row r="50">
      <c r="A50" s="20"/>
      <c r="B50" s="25" t="s">
        <v>47</v>
      </c>
      <c r="C50" s="26">
        <v>2.0</v>
      </c>
      <c r="D50" s="26">
        <v>0.0</v>
      </c>
      <c r="E50" s="26">
        <v>2.0</v>
      </c>
      <c r="F50" s="26">
        <v>0.0</v>
      </c>
      <c r="G50" s="26">
        <v>0.0</v>
      </c>
      <c r="H50" s="26">
        <v>2.0</v>
      </c>
      <c r="I50" s="26">
        <v>0.0</v>
      </c>
      <c r="J50" s="26">
        <v>0.0</v>
      </c>
      <c r="K50" s="26">
        <v>0.0</v>
      </c>
      <c r="L50" s="26">
        <v>0.0</v>
      </c>
      <c r="M50" s="30">
        <v>0.0</v>
      </c>
      <c r="N50" s="26">
        <v>2.0</v>
      </c>
      <c r="O50" s="26">
        <v>0.0</v>
      </c>
      <c r="P50" s="26">
        <v>0.0</v>
      </c>
      <c r="Q50" s="26">
        <v>0.0</v>
      </c>
      <c r="R50" s="26">
        <v>0.0</v>
      </c>
      <c r="S50" s="31">
        <v>31.0</v>
      </c>
    </row>
    <row r="51">
      <c r="A51" s="20"/>
      <c r="B51" s="25" t="s">
        <v>49</v>
      </c>
      <c r="C51" s="26">
        <v>2.0</v>
      </c>
      <c r="D51" s="26">
        <v>0.0</v>
      </c>
      <c r="E51" s="26">
        <v>0.0</v>
      </c>
      <c r="F51" s="26">
        <v>2.0</v>
      </c>
      <c r="G51" s="26">
        <v>2.0</v>
      </c>
      <c r="H51" s="26">
        <v>0.0</v>
      </c>
      <c r="I51" s="26">
        <v>0.0</v>
      </c>
      <c r="J51" s="26">
        <v>0.0</v>
      </c>
      <c r="K51" s="26">
        <v>0.0</v>
      </c>
      <c r="L51" s="26">
        <v>0.0</v>
      </c>
      <c r="M51" s="30">
        <v>0.0</v>
      </c>
      <c r="N51" s="26">
        <v>0.0</v>
      </c>
      <c r="O51" s="26">
        <v>0.0</v>
      </c>
      <c r="P51" s="26">
        <v>2.0</v>
      </c>
      <c r="Q51" s="26">
        <v>0.0</v>
      </c>
      <c r="R51" s="26">
        <v>0.0</v>
      </c>
      <c r="S51" s="31">
        <v>28.0</v>
      </c>
    </row>
    <row r="52">
      <c r="A52" s="20"/>
      <c r="B52" s="25" t="s">
        <v>52</v>
      </c>
      <c r="C52" s="26">
        <v>0.0</v>
      </c>
      <c r="D52" s="26">
        <v>1.0</v>
      </c>
      <c r="E52" s="26">
        <v>1.0</v>
      </c>
      <c r="F52" s="26">
        <v>1.0</v>
      </c>
      <c r="G52" s="26">
        <v>0.0</v>
      </c>
      <c r="H52" s="26">
        <v>0.0</v>
      </c>
      <c r="I52" s="26">
        <v>0.0</v>
      </c>
      <c r="J52" s="26">
        <v>0.0</v>
      </c>
      <c r="K52" s="26">
        <v>0.0</v>
      </c>
      <c r="L52" s="26">
        <v>0.0</v>
      </c>
      <c r="M52" s="26">
        <v>0.0</v>
      </c>
      <c r="N52" s="26">
        <v>0.0</v>
      </c>
      <c r="O52" s="26">
        <v>0.0</v>
      </c>
      <c r="P52" s="26">
        <v>0.0</v>
      </c>
      <c r="Q52" s="26">
        <v>0.0</v>
      </c>
      <c r="R52" s="26">
        <v>0.0</v>
      </c>
      <c r="S52" s="31">
        <v>0.0</v>
      </c>
    </row>
    <row r="53">
      <c r="A53" s="20"/>
      <c r="B53" s="25" t="s">
        <v>52</v>
      </c>
      <c r="C53" s="26">
        <v>0.0</v>
      </c>
      <c r="D53" s="26">
        <v>0.0</v>
      </c>
      <c r="E53" s="26">
        <v>0.0</v>
      </c>
      <c r="F53" s="26">
        <v>0.0</v>
      </c>
      <c r="G53" s="26">
        <v>1.0</v>
      </c>
      <c r="H53" s="26">
        <v>1.0</v>
      </c>
      <c r="I53" s="26">
        <v>1.0</v>
      </c>
      <c r="J53" s="26">
        <v>0.0</v>
      </c>
      <c r="K53" s="26">
        <v>0.0</v>
      </c>
      <c r="L53" s="26">
        <v>0.0</v>
      </c>
      <c r="M53" s="26">
        <v>0.0</v>
      </c>
      <c r="N53" s="26">
        <v>0.0</v>
      </c>
      <c r="O53" s="26">
        <v>0.0</v>
      </c>
      <c r="P53" s="26">
        <v>0.0</v>
      </c>
      <c r="Q53" s="26">
        <v>0.0</v>
      </c>
      <c r="R53" s="26">
        <v>0.0</v>
      </c>
      <c r="S53" s="31">
        <v>0.0</v>
      </c>
    </row>
    <row r="54">
      <c r="A54" s="20"/>
      <c r="B54" s="25" t="s">
        <v>52</v>
      </c>
      <c r="C54" s="26">
        <v>0.0</v>
      </c>
      <c r="D54" s="26">
        <v>1.0</v>
      </c>
      <c r="E54" s="26">
        <v>1.0</v>
      </c>
      <c r="F54" s="26">
        <v>1.0</v>
      </c>
      <c r="G54" s="26">
        <v>1.0</v>
      </c>
      <c r="H54" s="26">
        <v>1.0</v>
      </c>
      <c r="I54" s="26">
        <v>1.0</v>
      </c>
      <c r="J54" s="26">
        <v>0.0</v>
      </c>
      <c r="K54" s="26">
        <v>0.0</v>
      </c>
      <c r="L54" s="26">
        <v>0.0</v>
      </c>
      <c r="M54" s="26">
        <v>0.0</v>
      </c>
      <c r="N54" s="26">
        <v>0.0</v>
      </c>
      <c r="O54" s="26">
        <v>0.0</v>
      </c>
      <c r="P54" s="26">
        <v>0.0</v>
      </c>
      <c r="Q54" s="26">
        <v>0.0</v>
      </c>
      <c r="R54" s="26">
        <v>0.0</v>
      </c>
      <c r="S54" s="31">
        <v>0.0</v>
      </c>
    </row>
    <row r="55">
      <c r="A55" s="20"/>
      <c r="B55" s="25" t="s">
        <v>52</v>
      </c>
      <c r="C55" s="26">
        <v>0.0</v>
      </c>
      <c r="D55" s="26">
        <v>1.0</v>
      </c>
      <c r="E55" s="26">
        <v>0.0</v>
      </c>
      <c r="F55" s="26">
        <v>0.0</v>
      </c>
      <c r="G55" s="26">
        <v>0.0</v>
      </c>
      <c r="H55" s="26">
        <v>1.0</v>
      </c>
      <c r="I55" s="26">
        <v>0.0</v>
      </c>
      <c r="J55" s="26">
        <v>0.0</v>
      </c>
      <c r="K55" s="26">
        <v>1.0</v>
      </c>
      <c r="L55" s="26">
        <v>0.0</v>
      </c>
      <c r="M55" s="26">
        <v>0.0</v>
      </c>
      <c r="N55" s="26">
        <v>0.0</v>
      </c>
      <c r="O55" s="26">
        <v>0.0</v>
      </c>
      <c r="P55" s="26">
        <v>0.0</v>
      </c>
      <c r="Q55" s="26">
        <v>0.0</v>
      </c>
      <c r="R55" s="26">
        <v>0.0</v>
      </c>
      <c r="S55" s="31">
        <v>0.0</v>
      </c>
    </row>
    <row r="56">
      <c r="A56" s="20"/>
      <c r="B56" s="25" t="s">
        <v>52</v>
      </c>
      <c r="C56" s="26">
        <v>0.0</v>
      </c>
      <c r="D56" s="26">
        <v>0.0</v>
      </c>
      <c r="E56" s="26">
        <v>1.0</v>
      </c>
      <c r="F56" s="26">
        <v>0.0</v>
      </c>
      <c r="G56" s="26">
        <v>1.0</v>
      </c>
      <c r="H56" s="26">
        <v>0.0</v>
      </c>
      <c r="I56" s="26">
        <v>0.0</v>
      </c>
      <c r="J56" s="26">
        <v>0.0</v>
      </c>
      <c r="K56" s="26">
        <v>0.0</v>
      </c>
      <c r="L56" s="26">
        <v>0.0</v>
      </c>
      <c r="M56" s="26">
        <v>1.0</v>
      </c>
      <c r="N56" s="26">
        <v>0.0</v>
      </c>
      <c r="O56" s="26">
        <v>0.0</v>
      </c>
      <c r="P56" s="26">
        <v>0.0</v>
      </c>
      <c r="Q56" s="26">
        <v>0.0</v>
      </c>
      <c r="R56" s="26">
        <v>0.0</v>
      </c>
      <c r="S56" s="31">
        <v>0.0</v>
      </c>
    </row>
    <row r="57">
      <c r="A57" s="20"/>
      <c r="B57" s="25" t="s">
        <v>52</v>
      </c>
      <c r="C57" s="26">
        <v>0.0</v>
      </c>
      <c r="D57" s="26">
        <v>0.0</v>
      </c>
      <c r="E57" s="26">
        <v>1.0</v>
      </c>
      <c r="F57" s="26">
        <v>0.0</v>
      </c>
      <c r="G57" s="26">
        <v>0.0</v>
      </c>
      <c r="H57" s="26">
        <v>0.0</v>
      </c>
      <c r="I57" s="26">
        <v>1.0</v>
      </c>
      <c r="J57" s="26">
        <v>0.0</v>
      </c>
      <c r="K57" s="26">
        <v>0.0</v>
      </c>
      <c r="L57" s="26">
        <v>0.0</v>
      </c>
      <c r="M57" s="26">
        <v>0.0</v>
      </c>
      <c r="N57" s="26">
        <v>0.0</v>
      </c>
      <c r="O57" s="26">
        <v>1.0</v>
      </c>
      <c r="P57" s="26">
        <v>0.0</v>
      </c>
      <c r="Q57" s="26">
        <v>0.0</v>
      </c>
      <c r="R57" s="26">
        <v>0.0</v>
      </c>
      <c r="S57" s="31">
        <v>0.0</v>
      </c>
    </row>
    <row r="58">
      <c r="A58" s="20"/>
      <c r="B58" s="25" t="s">
        <v>52</v>
      </c>
      <c r="C58" s="26">
        <v>0.0</v>
      </c>
      <c r="D58" s="26">
        <v>0.0</v>
      </c>
      <c r="E58" s="26">
        <v>0.0</v>
      </c>
      <c r="F58" s="26">
        <v>1.0</v>
      </c>
      <c r="G58" s="26">
        <v>0.0</v>
      </c>
      <c r="H58" s="26">
        <v>1.0</v>
      </c>
      <c r="I58" s="26">
        <v>0.0</v>
      </c>
      <c r="J58" s="26">
        <v>0.0</v>
      </c>
      <c r="K58" s="26">
        <v>0.0</v>
      </c>
      <c r="L58" s="26">
        <v>0.0</v>
      </c>
      <c r="M58" s="26">
        <v>0.0</v>
      </c>
      <c r="N58" s="26">
        <v>0.0</v>
      </c>
      <c r="O58" s="26">
        <v>0.0</v>
      </c>
      <c r="P58" s="26">
        <v>0.0</v>
      </c>
      <c r="Q58" s="26">
        <v>1.0</v>
      </c>
      <c r="R58" s="26">
        <v>0.0</v>
      </c>
      <c r="S58" s="31">
        <v>0.0</v>
      </c>
    </row>
    <row r="59">
      <c r="A59" s="20"/>
      <c r="B59" s="25" t="s">
        <v>52</v>
      </c>
      <c r="C59" s="26">
        <v>0.0</v>
      </c>
      <c r="D59" s="26">
        <v>0.0</v>
      </c>
      <c r="E59" s="26">
        <v>0.0</v>
      </c>
      <c r="F59" s="26">
        <v>1.0</v>
      </c>
      <c r="G59" s="26">
        <v>0.0</v>
      </c>
      <c r="H59" s="26">
        <v>0.0</v>
      </c>
      <c r="I59" s="26">
        <v>1.0</v>
      </c>
      <c r="J59" s="26">
        <v>0.0</v>
      </c>
      <c r="K59" s="26">
        <v>0.0</v>
      </c>
      <c r="L59" s="26">
        <v>0.0</v>
      </c>
      <c r="M59" s="26">
        <v>0.0</v>
      </c>
      <c r="N59" s="26">
        <v>0.0</v>
      </c>
      <c r="O59" s="26">
        <v>0.0</v>
      </c>
      <c r="P59" s="26">
        <v>0.0</v>
      </c>
      <c r="Q59" s="26">
        <v>0.0</v>
      </c>
      <c r="R59" s="26">
        <v>1.0</v>
      </c>
      <c r="S59" s="31">
        <v>0.0</v>
      </c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>
      <c r="A61" s="25" t="s">
        <v>54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>
      <c r="A62" s="20"/>
      <c r="B62" s="32" t="e">
        <v>#NUM!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>
      <c r="A64" s="20"/>
      <c r="B64" s="25" t="s">
        <v>55</v>
      </c>
      <c r="O64" s="20"/>
      <c r="P64" s="20"/>
      <c r="Q64" s="20"/>
      <c r="R64" s="20"/>
      <c r="S64" s="20"/>
    </row>
    <row r="65">
      <c r="A65" s="20"/>
      <c r="B65" s="25" t="s">
        <v>56</v>
      </c>
      <c r="L65" s="20"/>
      <c r="M65" s="20"/>
      <c r="N65" s="20"/>
      <c r="O65" s="20"/>
      <c r="P65" s="20"/>
      <c r="Q65" s="20"/>
      <c r="R65" s="20"/>
      <c r="S65" s="20"/>
    </row>
  </sheetData>
  <mergeCells count="11">
    <mergeCell ref="A16:B16"/>
    <mergeCell ref="A43:B43"/>
    <mergeCell ref="B64:N64"/>
    <mergeCell ref="B65:K65"/>
    <mergeCell ref="A1:A2"/>
    <mergeCell ref="B1:G1"/>
    <mergeCell ref="B2:C2"/>
    <mergeCell ref="D2:E2"/>
    <mergeCell ref="F2:G2"/>
    <mergeCell ref="A8:A9"/>
    <mergeCell ref="B8:D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>
      <c r="A2" s="18" t="s">
        <v>19</v>
      </c>
      <c r="B2" s="19" t="s">
        <v>57</v>
      </c>
      <c r="C2" s="10"/>
      <c r="D2" s="11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>
      <c r="A3" s="17"/>
      <c r="B3" s="22">
        <v>200.0</v>
      </c>
      <c r="C3" s="22">
        <v>215.0</v>
      </c>
      <c r="D3" s="22">
        <v>230.0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>
      <c r="A4" s="21">
        <v>150.0</v>
      </c>
      <c r="B4" s="34" t="s">
        <v>58</v>
      </c>
      <c r="C4" s="34" t="s">
        <v>59</v>
      </c>
      <c r="D4" s="34" t="s">
        <v>60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>
      <c r="A5" s="21">
        <v>160.0</v>
      </c>
      <c r="B5" s="34" t="s">
        <v>61</v>
      </c>
      <c r="C5" s="34" t="s">
        <v>62</v>
      </c>
      <c r="D5" s="34" t="s">
        <v>63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>
      <c r="A6" s="21">
        <v>170.0</v>
      </c>
      <c r="B6" s="34" t="s">
        <v>64</v>
      </c>
      <c r="C6" s="34" t="s">
        <v>65</v>
      </c>
      <c r="D6" s="34" t="s">
        <v>66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>
      <c r="A9" s="18" t="s">
        <v>19</v>
      </c>
      <c r="B9" s="19" t="s">
        <v>57</v>
      </c>
      <c r="C9" s="10"/>
      <c r="D9" s="11"/>
      <c r="E9" s="25" t="s">
        <v>67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>
      <c r="A10" s="17"/>
      <c r="B10" s="22">
        <v>200.0</v>
      </c>
      <c r="C10" s="22">
        <v>215.0</v>
      </c>
      <c r="D10" s="22">
        <v>230.0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>
      <c r="A11" s="21">
        <v>150.0</v>
      </c>
      <c r="B11" s="22">
        <v>90.4</v>
      </c>
      <c r="C11" s="22">
        <v>90.7</v>
      </c>
      <c r="D11" s="22">
        <v>180.6</v>
      </c>
      <c r="E11" s="26">
        <v>361.7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>
      <c r="A12" s="21">
        <v>160.0</v>
      </c>
      <c r="B12" s="35" t="s">
        <v>68</v>
      </c>
      <c r="C12" s="22">
        <v>181.1</v>
      </c>
      <c r="D12" s="22">
        <v>180.0</v>
      </c>
      <c r="E12" s="26">
        <v>361.1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>
      <c r="A13" s="21">
        <v>170.0</v>
      </c>
      <c r="B13" s="22">
        <v>181.2</v>
      </c>
      <c r="C13" s="22">
        <v>181.7</v>
      </c>
      <c r="D13" s="22">
        <v>90.4</v>
      </c>
      <c r="E13" s="26">
        <v>453.3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>
      <c r="A14" s="25" t="s">
        <v>34</v>
      </c>
      <c r="B14" s="26">
        <v>271.6</v>
      </c>
      <c r="C14" s="26">
        <v>453.5</v>
      </c>
      <c r="D14" s="26">
        <v>451.0</v>
      </c>
      <c r="E14" s="26">
        <v>1176.1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33"/>
      <c r="T15" s="20"/>
      <c r="U15" s="20"/>
    </row>
    <row r="16">
      <c r="A16" s="25" t="s">
        <v>69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>
      <c r="A18" s="20"/>
      <c r="B18" s="20"/>
      <c r="C18" s="25" t="s">
        <v>36</v>
      </c>
      <c r="D18" s="25" t="s">
        <v>37</v>
      </c>
      <c r="E18" s="25" t="s">
        <v>38</v>
      </c>
      <c r="F18" s="25" t="s">
        <v>39</v>
      </c>
      <c r="G18" s="25" t="s">
        <v>40</v>
      </c>
      <c r="H18" s="25" t="s">
        <v>41</v>
      </c>
      <c r="I18" s="25" t="s">
        <v>42</v>
      </c>
      <c r="J18" s="25" t="s">
        <v>43</v>
      </c>
      <c r="K18" s="25" t="s">
        <v>44</v>
      </c>
      <c r="L18" s="25" t="s">
        <v>45</v>
      </c>
      <c r="M18" s="25" t="s">
        <v>46</v>
      </c>
      <c r="N18" s="25" t="s">
        <v>47</v>
      </c>
      <c r="O18" s="25" t="s">
        <v>48</v>
      </c>
      <c r="P18" s="25" t="s">
        <v>49</v>
      </c>
      <c r="Q18" s="25" t="s">
        <v>50</v>
      </c>
      <c r="R18" s="25" t="s">
        <v>51</v>
      </c>
      <c r="S18" s="25" t="s">
        <v>33</v>
      </c>
      <c r="T18" s="20"/>
      <c r="U18" s="20"/>
    </row>
    <row r="19">
      <c r="A19" s="20"/>
      <c r="B19" s="27" t="s">
        <v>36</v>
      </c>
      <c r="C19" s="28">
        <v>13.0</v>
      </c>
      <c r="D19" s="28">
        <v>4.0</v>
      </c>
      <c r="E19" s="28">
        <v>4.0</v>
      </c>
      <c r="F19" s="28">
        <v>5.0</v>
      </c>
      <c r="G19" s="28">
        <v>3.0</v>
      </c>
      <c r="H19" s="28">
        <v>5.0</v>
      </c>
      <c r="I19" s="28">
        <v>5.0</v>
      </c>
      <c r="J19" s="28">
        <v>1.0</v>
      </c>
      <c r="K19" s="28">
        <v>1.0</v>
      </c>
      <c r="L19" s="28">
        <v>2.0</v>
      </c>
      <c r="M19" s="29">
        <v>0.0</v>
      </c>
      <c r="N19" s="28">
        <v>2.0</v>
      </c>
      <c r="O19" s="28">
        <v>2.0</v>
      </c>
      <c r="P19" s="28">
        <v>2.0</v>
      </c>
      <c r="Q19" s="28">
        <v>2.0</v>
      </c>
      <c r="R19" s="28">
        <v>1.0</v>
      </c>
      <c r="S19" s="28">
        <v>1176.1</v>
      </c>
      <c r="T19" s="20"/>
      <c r="U19" s="20"/>
    </row>
    <row r="20">
      <c r="A20" s="20"/>
      <c r="B20" s="25" t="s">
        <v>37</v>
      </c>
      <c r="C20" s="26">
        <v>4.0</v>
      </c>
      <c r="D20" s="26">
        <v>4.0</v>
      </c>
      <c r="E20" s="26">
        <v>0.0</v>
      </c>
      <c r="F20" s="26">
        <v>0.0</v>
      </c>
      <c r="G20" s="26">
        <v>1.0</v>
      </c>
      <c r="H20" s="26">
        <v>1.0</v>
      </c>
      <c r="I20" s="26">
        <v>2.0</v>
      </c>
      <c r="J20" s="26">
        <v>1.0</v>
      </c>
      <c r="K20" s="26">
        <v>1.0</v>
      </c>
      <c r="L20" s="26">
        <v>2.0</v>
      </c>
      <c r="M20" s="30">
        <v>0.0</v>
      </c>
      <c r="N20" s="26">
        <v>0.0</v>
      </c>
      <c r="O20" s="26">
        <v>0.0</v>
      </c>
      <c r="P20" s="26">
        <v>0.0</v>
      </c>
      <c r="Q20" s="26">
        <v>0.0</v>
      </c>
      <c r="R20" s="26">
        <v>0.0</v>
      </c>
      <c r="S20" s="26">
        <v>361.7</v>
      </c>
      <c r="T20" s="20"/>
      <c r="U20" s="20"/>
    </row>
    <row r="21">
      <c r="A21" s="20"/>
      <c r="B21" s="25" t="s">
        <v>38</v>
      </c>
      <c r="C21" s="26">
        <v>4.0</v>
      </c>
      <c r="D21" s="26">
        <v>0.0</v>
      </c>
      <c r="E21" s="26">
        <v>4.0</v>
      </c>
      <c r="F21" s="26">
        <v>0.0</v>
      </c>
      <c r="G21" s="26">
        <v>0.0</v>
      </c>
      <c r="H21" s="26">
        <v>2.0</v>
      </c>
      <c r="I21" s="26">
        <v>2.0</v>
      </c>
      <c r="J21" s="26">
        <v>0.0</v>
      </c>
      <c r="K21" s="26">
        <v>0.0</v>
      </c>
      <c r="L21" s="26">
        <v>0.0</v>
      </c>
      <c r="M21" s="30">
        <v>0.0</v>
      </c>
      <c r="N21" s="26">
        <v>2.0</v>
      </c>
      <c r="O21" s="26">
        <v>2.0</v>
      </c>
      <c r="P21" s="26">
        <v>0.0</v>
      </c>
      <c r="Q21" s="26">
        <v>0.0</v>
      </c>
      <c r="R21" s="26">
        <v>0.0</v>
      </c>
      <c r="S21" s="26">
        <v>361.1</v>
      </c>
      <c r="T21" s="20"/>
      <c r="U21" s="20"/>
    </row>
    <row r="22">
      <c r="A22" s="20"/>
      <c r="B22" s="27" t="s">
        <v>39</v>
      </c>
      <c r="C22" s="28">
        <v>5.0</v>
      </c>
      <c r="D22" s="28">
        <v>0.0</v>
      </c>
      <c r="E22" s="28">
        <v>0.0</v>
      </c>
      <c r="F22" s="28">
        <v>5.0</v>
      </c>
      <c r="G22" s="28">
        <v>2.0</v>
      </c>
      <c r="H22" s="28">
        <v>2.0</v>
      </c>
      <c r="I22" s="28">
        <v>1.0</v>
      </c>
      <c r="J22" s="36"/>
      <c r="K22" s="28">
        <v>0.0</v>
      </c>
      <c r="L22" s="28">
        <v>0.0</v>
      </c>
      <c r="M22" s="29">
        <v>0.0</v>
      </c>
      <c r="N22" s="28">
        <v>0.0</v>
      </c>
      <c r="O22" s="28">
        <v>0.0</v>
      </c>
      <c r="P22" s="28">
        <v>2.0</v>
      </c>
      <c r="Q22" s="28">
        <v>2.0</v>
      </c>
      <c r="R22" s="28">
        <v>1.0</v>
      </c>
      <c r="S22" s="28">
        <v>453.1</v>
      </c>
      <c r="T22" s="20"/>
      <c r="U22" s="20"/>
    </row>
    <row r="23">
      <c r="A23" s="20"/>
      <c r="B23" s="25" t="s">
        <v>40</v>
      </c>
      <c r="C23" s="26">
        <v>3.0</v>
      </c>
      <c r="D23" s="26">
        <v>1.0</v>
      </c>
      <c r="E23" s="26">
        <v>0.0</v>
      </c>
      <c r="F23" s="26">
        <v>2.0</v>
      </c>
      <c r="G23" s="26">
        <v>3.0</v>
      </c>
      <c r="H23" s="26">
        <v>0.0</v>
      </c>
      <c r="I23" s="26">
        <v>0.0</v>
      </c>
      <c r="J23" s="26">
        <v>1.0</v>
      </c>
      <c r="K23" s="26">
        <v>0.0</v>
      </c>
      <c r="L23" s="26">
        <v>0.0</v>
      </c>
      <c r="M23" s="30">
        <v>0.0</v>
      </c>
      <c r="N23" s="26">
        <v>0.0</v>
      </c>
      <c r="O23" s="26">
        <v>0.0</v>
      </c>
      <c r="P23" s="26">
        <v>2.0</v>
      </c>
      <c r="Q23" s="26">
        <v>0.0</v>
      </c>
      <c r="R23" s="26">
        <v>0.0</v>
      </c>
      <c r="S23" s="26">
        <v>271.6</v>
      </c>
      <c r="T23" s="20"/>
      <c r="U23" s="20"/>
    </row>
    <row r="24">
      <c r="A24" s="20"/>
      <c r="B24" s="25" t="s">
        <v>41</v>
      </c>
      <c r="C24" s="26">
        <v>5.0</v>
      </c>
      <c r="D24" s="26">
        <v>1.0</v>
      </c>
      <c r="E24" s="26">
        <v>2.0</v>
      </c>
      <c r="F24" s="26">
        <v>2.0</v>
      </c>
      <c r="G24" s="26">
        <v>0.0</v>
      </c>
      <c r="H24" s="26">
        <v>5.0</v>
      </c>
      <c r="I24" s="26">
        <v>0.0</v>
      </c>
      <c r="J24" s="26">
        <v>0.0</v>
      </c>
      <c r="K24" s="26">
        <v>1.0</v>
      </c>
      <c r="L24" s="26">
        <v>0.0</v>
      </c>
      <c r="M24" s="30">
        <v>0.0</v>
      </c>
      <c r="N24" s="26">
        <v>2.0</v>
      </c>
      <c r="O24" s="26">
        <v>0.0</v>
      </c>
      <c r="P24" s="26">
        <v>0.0</v>
      </c>
      <c r="Q24" s="26">
        <v>2.0</v>
      </c>
      <c r="R24" s="26">
        <v>0.0</v>
      </c>
      <c r="S24" s="26">
        <v>453.5</v>
      </c>
      <c r="T24" s="20"/>
      <c r="U24" s="20"/>
    </row>
    <row r="25">
      <c r="A25" s="20"/>
      <c r="B25" s="27" t="s">
        <v>42</v>
      </c>
      <c r="C25" s="28">
        <v>5.0</v>
      </c>
      <c r="D25" s="28">
        <v>2.0</v>
      </c>
      <c r="E25" s="28">
        <v>2.0</v>
      </c>
      <c r="F25" s="28">
        <v>1.0</v>
      </c>
      <c r="G25" s="28">
        <v>0.0</v>
      </c>
      <c r="H25" s="28">
        <v>0.0</v>
      </c>
      <c r="I25" s="28">
        <v>5.0</v>
      </c>
      <c r="J25" s="28">
        <v>0.0</v>
      </c>
      <c r="K25" s="28">
        <v>0.0</v>
      </c>
      <c r="L25" s="28">
        <v>2.0</v>
      </c>
      <c r="M25" s="29">
        <v>0.0</v>
      </c>
      <c r="N25" s="28">
        <v>0.0</v>
      </c>
      <c r="O25" s="28">
        <v>2.0</v>
      </c>
      <c r="P25" s="28">
        <v>0.0</v>
      </c>
      <c r="Q25" s="28">
        <v>0.0</v>
      </c>
      <c r="R25" s="28">
        <v>1.0</v>
      </c>
      <c r="S25" s="28">
        <v>451.0</v>
      </c>
      <c r="T25" s="20"/>
      <c r="U25" s="20"/>
    </row>
    <row r="26">
      <c r="A26" s="20"/>
      <c r="B26" s="25" t="s">
        <v>43</v>
      </c>
      <c r="C26" s="26">
        <v>1.0</v>
      </c>
      <c r="D26" s="26">
        <v>1.0</v>
      </c>
      <c r="E26" s="26">
        <v>0.0</v>
      </c>
      <c r="F26" s="26">
        <v>0.0</v>
      </c>
      <c r="G26" s="26">
        <v>1.0</v>
      </c>
      <c r="H26" s="26">
        <v>0.0</v>
      </c>
      <c r="I26" s="26">
        <v>0.0</v>
      </c>
      <c r="J26" s="26">
        <v>1.0</v>
      </c>
      <c r="K26" s="26">
        <v>0.0</v>
      </c>
      <c r="L26" s="26">
        <v>0.0</v>
      </c>
      <c r="M26" s="30">
        <v>0.0</v>
      </c>
      <c r="N26" s="26">
        <v>0.0</v>
      </c>
      <c r="O26" s="26">
        <v>0.0</v>
      </c>
      <c r="P26" s="26">
        <v>0.0</v>
      </c>
      <c r="Q26" s="26">
        <v>0.0</v>
      </c>
      <c r="R26" s="26">
        <v>0.0</v>
      </c>
      <c r="S26" s="26">
        <v>90.4</v>
      </c>
      <c r="T26" s="20"/>
      <c r="U26" s="20"/>
    </row>
    <row r="27">
      <c r="A27" s="20"/>
      <c r="B27" s="27" t="s">
        <v>44</v>
      </c>
      <c r="C27" s="28">
        <v>1.0</v>
      </c>
      <c r="D27" s="28">
        <v>1.0</v>
      </c>
      <c r="E27" s="28">
        <v>0.0</v>
      </c>
      <c r="F27" s="28">
        <v>0.0</v>
      </c>
      <c r="G27" s="28">
        <v>0.0</v>
      </c>
      <c r="H27" s="28">
        <v>1.0</v>
      </c>
      <c r="I27" s="28">
        <v>0.0</v>
      </c>
      <c r="J27" s="28">
        <v>0.0</v>
      </c>
      <c r="K27" s="28">
        <v>1.0</v>
      </c>
      <c r="L27" s="28">
        <v>0.0</v>
      </c>
      <c r="M27" s="29">
        <v>0.0</v>
      </c>
      <c r="N27" s="28">
        <v>0.0</v>
      </c>
      <c r="O27" s="28">
        <v>0.0</v>
      </c>
      <c r="P27" s="28">
        <v>0.0</v>
      </c>
      <c r="Q27" s="28">
        <v>0.0</v>
      </c>
      <c r="R27" s="28">
        <v>0.0</v>
      </c>
      <c r="S27" s="28">
        <v>90.7</v>
      </c>
      <c r="T27" s="20"/>
      <c r="U27" s="20"/>
    </row>
    <row r="28">
      <c r="A28" s="20"/>
      <c r="B28" s="25" t="s">
        <v>45</v>
      </c>
      <c r="C28" s="26">
        <v>2.0</v>
      </c>
      <c r="D28" s="26">
        <v>2.0</v>
      </c>
      <c r="E28" s="26">
        <v>0.0</v>
      </c>
      <c r="F28" s="26">
        <v>0.0</v>
      </c>
      <c r="G28" s="26">
        <v>0.0</v>
      </c>
      <c r="H28" s="26">
        <v>0.0</v>
      </c>
      <c r="I28" s="26">
        <v>2.0</v>
      </c>
      <c r="J28" s="26">
        <v>0.0</v>
      </c>
      <c r="K28" s="26">
        <v>0.0</v>
      </c>
      <c r="L28" s="26">
        <v>2.0</v>
      </c>
      <c r="M28" s="30">
        <v>0.0</v>
      </c>
      <c r="N28" s="26">
        <v>0.0</v>
      </c>
      <c r="O28" s="26">
        <v>0.0</v>
      </c>
      <c r="P28" s="26">
        <v>0.0</v>
      </c>
      <c r="Q28" s="26">
        <v>0.0</v>
      </c>
      <c r="R28" s="26">
        <v>0.0</v>
      </c>
      <c r="S28" s="26">
        <v>180.6</v>
      </c>
      <c r="T28" s="20"/>
      <c r="U28" s="20"/>
    </row>
    <row r="29">
      <c r="A29" s="20"/>
      <c r="B29" s="27" t="s">
        <v>46</v>
      </c>
      <c r="C29" s="29">
        <v>0.0</v>
      </c>
      <c r="D29" s="29">
        <v>0.0</v>
      </c>
      <c r="E29" s="29">
        <v>0.0</v>
      </c>
      <c r="F29" s="29">
        <v>0.0</v>
      </c>
      <c r="G29" s="29">
        <v>0.0</v>
      </c>
      <c r="H29" s="29">
        <v>0.0</v>
      </c>
      <c r="I29" s="29">
        <v>0.0</v>
      </c>
      <c r="J29" s="29">
        <v>0.0</v>
      </c>
      <c r="K29" s="29">
        <v>0.0</v>
      </c>
      <c r="L29" s="29">
        <v>0.0</v>
      </c>
      <c r="M29" s="29">
        <v>0.0</v>
      </c>
      <c r="N29" s="29">
        <v>0.0</v>
      </c>
      <c r="O29" s="29">
        <v>0.0</v>
      </c>
      <c r="P29" s="29">
        <v>0.0</v>
      </c>
      <c r="Q29" s="29">
        <v>0.0</v>
      </c>
      <c r="R29" s="29">
        <v>0.0</v>
      </c>
      <c r="S29" s="29">
        <v>0.0</v>
      </c>
      <c r="T29" s="20"/>
      <c r="U29" s="20"/>
    </row>
    <row r="30">
      <c r="A30" s="20"/>
      <c r="B30" s="27" t="s">
        <v>47</v>
      </c>
      <c r="C30" s="28">
        <v>2.0</v>
      </c>
      <c r="D30" s="28">
        <v>0.0</v>
      </c>
      <c r="E30" s="28">
        <v>2.0</v>
      </c>
      <c r="F30" s="28">
        <v>0.0</v>
      </c>
      <c r="G30" s="28">
        <v>0.0</v>
      </c>
      <c r="H30" s="28">
        <v>2.0</v>
      </c>
      <c r="I30" s="28">
        <v>0.0</v>
      </c>
      <c r="J30" s="28">
        <v>0.0</v>
      </c>
      <c r="K30" s="28">
        <v>0.0</v>
      </c>
      <c r="L30" s="28">
        <v>0.0</v>
      </c>
      <c r="M30" s="29">
        <v>0.0</v>
      </c>
      <c r="N30" s="28">
        <v>2.0</v>
      </c>
      <c r="O30" s="28">
        <v>0.0</v>
      </c>
      <c r="P30" s="28">
        <v>0.0</v>
      </c>
      <c r="Q30" s="28">
        <v>0.0</v>
      </c>
      <c r="R30" s="28">
        <v>0.0</v>
      </c>
      <c r="S30" s="28">
        <v>181.1</v>
      </c>
      <c r="T30" s="20"/>
      <c r="U30" s="20"/>
    </row>
    <row r="31">
      <c r="A31" s="20"/>
      <c r="B31" s="25" t="s">
        <v>48</v>
      </c>
      <c r="C31" s="26">
        <v>2.0</v>
      </c>
      <c r="D31" s="26">
        <v>0.0</v>
      </c>
      <c r="E31" s="26">
        <v>2.0</v>
      </c>
      <c r="F31" s="26">
        <v>0.0</v>
      </c>
      <c r="G31" s="26">
        <v>0.0</v>
      </c>
      <c r="H31" s="26">
        <v>0.0</v>
      </c>
      <c r="I31" s="26">
        <v>2.0</v>
      </c>
      <c r="J31" s="26">
        <v>0.0</v>
      </c>
      <c r="K31" s="26">
        <v>0.0</v>
      </c>
      <c r="L31" s="26">
        <v>0.0</v>
      </c>
      <c r="M31" s="30">
        <v>0.0</v>
      </c>
      <c r="N31" s="26">
        <v>0.0</v>
      </c>
      <c r="O31" s="26">
        <v>2.0</v>
      </c>
      <c r="P31" s="26">
        <v>0.0</v>
      </c>
      <c r="Q31" s="26">
        <v>0.0</v>
      </c>
      <c r="R31" s="26">
        <v>0.0</v>
      </c>
      <c r="S31" s="26">
        <v>180.0</v>
      </c>
      <c r="T31" s="20"/>
      <c r="U31" s="20"/>
    </row>
    <row r="32">
      <c r="A32" s="20"/>
      <c r="B32" s="25" t="s">
        <v>49</v>
      </c>
      <c r="C32" s="26">
        <v>2.0</v>
      </c>
      <c r="D32" s="26">
        <v>0.0</v>
      </c>
      <c r="E32" s="26">
        <v>0.0</v>
      </c>
      <c r="F32" s="26">
        <v>2.0</v>
      </c>
      <c r="G32" s="26">
        <v>2.0</v>
      </c>
      <c r="H32" s="26">
        <v>0.0</v>
      </c>
      <c r="I32" s="26">
        <v>0.0</v>
      </c>
      <c r="J32" s="26">
        <v>0.0</v>
      </c>
      <c r="K32" s="26">
        <v>0.0</v>
      </c>
      <c r="L32" s="26">
        <v>0.0</v>
      </c>
      <c r="M32" s="30">
        <v>0.0</v>
      </c>
      <c r="N32" s="26">
        <v>0.0</v>
      </c>
      <c r="O32" s="26">
        <v>0.0</v>
      </c>
      <c r="P32" s="26">
        <v>2.0</v>
      </c>
      <c r="Q32" s="26">
        <v>0.0</v>
      </c>
      <c r="R32" s="26">
        <v>0.0</v>
      </c>
      <c r="S32" s="26">
        <v>181.2</v>
      </c>
      <c r="T32" s="20"/>
      <c r="U32" s="20"/>
    </row>
    <row r="33">
      <c r="A33" s="20"/>
      <c r="B33" s="27" t="s">
        <v>50</v>
      </c>
      <c r="C33" s="28">
        <v>2.0</v>
      </c>
      <c r="D33" s="28">
        <v>0.0</v>
      </c>
      <c r="E33" s="28">
        <v>0.0</v>
      </c>
      <c r="F33" s="28">
        <v>2.0</v>
      </c>
      <c r="G33" s="28">
        <v>0.0</v>
      </c>
      <c r="H33" s="28">
        <v>2.0</v>
      </c>
      <c r="I33" s="28">
        <v>0.0</v>
      </c>
      <c r="J33" s="28">
        <v>0.0</v>
      </c>
      <c r="K33" s="28">
        <v>0.0</v>
      </c>
      <c r="L33" s="28">
        <v>0.0</v>
      </c>
      <c r="M33" s="29">
        <v>0.0</v>
      </c>
      <c r="N33" s="28">
        <v>0.0</v>
      </c>
      <c r="O33" s="28">
        <v>0.0</v>
      </c>
      <c r="P33" s="28">
        <v>0.0</v>
      </c>
      <c r="Q33" s="28">
        <v>2.0</v>
      </c>
      <c r="R33" s="28">
        <v>0.0</v>
      </c>
      <c r="S33" s="28">
        <v>181.7</v>
      </c>
      <c r="T33" s="20"/>
      <c r="U33" s="20"/>
    </row>
    <row r="34">
      <c r="A34" s="20"/>
      <c r="B34" s="27" t="s">
        <v>51</v>
      </c>
      <c r="C34" s="28">
        <v>1.0</v>
      </c>
      <c r="D34" s="28">
        <v>0.0</v>
      </c>
      <c r="E34" s="28">
        <v>0.0</v>
      </c>
      <c r="F34" s="28">
        <v>1.0</v>
      </c>
      <c r="G34" s="28">
        <v>0.0</v>
      </c>
      <c r="H34" s="28">
        <v>0.0</v>
      </c>
      <c r="I34" s="28">
        <v>1.0</v>
      </c>
      <c r="J34" s="28">
        <v>0.0</v>
      </c>
      <c r="K34" s="28">
        <v>0.0</v>
      </c>
      <c r="L34" s="28">
        <v>0.0</v>
      </c>
      <c r="M34" s="29">
        <v>0.0</v>
      </c>
      <c r="N34" s="28">
        <v>0.0</v>
      </c>
      <c r="O34" s="28">
        <v>0.0</v>
      </c>
      <c r="P34" s="28">
        <v>0.0</v>
      </c>
      <c r="Q34" s="28">
        <v>0.0</v>
      </c>
      <c r="R34" s="28">
        <v>1.0</v>
      </c>
      <c r="S34" s="28">
        <v>90.4</v>
      </c>
      <c r="T34" s="20"/>
      <c r="U34" s="20"/>
    </row>
    <row r="35">
      <c r="A35" s="20"/>
      <c r="B35" s="25" t="s">
        <v>52</v>
      </c>
      <c r="C35" s="26">
        <v>0.0</v>
      </c>
      <c r="D35" s="26">
        <v>1.0</v>
      </c>
      <c r="E35" s="26">
        <v>1.0</v>
      </c>
      <c r="F35" s="26">
        <v>1.0</v>
      </c>
      <c r="G35" s="26">
        <v>0.0</v>
      </c>
      <c r="H35" s="26">
        <v>0.0</v>
      </c>
      <c r="I35" s="26">
        <v>0.0</v>
      </c>
      <c r="J35" s="26">
        <v>0.0</v>
      </c>
      <c r="K35" s="26">
        <v>0.0</v>
      </c>
      <c r="L35" s="26">
        <v>0.0</v>
      </c>
      <c r="M35" s="30">
        <v>0.0</v>
      </c>
      <c r="N35" s="26">
        <v>0.0</v>
      </c>
      <c r="O35" s="26">
        <v>0.0</v>
      </c>
      <c r="P35" s="26">
        <v>0.0</v>
      </c>
      <c r="Q35" s="26">
        <v>0.0</v>
      </c>
      <c r="R35" s="26">
        <v>0.0</v>
      </c>
      <c r="S35" s="26">
        <v>0.0</v>
      </c>
      <c r="T35" s="20"/>
      <c r="U35" s="20"/>
    </row>
    <row r="36">
      <c r="A36" s="20"/>
      <c r="B36" s="25" t="s">
        <v>52</v>
      </c>
      <c r="C36" s="26">
        <v>0.0</v>
      </c>
      <c r="D36" s="26">
        <v>0.0</v>
      </c>
      <c r="E36" s="26">
        <v>0.0</v>
      </c>
      <c r="F36" s="26">
        <v>0.0</v>
      </c>
      <c r="G36" s="26">
        <v>1.0</v>
      </c>
      <c r="H36" s="26">
        <v>1.0</v>
      </c>
      <c r="I36" s="26">
        <v>1.0</v>
      </c>
      <c r="J36" s="26">
        <v>0.0</v>
      </c>
      <c r="K36" s="26">
        <v>0.0</v>
      </c>
      <c r="L36" s="26">
        <v>0.0</v>
      </c>
      <c r="M36" s="30">
        <v>0.0</v>
      </c>
      <c r="N36" s="26">
        <v>0.0</v>
      </c>
      <c r="O36" s="26">
        <v>0.0</v>
      </c>
      <c r="P36" s="26">
        <v>0.0</v>
      </c>
      <c r="Q36" s="26">
        <v>0.0</v>
      </c>
      <c r="R36" s="26">
        <v>0.0</v>
      </c>
      <c r="S36" s="26">
        <v>0.0</v>
      </c>
      <c r="T36" s="20"/>
      <c r="U36" s="20"/>
    </row>
    <row r="37">
      <c r="A37" s="20"/>
      <c r="B37" s="25" t="s">
        <v>52</v>
      </c>
      <c r="C37" s="26">
        <v>0.0</v>
      </c>
      <c r="D37" s="26">
        <v>0.0</v>
      </c>
      <c r="E37" s="26">
        <v>0.0</v>
      </c>
      <c r="F37" s="26">
        <v>0.0</v>
      </c>
      <c r="G37" s="26">
        <v>0.0</v>
      </c>
      <c r="H37" s="26">
        <v>0.0</v>
      </c>
      <c r="I37" s="26">
        <v>0.0</v>
      </c>
      <c r="J37" s="26">
        <v>1.0</v>
      </c>
      <c r="K37" s="26">
        <v>1.0</v>
      </c>
      <c r="L37" s="26">
        <v>1.0</v>
      </c>
      <c r="M37" s="30">
        <v>0.0</v>
      </c>
      <c r="N37" s="26">
        <v>0.0</v>
      </c>
      <c r="O37" s="26">
        <v>0.0</v>
      </c>
      <c r="P37" s="26">
        <v>0.0</v>
      </c>
      <c r="Q37" s="26">
        <v>0.0</v>
      </c>
      <c r="R37" s="26">
        <v>0.0</v>
      </c>
      <c r="S37" s="26">
        <v>0.0</v>
      </c>
      <c r="T37" s="20"/>
      <c r="U37" s="20"/>
    </row>
    <row r="38">
      <c r="A38" s="20"/>
      <c r="B38" s="25" t="s">
        <v>52</v>
      </c>
      <c r="C38" s="26">
        <v>0.0</v>
      </c>
      <c r="D38" s="26">
        <v>1.0</v>
      </c>
      <c r="E38" s="26">
        <v>0.0</v>
      </c>
      <c r="F38" s="26">
        <v>0.0</v>
      </c>
      <c r="G38" s="26">
        <v>0.0</v>
      </c>
      <c r="H38" s="26">
        <v>1.0</v>
      </c>
      <c r="I38" s="26">
        <v>0.0</v>
      </c>
      <c r="J38" s="26">
        <v>0.0</v>
      </c>
      <c r="K38" s="26">
        <v>1.0</v>
      </c>
      <c r="L38" s="26">
        <v>0.0</v>
      </c>
      <c r="M38" s="30">
        <v>0.0</v>
      </c>
      <c r="N38" s="26">
        <v>0.0</v>
      </c>
      <c r="O38" s="26">
        <v>0.0</v>
      </c>
      <c r="P38" s="26">
        <v>0.0</v>
      </c>
      <c r="Q38" s="26">
        <v>0.0</v>
      </c>
      <c r="R38" s="26">
        <v>0.0</v>
      </c>
      <c r="S38" s="26">
        <v>0.0</v>
      </c>
      <c r="T38" s="20"/>
      <c r="U38" s="20"/>
    </row>
    <row r="39">
      <c r="A39" s="20"/>
      <c r="B39" s="25" t="s">
        <v>52</v>
      </c>
      <c r="C39" s="26">
        <v>0.0</v>
      </c>
      <c r="D39" s="26">
        <v>0.0</v>
      </c>
      <c r="E39" s="26">
        <v>1.0</v>
      </c>
      <c r="F39" s="26">
        <v>0.0</v>
      </c>
      <c r="G39" s="26">
        <v>1.0</v>
      </c>
      <c r="H39" s="26">
        <v>0.0</v>
      </c>
      <c r="I39" s="26">
        <v>0.0</v>
      </c>
      <c r="J39" s="26">
        <v>0.0</v>
      </c>
      <c r="K39" s="26">
        <v>0.0</v>
      </c>
      <c r="L39" s="26">
        <v>0.0</v>
      </c>
      <c r="M39" s="30">
        <v>1.0</v>
      </c>
      <c r="N39" s="26">
        <v>0.0</v>
      </c>
      <c r="O39" s="26">
        <v>0.0</v>
      </c>
      <c r="P39" s="26">
        <v>0.0</v>
      </c>
      <c r="Q39" s="26">
        <v>0.0</v>
      </c>
      <c r="R39" s="26">
        <v>0.0</v>
      </c>
      <c r="S39" s="26">
        <v>0.0</v>
      </c>
      <c r="T39" s="20"/>
      <c r="U39" s="20"/>
    </row>
    <row r="40">
      <c r="A40" s="20"/>
      <c r="B40" s="25" t="s">
        <v>52</v>
      </c>
      <c r="C40" s="26">
        <v>0.0</v>
      </c>
      <c r="D40" s="26">
        <v>0.0</v>
      </c>
      <c r="E40" s="26">
        <v>1.0</v>
      </c>
      <c r="F40" s="26">
        <v>0.0</v>
      </c>
      <c r="G40" s="26">
        <v>0.0</v>
      </c>
      <c r="H40" s="26">
        <v>1.0</v>
      </c>
      <c r="I40" s="26">
        <v>0.0</v>
      </c>
      <c r="J40" s="26">
        <v>0.0</v>
      </c>
      <c r="K40" s="26">
        <v>0.0</v>
      </c>
      <c r="L40" s="26">
        <v>0.0</v>
      </c>
      <c r="M40" s="30">
        <v>0.0</v>
      </c>
      <c r="N40" s="26">
        <v>1.0</v>
      </c>
      <c r="O40" s="26">
        <v>0.0</v>
      </c>
      <c r="P40" s="26">
        <v>0.0</v>
      </c>
      <c r="Q40" s="26">
        <v>0.0</v>
      </c>
      <c r="R40" s="26">
        <v>0.0</v>
      </c>
      <c r="S40" s="26">
        <v>0.0</v>
      </c>
      <c r="T40" s="20"/>
      <c r="U40" s="20"/>
    </row>
    <row r="41">
      <c r="A41" s="20"/>
      <c r="B41" s="25" t="s">
        <v>52</v>
      </c>
      <c r="C41" s="26">
        <v>0.0</v>
      </c>
      <c r="D41" s="26">
        <v>0.0</v>
      </c>
      <c r="E41" s="26">
        <v>0.0</v>
      </c>
      <c r="F41" s="26">
        <v>1.0</v>
      </c>
      <c r="G41" s="26">
        <v>0.0</v>
      </c>
      <c r="H41" s="26">
        <v>1.0</v>
      </c>
      <c r="I41" s="26">
        <v>0.0</v>
      </c>
      <c r="J41" s="26">
        <v>0.0</v>
      </c>
      <c r="K41" s="26">
        <v>0.0</v>
      </c>
      <c r="L41" s="26">
        <v>0.0</v>
      </c>
      <c r="M41" s="30">
        <v>0.0</v>
      </c>
      <c r="N41" s="26">
        <v>0.0</v>
      </c>
      <c r="O41" s="26">
        <v>0.0</v>
      </c>
      <c r="P41" s="26">
        <v>0.0</v>
      </c>
      <c r="Q41" s="26">
        <v>1.0</v>
      </c>
      <c r="R41" s="26">
        <v>0.0</v>
      </c>
      <c r="S41" s="26">
        <v>0.0</v>
      </c>
      <c r="T41" s="20"/>
      <c r="U41" s="20"/>
    </row>
    <row r="42">
      <c r="A42" s="20"/>
      <c r="B42" s="25" t="s">
        <v>52</v>
      </c>
      <c r="C42" s="26">
        <v>0.0</v>
      </c>
      <c r="D42" s="26">
        <v>0.0</v>
      </c>
      <c r="E42" s="26">
        <v>0.0</v>
      </c>
      <c r="F42" s="26">
        <v>1.0</v>
      </c>
      <c r="G42" s="26">
        <v>0.0</v>
      </c>
      <c r="H42" s="26">
        <v>0.0</v>
      </c>
      <c r="I42" s="26">
        <v>1.0</v>
      </c>
      <c r="J42" s="26">
        <v>0.0</v>
      </c>
      <c r="K42" s="26">
        <v>0.0</v>
      </c>
      <c r="L42" s="26">
        <v>0.0</v>
      </c>
      <c r="M42" s="30">
        <v>0.0</v>
      </c>
      <c r="N42" s="26">
        <v>0.0</v>
      </c>
      <c r="O42" s="26">
        <v>0.0</v>
      </c>
      <c r="P42" s="26">
        <v>0.0</v>
      </c>
      <c r="Q42" s="26">
        <v>0.0</v>
      </c>
      <c r="R42" s="26">
        <v>1.0</v>
      </c>
      <c r="S42" s="26">
        <v>0.0</v>
      </c>
      <c r="T42" s="20"/>
      <c r="U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>
      <c r="A45" s="25" t="s">
        <v>70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>
      <c r="A47" s="20"/>
      <c r="B47" s="25" t="s">
        <v>37</v>
      </c>
      <c r="C47" s="26">
        <v>4.0</v>
      </c>
      <c r="D47" s="26">
        <v>4.0</v>
      </c>
      <c r="E47" s="26">
        <v>0.0</v>
      </c>
      <c r="F47" s="26">
        <v>0.0</v>
      </c>
      <c r="G47" s="26">
        <v>1.0</v>
      </c>
      <c r="H47" s="26">
        <v>1.0</v>
      </c>
      <c r="I47" s="26">
        <v>2.0</v>
      </c>
      <c r="J47" s="26">
        <v>1.0</v>
      </c>
      <c r="K47" s="26">
        <v>1.0</v>
      </c>
      <c r="L47" s="26">
        <v>2.0</v>
      </c>
      <c r="M47" s="30">
        <v>0.0</v>
      </c>
      <c r="N47" s="26">
        <v>0.0</v>
      </c>
      <c r="O47" s="26">
        <v>0.0</v>
      </c>
      <c r="P47" s="26">
        <v>0.0</v>
      </c>
      <c r="Q47" s="26">
        <v>0.0</v>
      </c>
      <c r="R47" s="26">
        <v>0.0</v>
      </c>
      <c r="S47" s="26">
        <v>361.7</v>
      </c>
      <c r="T47" s="20"/>
      <c r="U47" s="20"/>
    </row>
    <row r="48">
      <c r="A48" s="20"/>
      <c r="B48" s="25" t="s">
        <v>38</v>
      </c>
      <c r="C48" s="26">
        <v>4.0</v>
      </c>
      <c r="D48" s="26">
        <v>0.0</v>
      </c>
      <c r="E48" s="26">
        <v>4.0</v>
      </c>
      <c r="F48" s="26">
        <v>0.0</v>
      </c>
      <c r="G48" s="26">
        <v>0.0</v>
      </c>
      <c r="H48" s="26">
        <v>2.0</v>
      </c>
      <c r="I48" s="26">
        <v>2.0</v>
      </c>
      <c r="J48" s="26">
        <v>0.0</v>
      </c>
      <c r="K48" s="26">
        <v>0.0</v>
      </c>
      <c r="L48" s="26">
        <v>0.0</v>
      </c>
      <c r="M48" s="30">
        <v>0.0</v>
      </c>
      <c r="N48" s="26">
        <v>2.0</v>
      </c>
      <c r="O48" s="26">
        <v>2.0</v>
      </c>
      <c r="P48" s="26">
        <v>0.0</v>
      </c>
      <c r="Q48" s="26">
        <v>0.0</v>
      </c>
      <c r="R48" s="26">
        <v>0.0</v>
      </c>
      <c r="S48" s="26">
        <v>361.1</v>
      </c>
      <c r="T48" s="20"/>
      <c r="U48" s="20"/>
    </row>
    <row r="49">
      <c r="A49" s="20"/>
      <c r="B49" s="25" t="s">
        <v>40</v>
      </c>
      <c r="C49" s="26">
        <v>3.0</v>
      </c>
      <c r="D49" s="26">
        <v>1.0</v>
      </c>
      <c r="E49" s="26">
        <v>0.0</v>
      </c>
      <c r="F49" s="26">
        <v>2.0</v>
      </c>
      <c r="G49" s="26">
        <v>3.0</v>
      </c>
      <c r="H49" s="26">
        <v>0.0</v>
      </c>
      <c r="I49" s="26">
        <v>0.0</v>
      </c>
      <c r="J49" s="26">
        <v>1.0</v>
      </c>
      <c r="K49" s="26">
        <v>0.0</v>
      </c>
      <c r="L49" s="26">
        <v>0.0</v>
      </c>
      <c r="M49" s="30">
        <v>0.0</v>
      </c>
      <c r="N49" s="26">
        <v>0.0</v>
      </c>
      <c r="O49" s="26">
        <v>0.0</v>
      </c>
      <c r="P49" s="26">
        <v>2.0</v>
      </c>
      <c r="Q49" s="26">
        <v>0.0</v>
      </c>
      <c r="R49" s="26">
        <v>0.0</v>
      </c>
      <c r="S49" s="26">
        <v>271.6</v>
      </c>
      <c r="T49" s="20"/>
      <c r="U49" s="20"/>
    </row>
    <row r="50">
      <c r="A50" s="20"/>
      <c r="B50" s="25" t="s">
        <v>41</v>
      </c>
      <c r="C50" s="26">
        <v>5.0</v>
      </c>
      <c r="D50" s="26">
        <v>1.0</v>
      </c>
      <c r="E50" s="26">
        <v>2.0</v>
      </c>
      <c r="F50" s="26">
        <v>2.0</v>
      </c>
      <c r="G50" s="26">
        <v>0.0</v>
      </c>
      <c r="H50" s="26">
        <v>5.0</v>
      </c>
      <c r="I50" s="26">
        <v>0.0</v>
      </c>
      <c r="J50" s="26">
        <v>0.0</v>
      </c>
      <c r="K50" s="26">
        <v>1.0</v>
      </c>
      <c r="L50" s="26">
        <v>0.0</v>
      </c>
      <c r="M50" s="30">
        <v>0.0</v>
      </c>
      <c r="N50" s="26">
        <v>2.0</v>
      </c>
      <c r="O50" s="26">
        <v>0.0</v>
      </c>
      <c r="P50" s="26">
        <v>0.0</v>
      </c>
      <c r="Q50" s="26">
        <v>2.0</v>
      </c>
      <c r="R50" s="26">
        <v>0.0</v>
      </c>
      <c r="S50" s="26">
        <v>453.5</v>
      </c>
      <c r="T50" s="20"/>
      <c r="U50" s="20"/>
    </row>
    <row r="51">
      <c r="A51" s="20"/>
      <c r="B51" s="25" t="s">
        <v>43</v>
      </c>
      <c r="C51" s="26">
        <v>1.0</v>
      </c>
      <c r="D51" s="26">
        <v>1.0</v>
      </c>
      <c r="E51" s="26">
        <v>0.0</v>
      </c>
      <c r="F51" s="26">
        <v>0.0</v>
      </c>
      <c r="G51" s="26">
        <v>1.0</v>
      </c>
      <c r="H51" s="26">
        <v>0.0</v>
      </c>
      <c r="I51" s="26">
        <v>0.0</v>
      </c>
      <c r="J51" s="26">
        <v>1.0</v>
      </c>
      <c r="K51" s="26">
        <v>0.0</v>
      </c>
      <c r="L51" s="26">
        <v>0.0</v>
      </c>
      <c r="M51" s="30">
        <v>0.0</v>
      </c>
      <c r="N51" s="26">
        <v>0.0</v>
      </c>
      <c r="O51" s="26">
        <v>0.0</v>
      </c>
      <c r="P51" s="26">
        <v>0.0</v>
      </c>
      <c r="Q51" s="26">
        <v>0.0</v>
      </c>
      <c r="R51" s="26">
        <v>0.0</v>
      </c>
      <c r="S51" s="26">
        <v>90.4</v>
      </c>
      <c r="T51" s="20"/>
      <c r="U51" s="20"/>
    </row>
    <row r="52">
      <c r="A52" s="20"/>
      <c r="B52" s="25" t="s">
        <v>45</v>
      </c>
      <c r="C52" s="26">
        <v>2.0</v>
      </c>
      <c r="D52" s="26">
        <v>2.0</v>
      </c>
      <c r="E52" s="26">
        <v>0.0</v>
      </c>
      <c r="F52" s="26">
        <v>0.0</v>
      </c>
      <c r="G52" s="26">
        <v>0.0</v>
      </c>
      <c r="H52" s="26">
        <v>0.0</v>
      </c>
      <c r="I52" s="26">
        <v>2.0</v>
      </c>
      <c r="J52" s="26">
        <v>0.0</v>
      </c>
      <c r="K52" s="26">
        <v>0.0</v>
      </c>
      <c r="L52" s="26">
        <v>2.0</v>
      </c>
      <c r="M52" s="30">
        <v>0.0</v>
      </c>
      <c r="N52" s="26">
        <v>0.0</v>
      </c>
      <c r="O52" s="26">
        <v>0.0</v>
      </c>
      <c r="P52" s="26">
        <v>0.0</v>
      </c>
      <c r="Q52" s="26">
        <v>0.0</v>
      </c>
      <c r="R52" s="26">
        <v>0.0</v>
      </c>
      <c r="S52" s="26">
        <v>180.6</v>
      </c>
      <c r="T52" s="20"/>
      <c r="U52" s="20"/>
    </row>
    <row r="53">
      <c r="A53" s="20"/>
      <c r="B53" s="25" t="s">
        <v>48</v>
      </c>
      <c r="C53" s="26">
        <v>2.0</v>
      </c>
      <c r="D53" s="26">
        <v>0.0</v>
      </c>
      <c r="E53" s="26">
        <v>2.0</v>
      </c>
      <c r="F53" s="26">
        <v>0.0</v>
      </c>
      <c r="G53" s="26">
        <v>0.0</v>
      </c>
      <c r="H53" s="26">
        <v>0.0</v>
      </c>
      <c r="I53" s="26">
        <v>2.0</v>
      </c>
      <c r="J53" s="26">
        <v>0.0</v>
      </c>
      <c r="K53" s="26">
        <v>0.0</v>
      </c>
      <c r="L53" s="26">
        <v>0.0</v>
      </c>
      <c r="M53" s="30">
        <v>0.0</v>
      </c>
      <c r="N53" s="26">
        <v>0.0</v>
      </c>
      <c r="O53" s="26">
        <v>2.0</v>
      </c>
      <c r="P53" s="26">
        <v>0.0</v>
      </c>
      <c r="Q53" s="26">
        <v>0.0</v>
      </c>
      <c r="R53" s="26">
        <v>0.0</v>
      </c>
      <c r="S53" s="26">
        <v>180.0</v>
      </c>
      <c r="T53" s="20"/>
      <c r="U53" s="20"/>
    </row>
    <row r="54">
      <c r="A54" s="20"/>
      <c r="B54" s="25" t="s">
        <v>49</v>
      </c>
      <c r="C54" s="26">
        <v>2.0</v>
      </c>
      <c r="D54" s="26">
        <v>0.0</v>
      </c>
      <c r="E54" s="26">
        <v>0.0</v>
      </c>
      <c r="F54" s="26">
        <v>2.0</v>
      </c>
      <c r="G54" s="26">
        <v>2.0</v>
      </c>
      <c r="H54" s="26">
        <v>0.0</v>
      </c>
      <c r="I54" s="26">
        <v>0.0</v>
      </c>
      <c r="J54" s="26">
        <v>0.0</v>
      </c>
      <c r="K54" s="26">
        <v>0.0</v>
      </c>
      <c r="L54" s="26">
        <v>0.0</v>
      </c>
      <c r="M54" s="30">
        <v>0.0</v>
      </c>
      <c r="N54" s="26">
        <v>0.0</v>
      </c>
      <c r="O54" s="26">
        <v>0.0</v>
      </c>
      <c r="P54" s="26">
        <v>2.0</v>
      </c>
      <c r="Q54" s="26">
        <v>0.0</v>
      </c>
      <c r="R54" s="26">
        <v>0.0</v>
      </c>
      <c r="S54" s="26">
        <v>181.2</v>
      </c>
      <c r="T54" s="20"/>
      <c r="U54" s="20"/>
    </row>
    <row r="55">
      <c r="A55" s="20"/>
      <c r="B55" s="25" t="s">
        <v>52</v>
      </c>
      <c r="C55" s="26">
        <v>0.0</v>
      </c>
      <c r="D55" s="26">
        <v>1.0</v>
      </c>
      <c r="E55" s="26">
        <v>1.0</v>
      </c>
      <c r="F55" s="26">
        <v>1.0</v>
      </c>
      <c r="G55" s="26">
        <v>0.0</v>
      </c>
      <c r="H55" s="26">
        <v>0.0</v>
      </c>
      <c r="I55" s="26">
        <v>0.0</v>
      </c>
      <c r="J55" s="26">
        <v>0.0</v>
      </c>
      <c r="K55" s="26">
        <v>0.0</v>
      </c>
      <c r="L55" s="26">
        <v>0.0</v>
      </c>
      <c r="M55" s="30">
        <v>0.0</v>
      </c>
      <c r="N55" s="26">
        <v>0.0</v>
      </c>
      <c r="O55" s="26">
        <v>0.0</v>
      </c>
      <c r="P55" s="26">
        <v>0.0</v>
      </c>
      <c r="Q55" s="26">
        <v>0.0</v>
      </c>
      <c r="R55" s="26">
        <v>0.0</v>
      </c>
      <c r="S55" s="26">
        <v>0.0</v>
      </c>
      <c r="T55" s="20"/>
      <c r="U55" s="20"/>
    </row>
    <row r="56">
      <c r="A56" s="20"/>
      <c r="B56" s="25" t="s">
        <v>52</v>
      </c>
      <c r="C56" s="26">
        <v>0.0</v>
      </c>
      <c r="D56" s="26">
        <v>0.0</v>
      </c>
      <c r="E56" s="26">
        <v>0.0</v>
      </c>
      <c r="F56" s="26">
        <v>0.0</v>
      </c>
      <c r="G56" s="26">
        <v>1.0</v>
      </c>
      <c r="H56" s="26">
        <v>1.0</v>
      </c>
      <c r="I56" s="26">
        <v>1.0</v>
      </c>
      <c r="J56" s="26">
        <v>0.0</v>
      </c>
      <c r="K56" s="26">
        <v>0.0</v>
      </c>
      <c r="L56" s="26">
        <v>0.0</v>
      </c>
      <c r="M56" s="30">
        <v>0.0</v>
      </c>
      <c r="N56" s="26">
        <v>0.0</v>
      </c>
      <c r="O56" s="26">
        <v>0.0</v>
      </c>
      <c r="P56" s="26">
        <v>0.0</v>
      </c>
      <c r="Q56" s="26">
        <v>0.0</v>
      </c>
      <c r="R56" s="26">
        <v>0.0</v>
      </c>
      <c r="S56" s="26">
        <v>0.0</v>
      </c>
      <c r="T56" s="20"/>
      <c r="U56" s="20"/>
    </row>
    <row r="57">
      <c r="A57" s="20"/>
      <c r="B57" s="25" t="s">
        <v>52</v>
      </c>
      <c r="C57" s="26">
        <v>0.0</v>
      </c>
      <c r="D57" s="26">
        <v>0.0</v>
      </c>
      <c r="E57" s="26">
        <v>0.0</v>
      </c>
      <c r="F57" s="26">
        <v>0.0</v>
      </c>
      <c r="G57" s="26">
        <v>0.0</v>
      </c>
      <c r="H57" s="26">
        <v>0.0</v>
      </c>
      <c r="I57" s="26">
        <v>0.0</v>
      </c>
      <c r="J57" s="26">
        <v>1.0</v>
      </c>
      <c r="K57" s="26">
        <v>1.0</v>
      </c>
      <c r="L57" s="26">
        <v>1.0</v>
      </c>
      <c r="M57" s="30">
        <v>0.0</v>
      </c>
      <c r="N57" s="26">
        <v>0.0</v>
      </c>
      <c r="O57" s="26">
        <v>0.0</v>
      </c>
      <c r="P57" s="26">
        <v>0.0</v>
      </c>
      <c r="Q57" s="26">
        <v>0.0</v>
      </c>
      <c r="R57" s="26">
        <v>0.0</v>
      </c>
      <c r="S57" s="26">
        <v>0.0</v>
      </c>
      <c r="T57" s="20"/>
      <c r="U57" s="20"/>
    </row>
    <row r="58">
      <c r="A58" s="20"/>
      <c r="B58" s="25" t="s">
        <v>52</v>
      </c>
      <c r="C58" s="26">
        <v>0.0</v>
      </c>
      <c r="D58" s="26">
        <v>1.0</v>
      </c>
      <c r="E58" s="26">
        <v>0.0</v>
      </c>
      <c r="F58" s="26">
        <v>0.0</v>
      </c>
      <c r="G58" s="26">
        <v>0.0</v>
      </c>
      <c r="H58" s="26">
        <v>1.0</v>
      </c>
      <c r="I58" s="26">
        <v>0.0</v>
      </c>
      <c r="J58" s="26">
        <v>0.0</v>
      </c>
      <c r="K58" s="26">
        <v>1.0</v>
      </c>
      <c r="L58" s="26">
        <v>0.0</v>
      </c>
      <c r="M58" s="30">
        <v>0.0</v>
      </c>
      <c r="N58" s="26">
        <v>0.0</v>
      </c>
      <c r="O58" s="26">
        <v>0.0</v>
      </c>
      <c r="P58" s="26">
        <v>0.0</v>
      </c>
      <c r="Q58" s="26">
        <v>0.0</v>
      </c>
      <c r="R58" s="26">
        <v>0.0</v>
      </c>
      <c r="S58" s="26">
        <v>0.0</v>
      </c>
      <c r="T58" s="20"/>
      <c r="U58" s="20"/>
    </row>
    <row r="59">
      <c r="A59" s="20"/>
      <c r="B59" s="25" t="s">
        <v>52</v>
      </c>
      <c r="C59" s="26">
        <v>0.0</v>
      </c>
      <c r="D59" s="26">
        <v>0.0</v>
      </c>
      <c r="E59" s="26">
        <v>1.0</v>
      </c>
      <c r="F59" s="26">
        <v>0.0</v>
      </c>
      <c r="G59" s="26">
        <v>1.0</v>
      </c>
      <c r="H59" s="26">
        <v>0.0</v>
      </c>
      <c r="I59" s="26">
        <v>0.0</v>
      </c>
      <c r="J59" s="26">
        <v>0.0</v>
      </c>
      <c r="K59" s="26">
        <v>0.0</v>
      </c>
      <c r="L59" s="26">
        <v>0.0</v>
      </c>
      <c r="M59" s="30">
        <v>1.0</v>
      </c>
      <c r="N59" s="26">
        <v>0.0</v>
      </c>
      <c r="O59" s="26">
        <v>0.0</v>
      </c>
      <c r="P59" s="26">
        <v>0.0</v>
      </c>
      <c r="Q59" s="26">
        <v>0.0</v>
      </c>
      <c r="R59" s="26">
        <v>0.0</v>
      </c>
      <c r="S59" s="26">
        <v>0.0</v>
      </c>
      <c r="T59" s="20"/>
      <c r="U59" s="20"/>
    </row>
    <row r="60">
      <c r="A60" s="20"/>
      <c r="B60" s="25" t="s">
        <v>52</v>
      </c>
      <c r="C60" s="26">
        <v>0.0</v>
      </c>
      <c r="D60" s="26">
        <v>0.0</v>
      </c>
      <c r="E60" s="26">
        <v>1.0</v>
      </c>
      <c r="F60" s="26">
        <v>0.0</v>
      </c>
      <c r="G60" s="26">
        <v>0.0</v>
      </c>
      <c r="H60" s="26">
        <v>1.0</v>
      </c>
      <c r="I60" s="26">
        <v>0.0</v>
      </c>
      <c r="J60" s="26">
        <v>0.0</v>
      </c>
      <c r="K60" s="26">
        <v>0.0</v>
      </c>
      <c r="L60" s="26">
        <v>0.0</v>
      </c>
      <c r="M60" s="30">
        <v>0.0</v>
      </c>
      <c r="N60" s="26">
        <v>1.0</v>
      </c>
      <c r="O60" s="26">
        <v>0.0</v>
      </c>
      <c r="P60" s="26">
        <v>0.0</v>
      </c>
      <c r="Q60" s="26">
        <v>0.0</v>
      </c>
      <c r="R60" s="26">
        <v>0.0</v>
      </c>
      <c r="S60" s="26">
        <v>0.0</v>
      </c>
      <c r="T60" s="20"/>
      <c r="U60" s="20"/>
    </row>
    <row r="61">
      <c r="A61" s="20"/>
      <c r="B61" s="25" t="s">
        <v>52</v>
      </c>
      <c r="C61" s="26">
        <v>0.0</v>
      </c>
      <c r="D61" s="26">
        <v>0.0</v>
      </c>
      <c r="E61" s="26">
        <v>0.0</v>
      </c>
      <c r="F61" s="26">
        <v>1.0</v>
      </c>
      <c r="G61" s="26">
        <v>0.0</v>
      </c>
      <c r="H61" s="26">
        <v>1.0</v>
      </c>
      <c r="I61" s="26">
        <v>0.0</v>
      </c>
      <c r="J61" s="26">
        <v>0.0</v>
      </c>
      <c r="K61" s="26">
        <v>0.0</v>
      </c>
      <c r="L61" s="26">
        <v>0.0</v>
      </c>
      <c r="M61" s="30">
        <v>0.0</v>
      </c>
      <c r="N61" s="26">
        <v>0.0</v>
      </c>
      <c r="O61" s="26">
        <v>0.0</v>
      </c>
      <c r="P61" s="26">
        <v>0.0</v>
      </c>
      <c r="Q61" s="26">
        <v>1.0</v>
      </c>
      <c r="R61" s="26">
        <v>0.0</v>
      </c>
      <c r="S61" s="26">
        <v>0.0</v>
      </c>
      <c r="T61" s="20"/>
      <c r="U61" s="20"/>
    </row>
    <row r="62">
      <c r="A62" s="20"/>
      <c r="B62" s="25" t="s">
        <v>52</v>
      </c>
      <c r="C62" s="26">
        <v>0.0</v>
      </c>
      <c r="D62" s="26">
        <v>0.0</v>
      </c>
      <c r="E62" s="26">
        <v>0.0</v>
      </c>
      <c r="F62" s="26">
        <v>1.0</v>
      </c>
      <c r="G62" s="26">
        <v>0.0</v>
      </c>
      <c r="H62" s="26">
        <v>0.0</v>
      </c>
      <c r="I62" s="26">
        <v>1.0</v>
      </c>
      <c r="J62" s="26">
        <v>0.0</v>
      </c>
      <c r="K62" s="26">
        <v>0.0</v>
      </c>
      <c r="L62" s="26">
        <v>0.0</v>
      </c>
      <c r="M62" s="30">
        <v>0.0</v>
      </c>
      <c r="N62" s="26">
        <v>0.0</v>
      </c>
      <c r="O62" s="26">
        <v>0.0</v>
      </c>
      <c r="P62" s="26">
        <v>0.0</v>
      </c>
      <c r="Q62" s="26">
        <v>0.0</v>
      </c>
      <c r="R62" s="26">
        <v>1.0</v>
      </c>
      <c r="S62" s="26">
        <v>0.0</v>
      </c>
      <c r="T62" s="20"/>
      <c r="U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>
      <c r="A64" s="25" t="s">
        <v>54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>
      <c r="A65" s="20"/>
      <c r="B65" s="32" t="e">
        <v>#NUM!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>
      <c r="A67" s="20"/>
      <c r="B67" s="25" t="s">
        <v>71</v>
      </c>
      <c r="M67" s="20"/>
      <c r="N67" s="20"/>
      <c r="O67" s="20"/>
      <c r="P67" s="20"/>
      <c r="Q67" s="20"/>
      <c r="R67" s="20"/>
      <c r="S67" s="20"/>
      <c r="T67" s="20"/>
      <c r="U67" s="20"/>
    </row>
    <row r="68">
      <c r="A68" s="20"/>
      <c r="B68" s="25" t="s">
        <v>72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</sheetData>
  <mergeCells count="8">
    <mergeCell ref="A2:A3"/>
    <mergeCell ref="B2:D2"/>
    <mergeCell ref="A9:A10"/>
    <mergeCell ref="B9:D9"/>
    <mergeCell ref="A16:B16"/>
    <mergeCell ref="A45:B45"/>
    <mergeCell ref="B67:L67"/>
    <mergeCell ref="B68:H6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73</v>
      </c>
      <c r="B1" s="37"/>
      <c r="C1" s="37"/>
      <c r="D1" s="38" t="s">
        <v>74</v>
      </c>
      <c r="E1" s="37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>
      <c r="A2" s="17"/>
      <c r="B2" s="22">
        <v>1.0</v>
      </c>
      <c r="C2" s="22">
        <v>2.0</v>
      </c>
      <c r="D2" s="22">
        <v>3.0</v>
      </c>
      <c r="E2" s="22">
        <v>4.0</v>
      </c>
      <c r="F2" s="25" t="s">
        <v>67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>
      <c r="A3" s="21">
        <v>1.0</v>
      </c>
      <c r="B3" s="22">
        <v>35.0</v>
      </c>
      <c r="C3" s="22">
        <v>39.0</v>
      </c>
      <c r="D3" s="22">
        <v>37.0</v>
      </c>
      <c r="E3" s="22">
        <v>43.0</v>
      </c>
      <c r="F3" s="26">
        <v>154.0</v>
      </c>
      <c r="G3" s="20"/>
      <c r="H3" s="20"/>
      <c r="I3" s="20"/>
      <c r="J3" s="20"/>
      <c r="K3" s="39">
        <v>1225.0</v>
      </c>
      <c r="L3" s="39">
        <v>1521.0</v>
      </c>
      <c r="M3" s="39">
        <v>1369.0</v>
      </c>
      <c r="N3" s="39">
        <v>1849.0</v>
      </c>
      <c r="O3" s="20"/>
      <c r="P3" s="20"/>
    </row>
    <row r="4">
      <c r="A4" s="21">
        <v>2.0</v>
      </c>
      <c r="B4" s="22">
        <v>43.0</v>
      </c>
      <c r="C4" s="22" t="s">
        <v>32</v>
      </c>
      <c r="D4" s="22">
        <v>33.0</v>
      </c>
      <c r="E4" s="22">
        <v>57.0</v>
      </c>
      <c r="F4" s="26">
        <v>133.0</v>
      </c>
      <c r="G4" s="20"/>
      <c r="H4" s="20"/>
      <c r="I4" s="20"/>
      <c r="J4" s="20"/>
      <c r="K4" s="39">
        <v>1849.0</v>
      </c>
      <c r="L4" s="40"/>
      <c r="M4" s="39">
        <v>1089.0</v>
      </c>
      <c r="N4" s="39">
        <v>3249.0</v>
      </c>
      <c r="O4" s="20"/>
      <c r="P4" s="20"/>
    </row>
    <row r="5">
      <c r="A5" s="21">
        <v>3.0</v>
      </c>
      <c r="B5" s="22">
        <v>39.0</v>
      </c>
      <c r="C5" s="22">
        <v>51.0</v>
      </c>
      <c r="D5" s="22">
        <v>35.0</v>
      </c>
      <c r="E5" s="22">
        <v>59.0</v>
      </c>
      <c r="F5" s="26">
        <v>184.0</v>
      </c>
      <c r="G5" s="20"/>
      <c r="H5" s="20"/>
      <c r="I5" s="20"/>
      <c r="J5" s="20"/>
      <c r="K5" s="39">
        <v>1521.0</v>
      </c>
      <c r="L5" s="39">
        <v>2601.0</v>
      </c>
      <c r="M5" s="39">
        <v>1225.0</v>
      </c>
      <c r="N5" s="39">
        <v>3481.0</v>
      </c>
      <c r="O5" s="20"/>
      <c r="P5" s="20"/>
    </row>
    <row r="6">
      <c r="A6" s="21">
        <v>4.0</v>
      </c>
      <c r="B6" s="22">
        <v>23.0</v>
      </c>
      <c r="C6" s="22">
        <v>37.0</v>
      </c>
      <c r="D6" s="22">
        <v>27.0</v>
      </c>
      <c r="E6" s="22">
        <v>37.0</v>
      </c>
      <c r="F6" s="26">
        <v>124.0</v>
      </c>
      <c r="G6" s="20"/>
      <c r="H6" s="20"/>
      <c r="I6" s="20"/>
      <c r="J6" s="20"/>
      <c r="K6" s="39">
        <v>529.0</v>
      </c>
      <c r="L6" s="39">
        <v>1369.0</v>
      </c>
      <c r="M6" s="39">
        <v>729.0</v>
      </c>
      <c r="N6" s="39">
        <v>1369.0</v>
      </c>
      <c r="O6" s="20"/>
      <c r="P6" s="20"/>
    </row>
    <row r="7">
      <c r="A7" s="25" t="s">
        <v>34</v>
      </c>
      <c r="B7" s="26">
        <v>140.0</v>
      </c>
      <c r="C7" s="26">
        <v>127.0</v>
      </c>
      <c r="D7" s="26">
        <v>132.0</v>
      </c>
      <c r="E7" s="26">
        <v>196.0</v>
      </c>
      <c r="F7" s="26">
        <v>595.0</v>
      </c>
      <c r="G7" s="20"/>
      <c r="H7" s="20"/>
      <c r="I7" s="20"/>
      <c r="J7" s="20"/>
      <c r="K7" s="20"/>
      <c r="L7" s="20"/>
      <c r="M7" s="20"/>
      <c r="N7" s="20"/>
      <c r="O7" s="20"/>
      <c r="P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>
      <c r="A10" s="25" t="s">
        <v>35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>
      <c r="A11" s="20"/>
      <c r="B11" s="41"/>
      <c r="C11" s="42" t="s">
        <v>36</v>
      </c>
      <c r="D11" s="25" t="s">
        <v>37</v>
      </c>
      <c r="E11" s="25" t="s">
        <v>38</v>
      </c>
      <c r="F11" s="25" t="s">
        <v>39</v>
      </c>
      <c r="G11" s="25" t="s">
        <v>75</v>
      </c>
      <c r="H11" s="25" t="s">
        <v>40</v>
      </c>
      <c r="I11" s="25" t="s">
        <v>41</v>
      </c>
      <c r="J11" s="25" t="s">
        <v>42</v>
      </c>
      <c r="K11" s="25" t="s">
        <v>76</v>
      </c>
      <c r="L11" s="25" t="s">
        <v>33</v>
      </c>
      <c r="M11" s="20"/>
      <c r="N11" s="20"/>
      <c r="O11" s="20"/>
      <c r="P11" s="20"/>
    </row>
    <row r="12">
      <c r="A12" s="20"/>
      <c r="B12" s="43" t="s">
        <v>36</v>
      </c>
      <c r="C12" s="44">
        <v>15.0</v>
      </c>
      <c r="D12" s="44">
        <v>4.0</v>
      </c>
      <c r="E12" s="44">
        <v>3.0</v>
      </c>
      <c r="F12" s="44">
        <v>4.0</v>
      </c>
      <c r="G12" s="44">
        <v>4.0</v>
      </c>
      <c r="H12" s="44">
        <v>4.0</v>
      </c>
      <c r="I12" s="44">
        <v>3.0</v>
      </c>
      <c r="J12" s="44">
        <v>4.0</v>
      </c>
      <c r="K12" s="44">
        <v>4.0</v>
      </c>
      <c r="L12" s="44">
        <v>595.0</v>
      </c>
      <c r="M12" s="20"/>
      <c r="N12" s="20"/>
      <c r="O12" s="20"/>
      <c r="P12" s="20"/>
    </row>
    <row r="13">
      <c r="A13" s="20"/>
      <c r="B13" s="25" t="s">
        <v>37</v>
      </c>
      <c r="C13" s="26">
        <v>4.0</v>
      </c>
      <c r="D13" s="26">
        <v>4.0</v>
      </c>
      <c r="E13" s="26">
        <v>0.0</v>
      </c>
      <c r="F13" s="26">
        <v>0.0</v>
      </c>
      <c r="G13" s="26">
        <v>0.0</v>
      </c>
      <c r="H13" s="26">
        <v>1.0</v>
      </c>
      <c r="I13" s="26">
        <v>1.0</v>
      </c>
      <c r="J13" s="26">
        <v>1.0</v>
      </c>
      <c r="K13" s="26">
        <v>1.0</v>
      </c>
      <c r="L13" s="26">
        <v>154.0</v>
      </c>
      <c r="M13" s="20"/>
      <c r="N13" s="20"/>
      <c r="O13" s="20"/>
      <c r="P13" s="20"/>
    </row>
    <row r="14">
      <c r="A14" s="20"/>
      <c r="B14" s="25" t="s">
        <v>38</v>
      </c>
      <c r="C14" s="26">
        <v>3.0</v>
      </c>
      <c r="D14" s="26">
        <v>0.0</v>
      </c>
      <c r="E14" s="26">
        <v>3.0</v>
      </c>
      <c r="F14" s="26">
        <v>0.0</v>
      </c>
      <c r="G14" s="26">
        <v>0.0</v>
      </c>
      <c r="H14" s="26">
        <v>1.0</v>
      </c>
      <c r="I14" s="26">
        <v>0.0</v>
      </c>
      <c r="J14" s="26">
        <v>1.0</v>
      </c>
      <c r="K14" s="26">
        <v>1.0</v>
      </c>
      <c r="L14" s="26">
        <v>133.0</v>
      </c>
      <c r="M14" s="20"/>
      <c r="N14" s="20"/>
      <c r="O14" s="20"/>
      <c r="P14" s="20"/>
    </row>
    <row r="15">
      <c r="A15" s="20"/>
      <c r="B15" s="25" t="s">
        <v>39</v>
      </c>
      <c r="C15" s="26">
        <v>4.0</v>
      </c>
      <c r="D15" s="26">
        <v>0.0</v>
      </c>
      <c r="E15" s="26">
        <v>0.0</v>
      </c>
      <c r="F15" s="26">
        <v>4.0</v>
      </c>
      <c r="G15" s="26">
        <v>0.0</v>
      </c>
      <c r="H15" s="26">
        <v>1.0</v>
      </c>
      <c r="I15" s="26">
        <v>1.0</v>
      </c>
      <c r="J15" s="26">
        <v>1.0</v>
      </c>
      <c r="K15" s="26">
        <v>1.0</v>
      </c>
      <c r="L15" s="26">
        <v>184.0</v>
      </c>
      <c r="M15" s="20"/>
      <c r="N15" s="20"/>
      <c r="O15" s="20"/>
      <c r="P15" s="20"/>
    </row>
    <row r="16">
      <c r="A16" s="20"/>
      <c r="B16" s="45" t="s">
        <v>75</v>
      </c>
      <c r="C16" s="44">
        <v>4.0</v>
      </c>
      <c r="D16" s="44">
        <v>0.0</v>
      </c>
      <c r="E16" s="44">
        <v>0.0</v>
      </c>
      <c r="F16" s="44">
        <v>0.0</v>
      </c>
      <c r="G16" s="44">
        <v>4.0</v>
      </c>
      <c r="H16" s="44">
        <v>1.0</v>
      </c>
      <c r="I16" s="44">
        <v>1.0</v>
      </c>
      <c r="J16" s="44">
        <v>1.0</v>
      </c>
      <c r="K16" s="44">
        <v>1.0</v>
      </c>
      <c r="L16" s="44">
        <v>124.0</v>
      </c>
      <c r="M16" s="20"/>
      <c r="N16" s="20"/>
      <c r="O16" s="20"/>
      <c r="P16" s="20"/>
    </row>
    <row r="17">
      <c r="A17" s="20"/>
      <c r="B17" s="25" t="s">
        <v>40</v>
      </c>
      <c r="C17" s="26">
        <v>4.0</v>
      </c>
      <c r="D17" s="26">
        <v>1.0</v>
      </c>
      <c r="E17" s="26">
        <v>1.0</v>
      </c>
      <c r="F17" s="26">
        <v>1.0</v>
      </c>
      <c r="G17" s="26">
        <v>1.0</v>
      </c>
      <c r="H17" s="26">
        <v>4.0</v>
      </c>
      <c r="I17" s="26">
        <v>0.0</v>
      </c>
      <c r="J17" s="26">
        <v>0.0</v>
      </c>
      <c r="K17" s="26">
        <v>0.0</v>
      </c>
      <c r="L17" s="26">
        <v>140.0</v>
      </c>
      <c r="M17" s="20"/>
      <c r="N17" s="20"/>
      <c r="O17" s="20"/>
      <c r="P17" s="20"/>
    </row>
    <row r="18">
      <c r="A18" s="20"/>
      <c r="B18" s="25" t="s">
        <v>41</v>
      </c>
      <c r="C18" s="26">
        <v>3.0</v>
      </c>
      <c r="D18" s="26">
        <v>1.0</v>
      </c>
      <c r="E18" s="26">
        <v>0.0</v>
      </c>
      <c r="F18" s="26">
        <v>1.0</v>
      </c>
      <c r="G18" s="26">
        <v>1.0</v>
      </c>
      <c r="H18" s="26">
        <v>0.0</v>
      </c>
      <c r="I18" s="26">
        <v>3.0</v>
      </c>
      <c r="J18" s="26">
        <v>0.0</v>
      </c>
      <c r="K18" s="26">
        <v>0.0</v>
      </c>
      <c r="L18" s="26">
        <v>127.0</v>
      </c>
      <c r="M18" s="20"/>
      <c r="N18" s="20"/>
      <c r="O18" s="20"/>
      <c r="P18" s="20"/>
    </row>
    <row r="19">
      <c r="A19" s="20"/>
      <c r="B19" s="25" t="s">
        <v>42</v>
      </c>
      <c r="C19" s="26">
        <v>4.0</v>
      </c>
      <c r="D19" s="26">
        <v>1.0</v>
      </c>
      <c r="E19" s="26">
        <v>1.0</v>
      </c>
      <c r="F19" s="26">
        <v>1.0</v>
      </c>
      <c r="G19" s="26">
        <v>1.0</v>
      </c>
      <c r="H19" s="26">
        <v>0.0</v>
      </c>
      <c r="I19" s="26">
        <v>0.0</v>
      </c>
      <c r="J19" s="26">
        <v>4.0</v>
      </c>
      <c r="K19" s="26">
        <v>0.0</v>
      </c>
      <c r="L19" s="26">
        <v>132.0</v>
      </c>
      <c r="M19" s="20"/>
      <c r="N19" s="20"/>
      <c r="O19" s="20"/>
      <c r="P19" s="20"/>
    </row>
    <row r="20">
      <c r="A20" s="20"/>
      <c r="B20" s="25" t="s">
        <v>76</v>
      </c>
      <c r="C20" s="26">
        <v>4.0</v>
      </c>
      <c r="D20" s="26">
        <v>1.0</v>
      </c>
      <c r="E20" s="26">
        <v>1.0</v>
      </c>
      <c r="F20" s="26">
        <v>1.0</v>
      </c>
      <c r="G20" s="26">
        <v>1.0</v>
      </c>
      <c r="H20" s="26">
        <v>0.0</v>
      </c>
      <c r="I20" s="26">
        <v>0.0</v>
      </c>
      <c r="J20" s="26">
        <v>0.0</v>
      </c>
      <c r="K20" s="26">
        <v>4.0</v>
      </c>
      <c r="L20" s="26">
        <v>196.0</v>
      </c>
      <c r="M20" s="20"/>
      <c r="N20" s="20"/>
      <c r="O20" s="20"/>
      <c r="P20" s="20"/>
    </row>
    <row r="21">
      <c r="A21" s="20"/>
      <c r="B21" s="25" t="s">
        <v>52</v>
      </c>
      <c r="C21" s="26">
        <v>0.0</v>
      </c>
      <c r="D21" s="26">
        <v>1.0</v>
      </c>
      <c r="E21" s="26">
        <v>1.0</v>
      </c>
      <c r="F21" s="26">
        <v>1.0</v>
      </c>
      <c r="G21" s="26">
        <v>1.0</v>
      </c>
      <c r="H21" s="26">
        <v>0.0</v>
      </c>
      <c r="I21" s="26">
        <v>0.0</v>
      </c>
      <c r="J21" s="26">
        <v>0.0</v>
      </c>
      <c r="K21" s="26">
        <v>0.0</v>
      </c>
      <c r="L21" s="26">
        <v>0.0</v>
      </c>
      <c r="M21" s="20"/>
      <c r="N21" s="20"/>
      <c r="O21" s="20"/>
      <c r="P21" s="20"/>
    </row>
    <row r="22">
      <c r="A22" s="20"/>
      <c r="B22" s="25" t="s">
        <v>52</v>
      </c>
      <c r="C22" s="26">
        <v>0.0</v>
      </c>
      <c r="D22" s="26">
        <v>0.0</v>
      </c>
      <c r="E22" s="26">
        <v>0.0</v>
      </c>
      <c r="F22" s="26">
        <v>0.0</v>
      </c>
      <c r="G22" s="26">
        <v>0.0</v>
      </c>
      <c r="H22" s="26">
        <v>1.0</v>
      </c>
      <c r="I22" s="26">
        <v>1.0</v>
      </c>
      <c r="J22" s="26">
        <v>1.0</v>
      </c>
      <c r="K22" s="26">
        <v>1.0</v>
      </c>
      <c r="L22" s="26">
        <v>0.0</v>
      </c>
      <c r="M22" s="20"/>
      <c r="N22" s="20"/>
      <c r="O22" s="20"/>
      <c r="P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>
      <c r="A24" s="25" t="s">
        <v>77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>
      <c r="A25" s="20"/>
      <c r="B25" s="46" t="s">
        <v>37</v>
      </c>
      <c r="C25" s="47">
        <v>4.0</v>
      </c>
      <c r="D25" s="47">
        <v>4.0</v>
      </c>
      <c r="E25" s="47">
        <v>0.0</v>
      </c>
      <c r="F25" s="47">
        <v>0.0</v>
      </c>
      <c r="G25" s="47">
        <v>0.0</v>
      </c>
      <c r="H25" s="47">
        <v>1.0</v>
      </c>
      <c r="I25" s="47">
        <v>1.0</v>
      </c>
      <c r="J25" s="47">
        <v>1.0</v>
      </c>
      <c r="K25" s="47">
        <v>1.0</v>
      </c>
      <c r="L25" s="28">
        <v>154.0</v>
      </c>
      <c r="M25" s="20"/>
      <c r="N25" s="20"/>
      <c r="O25" s="20"/>
      <c r="P25" s="20"/>
    </row>
    <row r="26">
      <c r="A26" s="20"/>
      <c r="B26" s="46" t="s">
        <v>38</v>
      </c>
      <c r="C26" s="47">
        <v>3.0</v>
      </c>
      <c r="D26" s="47">
        <v>0.0</v>
      </c>
      <c r="E26" s="47">
        <v>3.0</v>
      </c>
      <c r="F26" s="47">
        <v>0.0</v>
      </c>
      <c r="G26" s="47">
        <v>0.0</v>
      </c>
      <c r="H26" s="47">
        <v>1.0</v>
      </c>
      <c r="I26" s="47">
        <v>0.0</v>
      </c>
      <c r="J26" s="47">
        <v>1.0</v>
      </c>
      <c r="K26" s="47">
        <v>1.0</v>
      </c>
      <c r="L26" s="28">
        <v>133.0</v>
      </c>
      <c r="M26" s="20"/>
      <c r="N26" s="20"/>
      <c r="O26" s="20"/>
      <c r="P26" s="20"/>
    </row>
    <row r="27">
      <c r="A27" s="20"/>
      <c r="B27" s="46" t="s">
        <v>39</v>
      </c>
      <c r="C27" s="47">
        <v>4.0</v>
      </c>
      <c r="D27" s="47">
        <v>0.0</v>
      </c>
      <c r="E27" s="47">
        <v>0.0</v>
      </c>
      <c r="F27" s="47">
        <v>4.0</v>
      </c>
      <c r="G27" s="47">
        <v>0.0</v>
      </c>
      <c r="H27" s="47">
        <v>1.0</v>
      </c>
      <c r="I27" s="47">
        <v>1.0</v>
      </c>
      <c r="J27" s="47">
        <v>1.0</v>
      </c>
      <c r="K27" s="47">
        <v>1.0</v>
      </c>
      <c r="L27" s="28">
        <v>184.0</v>
      </c>
      <c r="M27" s="20"/>
      <c r="N27" s="20"/>
      <c r="O27" s="20"/>
      <c r="P27" s="20"/>
    </row>
    <row r="28">
      <c r="A28" s="20"/>
      <c r="B28" s="46" t="s">
        <v>40</v>
      </c>
      <c r="C28" s="47">
        <v>4.0</v>
      </c>
      <c r="D28" s="47">
        <v>1.0</v>
      </c>
      <c r="E28" s="47">
        <v>1.0</v>
      </c>
      <c r="F28" s="47">
        <v>1.0</v>
      </c>
      <c r="G28" s="47">
        <v>1.0</v>
      </c>
      <c r="H28" s="47">
        <v>4.0</v>
      </c>
      <c r="I28" s="47">
        <v>0.0</v>
      </c>
      <c r="J28" s="47">
        <v>0.0</v>
      </c>
      <c r="K28" s="47">
        <v>0.0</v>
      </c>
      <c r="L28" s="28">
        <v>140.0</v>
      </c>
      <c r="M28" s="20"/>
      <c r="N28" s="20"/>
      <c r="O28" s="20"/>
      <c r="P28" s="20"/>
    </row>
    <row r="29">
      <c r="A29" s="20"/>
      <c r="B29" s="46" t="s">
        <v>41</v>
      </c>
      <c r="C29" s="47">
        <v>3.0</v>
      </c>
      <c r="D29" s="47">
        <v>1.0</v>
      </c>
      <c r="E29" s="47">
        <v>0.0</v>
      </c>
      <c r="F29" s="47">
        <v>1.0</v>
      </c>
      <c r="G29" s="47">
        <v>1.0</v>
      </c>
      <c r="H29" s="47">
        <v>0.0</v>
      </c>
      <c r="I29" s="47">
        <v>3.0</v>
      </c>
      <c r="J29" s="47">
        <v>0.0</v>
      </c>
      <c r="K29" s="47">
        <v>0.0</v>
      </c>
      <c r="L29" s="28">
        <v>127.0</v>
      </c>
      <c r="M29" s="20"/>
      <c r="N29" s="20"/>
      <c r="O29" s="20"/>
      <c r="P29" s="20"/>
    </row>
    <row r="30">
      <c r="A30" s="20"/>
      <c r="B30" s="46" t="s">
        <v>42</v>
      </c>
      <c r="C30" s="47">
        <v>4.0</v>
      </c>
      <c r="D30" s="47">
        <v>1.0</v>
      </c>
      <c r="E30" s="47">
        <v>1.0</v>
      </c>
      <c r="F30" s="47">
        <v>1.0</v>
      </c>
      <c r="G30" s="47">
        <v>1.0</v>
      </c>
      <c r="H30" s="47">
        <v>0.0</v>
      </c>
      <c r="I30" s="47">
        <v>0.0</v>
      </c>
      <c r="J30" s="47">
        <v>4.0</v>
      </c>
      <c r="K30" s="47">
        <v>0.0</v>
      </c>
      <c r="L30" s="28">
        <v>132.0</v>
      </c>
      <c r="M30" s="20"/>
      <c r="N30" s="20"/>
      <c r="O30" s="20"/>
      <c r="P30" s="20"/>
    </row>
    <row r="31">
      <c r="A31" s="20"/>
      <c r="B31" s="46" t="s">
        <v>76</v>
      </c>
      <c r="C31" s="47">
        <v>4.0</v>
      </c>
      <c r="D31" s="47">
        <v>1.0</v>
      </c>
      <c r="E31" s="47">
        <v>1.0</v>
      </c>
      <c r="F31" s="47">
        <v>1.0</v>
      </c>
      <c r="G31" s="47">
        <v>1.0</v>
      </c>
      <c r="H31" s="47">
        <v>0.0</v>
      </c>
      <c r="I31" s="47">
        <v>0.0</v>
      </c>
      <c r="J31" s="47">
        <v>0.0</v>
      </c>
      <c r="K31" s="47">
        <v>4.0</v>
      </c>
      <c r="L31" s="28">
        <v>196.0</v>
      </c>
      <c r="M31" s="20"/>
      <c r="N31" s="20"/>
      <c r="O31" s="20"/>
      <c r="P31" s="20"/>
    </row>
    <row r="32">
      <c r="A32" s="20"/>
      <c r="B32" s="46" t="s">
        <v>52</v>
      </c>
      <c r="C32" s="47">
        <v>0.0</v>
      </c>
      <c r="D32" s="47">
        <v>1.0</v>
      </c>
      <c r="E32" s="47">
        <v>1.0</v>
      </c>
      <c r="F32" s="47">
        <v>1.0</v>
      </c>
      <c r="G32" s="47">
        <v>1.0</v>
      </c>
      <c r="H32" s="47">
        <v>0.0</v>
      </c>
      <c r="I32" s="47">
        <v>0.0</v>
      </c>
      <c r="J32" s="47">
        <v>0.0</v>
      </c>
      <c r="K32" s="47">
        <v>0.0</v>
      </c>
      <c r="L32" s="28">
        <v>0.0</v>
      </c>
      <c r="M32" s="20"/>
      <c r="N32" s="20"/>
      <c r="O32" s="20"/>
      <c r="P32" s="20"/>
    </row>
    <row r="33">
      <c r="A33" s="20"/>
      <c r="B33" s="46" t="s">
        <v>52</v>
      </c>
      <c r="C33" s="47">
        <v>0.0</v>
      </c>
      <c r="D33" s="47">
        <v>0.0</v>
      </c>
      <c r="E33" s="47">
        <v>0.0</v>
      </c>
      <c r="F33" s="47">
        <v>0.0</v>
      </c>
      <c r="G33" s="47">
        <v>0.0</v>
      </c>
      <c r="H33" s="47">
        <v>1.0</v>
      </c>
      <c r="I33" s="47">
        <v>1.0</v>
      </c>
      <c r="J33" s="47">
        <v>1.0</v>
      </c>
      <c r="K33" s="47">
        <v>1.0</v>
      </c>
      <c r="L33" s="28">
        <v>0.0</v>
      </c>
      <c r="M33" s="20"/>
      <c r="N33" s="20"/>
      <c r="O33" s="20"/>
      <c r="P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>
      <c r="A35" s="25" t="s">
        <v>54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>
      <c r="A36" s="20"/>
      <c r="B36" s="20"/>
      <c r="C36" s="26">
        <v>0.0</v>
      </c>
      <c r="D36" s="26">
        <v>0.027778</v>
      </c>
      <c r="E36" s="26">
        <v>0.0</v>
      </c>
      <c r="F36" s="26">
        <v>0.055556</v>
      </c>
      <c r="G36" s="26">
        <v>0.083333</v>
      </c>
      <c r="H36" s="26">
        <v>0.055556</v>
      </c>
      <c r="I36" s="26">
        <v>0.055556</v>
      </c>
      <c r="J36" s="26">
        <v>-0.25</v>
      </c>
      <c r="K36" s="26">
        <v>-0.25</v>
      </c>
      <c r="L36" s="20"/>
      <c r="M36" s="20"/>
      <c r="N36" s="20"/>
      <c r="O36" s="20"/>
      <c r="P36" s="20"/>
    </row>
    <row r="37">
      <c r="A37" s="20"/>
      <c r="B37" s="20"/>
      <c r="C37" s="26">
        <v>0.25</v>
      </c>
      <c r="D37" s="26">
        <v>-0.02778</v>
      </c>
      <c r="E37" s="26">
        <v>0.0</v>
      </c>
      <c r="F37" s="26">
        <v>-0.05556</v>
      </c>
      <c r="G37" s="26">
        <v>-0.08333</v>
      </c>
      <c r="H37" s="26">
        <v>-0.05556</v>
      </c>
      <c r="I37" s="26">
        <v>-0.05556</v>
      </c>
      <c r="J37" s="26">
        <v>0.25</v>
      </c>
      <c r="K37" s="48">
        <v>9.25E-18</v>
      </c>
      <c r="L37" s="20"/>
      <c r="M37" s="20"/>
      <c r="N37" s="20"/>
      <c r="O37" s="20"/>
      <c r="P37" s="20"/>
    </row>
    <row r="38">
      <c r="A38" s="20"/>
      <c r="B38" s="20"/>
      <c r="C38" s="26">
        <v>0.0</v>
      </c>
      <c r="D38" s="26">
        <v>0.333333</v>
      </c>
      <c r="E38" s="26">
        <v>0.0</v>
      </c>
      <c r="F38" s="26">
        <v>-0.08333</v>
      </c>
      <c r="G38" s="48">
        <v>-2.3E-18</v>
      </c>
      <c r="H38" s="26">
        <v>-0.08333</v>
      </c>
      <c r="I38" s="26">
        <v>-0.08333</v>
      </c>
      <c r="J38" s="26">
        <v>0.25</v>
      </c>
      <c r="K38" s="48">
        <v>1.85E-17</v>
      </c>
      <c r="L38" s="20"/>
      <c r="M38" s="20"/>
      <c r="N38" s="20"/>
      <c r="O38" s="20"/>
      <c r="P38" s="20"/>
    </row>
    <row r="39">
      <c r="A39" s="20"/>
      <c r="B39" s="20"/>
      <c r="C39" s="26">
        <v>0.0</v>
      </c>
      <c r="D39" s="26">
        <v>-0.02778</v>
      </c>
      <c r="E39" s="26">
        <v>0.25</v>
      </c>
      <c r="F39" s="26">
        <v>-0.05556</v>
      </c>
      <c r="G39" s="26">
        <v>-0.08333</v>
      </c>
      <c r="H39" s="26">
        <v>-0.05556</v>
      </c>
      <c r="I39" s="26">
        <v>-0.05556</v>
      </c>
      <c r="J39" s="26">
        <v>0.25</v>
      </c>
      <c r="K39" s="48">
        <v>9.25E-18</v>
      </c>
      <c r="L39" s="20"/>
      <c r="M39" s="20"/>
      <c r="N39" s="20"/>
      <c r="O39" s="20"/>
      <c r="P39" s="20"/>
    </row>
    <row r="40">
      <c r="A40" s="20"/>
      <c r="B40" s="20"/>
      <c r="C40" s="26">
        <v>-0.25</v>
      </c>
      <c r="D40" s="26">
        <v>-0.27778</v>
      </c>
      <c r="E40" s="26">
        <v>-0.25</v>
      </c>
      <c r="F40" s="26">
        <v>0.194444</v>
      </c>
      <c r="G40" s="26">
        <v>0.166667</v>
      </c>
      <c r="H40" s="26">
        <v>0.194444</v>
      </c>
      <c r="I40" s="26">
        <v>0.194444</v>
      </c>
      <c r="J40" s="26">
        <v>0.25</v>
      </c>
      <c r="K40" s="48">
        <v>-4.2E-17</v>
      </c>
      <c r="L40" s="20"/>
      <c r="M40" s="20"/>
      <c r="N40" s="20"/>
      <c r="O40" s="20"/>
      <c r="P40" s="20"/>
    </row>
    <row r="41">
      <c r="A41" s="20"/>
      <c r="B41" s="20"/>
      <c r="C41" s="26">
        <v>0.0</v>
      </c>
      <c r="D41" s="26">
        <v>-0.02778</v>
      </c>
      <c r="E41" s="26">
        <v>0.0</v>
      </c>
      <c r="F41" s="26">
        <v>0.194444</v>
      </c>
      <c r="G41" s="26">
        <v>-0.08333</v>
      </c>
      <c r="H41" s="26">
        <v>-0.05556</v>
      </c>
      <c r="I41" s="26">
        <v>-0.05556</v>
      </c>
      <c r="J41" s="26">
        <v>0.0</v>
      </c>
      <c r="K41" s="26">
        <v>0.25</v>
      </c>
      <c r="L41" s="20"/>
      <c r="M41" s="20"/>
      <c r="N41" s="20"/>
      <c r="O41" s="20"/>
      <c r="P41" s="20"/>
    </row>
    <row r="42">
      <c r="A42" s="20"/>
      <c r="B42" s="20"/>
      <c r="C42" s="26">
        <v>0.0</v>
      </c>
      <c r="D42" s="26">
        <v>0.083333</v>
      </c>
      <c r="E42" s="26">
        <v>0.0</v>
      </c>
      <c r="F42" s="26">
        <v>-0.08333</v>
      </c>
      <c r="G42" s="26">
        <v>0.25</v>
      </c>
      <c r="H42" s="26">
        <v>-0.08333</v>
      </c>
      <c r="I42" s="26">
        <v>-0.08333</v>
      </c>
      <c r="J42" s="26">
        <v>0.0</v>
      </c>
      <c r="K42" s="26">
        <v>0.25</v>
      </c>
      <c r="L42" s="20"/>
      <c r="M42" s="20"/>
      <c r="N42" s="20"/>
      <c r="O42" s="20"/>
      <c r="P42" s="20"/>
    </row>
    <row r="43">
      <c r="A43" s="20"/>
      <c r="B43" s="20"/>
      <c r="C43" s="26">
        <v>0.0</v>
      </c>
      <c r="D43" s="26">
        <v>-0.02778</v>
      </c>
      <c r="E43" s="26">
        <v>0.0</v>
      </c>
      <c r="F43" s="26">
        <v>-0.05556</v>
      </c>
      <c r="G43" s="26">
        <v>-0.08333</v>
      </c>
      <c r="H43" s="26">
        <v>0.194444</v>
      </c>
      <c r="I43" s="26">
        <v>-0.05556</v>
      </c>
      <c r="J43" s="26">
        <v>0.0</v>
      </c>
      <c r="K43" s="26">
        <v>0.25</v>
      </c>
      <c r="L43" s="20"/>
      <c r="M43" s="20"/>
      <c r="N43" s="20"/>
      <c r="O43" s="20"/>
      <c r="P43" s="20"/>
    </row>
    <row r="44">
      <c r="A44" s="20"/>
      <c r="B44" s="20"/>
      <c r="C44" s="26">
        <v>0.0</v>
      </c>
      <c r="D44" s="26">
        <v>-0.02778</v>
      </c>
      <c r="E44" s="26">
        <v>0.0</v>
      </c>
      <c r="F44" s="26">
        <v>-0.05556</v>
      </c>
      <c r="G44" s="26">
        <v>-0.08333</v>
      </c>
      <c r="H44" s="26">
        <v>-0.05556</v>
      </c>
      <c r="I44" s="26">
        <v>0.194444</v>
      </c>
      <c r="J44" s="26">
        <v>0.0</v>
      </c>
      <c r="K44" s="26">
        <v>0.25</v>
      </c>
      <c r="L44" s="20"/>
      <c r="M44" s="20"/>
      <c r="N44" s="20"/>
      <c r="O44" s="20"/>
      <c r="P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>
      <c r="A46" s="46" t="s">
        <v>78</v>
      </c>
      <c r="B46" s="49"/>
      <c r="C46" s="46" t="s">
        <v>36</v>
      </c>
      <c r="D46" s="46" t="s">
        <v>37</v>
      </c>
      <c r="E46" s="46" t="s">
        <v>38</v>
      </c>
      <c r="F46" s="46" t="s">
        <v>39</v>
      </c>
      <c r="G46" s="46" t="s">
        <v>75</v>
      </c>
      <c r="H46" s="46" t="s">
        <v>40</v>
      </c>
      <c r="I46" s="46" t="s">
        <v>41</v>
      </c>
      <c r="J46" s="46" t="s">
        <v>42</v>
      </c>
      <c r="K46" s="46" t="s">
        <v>76</v>
      </c>
      <c r="L46" s="20"/>
      <c r="M46" s="20"/>
      <c r="N46" s="20"/>
      <c r="O46" s="20"/>
      <c r="P46" s="20"/>
    </row>
    <row r="47">
      <c r="A47" s="46" t="s">
        <v>79</v>
      </c>
      <c r="B47" s="49"/>
      <c r="C47" s="47">
        <v>40.27778</v>
      </c>
      <c r="D47" s="47">
        <v>-1.77778</v>
      </c>
      <c r="E47" s="47">
        <v>5.333333</v>
      </c>
      <c r="F47" s="47">
        <v>5.722222</v>
      </c>
      <c r="G47" s="47">
        <v>-9.27778</v>
      </c>
      <c r="H47" s="47">
        <v>-5.27778</v>
      </c>
      <c r="I47" s="47">
        <v>3.833333</v>
      </c>
      <c r="J47" s="47">
        <v>-7.27778</v>
      </c>
      <c r="K47" s="47">
        <v>8.722222</v>
      </c>
      <c r="L47" s="20"/>
      <c r="M47" s="20"/>
      <c r="N47" s="20"/>
      <c r="O47" s="20"/>
      <c r="P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>
      <c r="A50" s="50" t="s">
        <v>80</v>
      </c>
      <c r="B50" s="51"/>
      <c r="C50" s="52">
        <v>595.0</v>
      </c>
      <c r="D50" s="52">
        <v>154.0</v>
      </c>
      <c r="E50" s="52">
        <v>133.0</v>
      </c>
      <c r="F50" s="52">
        <v>184.0</v>
      </c>
      <c r="G50" s="52">
        <v>124.0</v>
      </c>
      <c r="H50" s="52">
        <v>140.0</v>
      </c>
      <c r="I50" s="52">
        <v>127.0</v>
      </c>
      <c r="J50" s="52">
        <v>132.0</v>
      </c>
      <c r="K50" s="52">
        <v>196.0</v>
      </c>
      <c r="L50" s="20"/>
      <c r="M50" s="20"/>
      <c r="N50" s="20"/>
      <c r="O50" s="20"/>
      <c r="P50" s="20"/>
    </row>
    <row r="51">
      <c r="A51" s="53" t="s">
        <v>81</v>
      </c>
      <c r="B51" s="54"/>
      <c r="C51" s="55">
        <v>23965.28</v>
      </c>
      <c r="D51" s="55">
        <v>-273.778</v>
      </c>
      <c r="E51" s="55">
        <v>709.3333</v>
      </c>
      <c r="F51" s="55">
        <v>1052.889</v>
      </c>
      <c r="G51" s="55">
        <v>-1150.44</v>
      </c>
      <c r="H51" s="55">
        <v>-738.889</v>
      </c>
      <c r="I51" s="55">
        <v>486.8333</v>
      </c>
      <c r="J51" s="55">
        <v>-960.667</v>
      </c>
      <c r="K51" s="55">
        <v>1709.556</v>
      </c>
      <c r="L51" s="20"/>
      <c r="M51" s="20"/>
      <c r="N51" s="20"/>
      <c r="O51" s="20"/>
      <c r="P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>
      <c r="A53" s="56" t="s">
        <v>82</v>
      </c>
      <c r="B53" s="57">
        <v>24800.11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>
      <c r="A54" s="58" t="s">
        <v>83</v>
      </c>
      <c r="B54" s="22">
        <v>7.0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>
      <c r="A55" s="58" t="s">
        <v>84</v>
      </c>
      <c r="B55" s="22">
        <v>174.8889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>
      <c r="A56" s="58" t="s">
        <v>85</v>
      </c>
      <c r="B56" s="22">
        <v>8.0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>
      <c r="A57" s="58" t="s">
        <v>86</v>
      </c>
      <c r="B57" s="22">
        <v>21.86111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>
      <c r="A60" s="25" t="s">
        <v>87</v>
      </c>
      <c r="D60" s="20"/>
      <c r="E60" s="20"/>
      <c r="F60" s="20"/>
      <c r="G60" s="20"/>
      <c r="H60" s="20"/>
      <c r="I60" s="20"/>
      <c r="J60" s="25" t="s">
        <v>88</v>
      </c>
      <c r="M60" s="20"/>
      <c r="N60" s="20"/>
      <c r="O60" s="20"/>
      <c r="P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>
      <c r="A62" s="20"/>
      <c r="B62" s="59"/>
      <c r="C62" s="38" t="s">
        <v>36</v>
      </c>
      <c r="D62" s="38" t="s">
        <v>40</v>
      </c>
      <c r="E62" s="38" t="s">
        <v>41</v>
      </c>
      <c r="F62" s="38" t="s">
        <v>42</v>
      </c>
      <c r="G62" s="38" t="s">
        <v>76</v>
      </c>
      <c r="H62" s="20"/>
      <c r="I62" s="20"/>
      <c r="J62" s="20"/>
      <c r="K62" s="20"/>
      <c r="L62" s="20"/>
      <c r="M62" s="20"/>
      <c r="N62" s="20"/>
      <c r="O62" s="20"/>
      <c r="P62" s="20"/>
    </row>
    <row r="63">
      <c r="A63" s="20"/>
      <c r="B63" s="60" t="s">
        <v>36</v>
      </c>
      <c r="C63" s="61">
        <v>15.0</v>
      </c>
      <c r="D63" s="61">
        <v>4.0</v>
      </c>
      <c r="E63" s="61">
        <v>3.0</v>
      </c>
      <c r="F63" s="61">
        <v>4.0</v>
      </c>
      <c r="G63" s="61">
        <v>4.0</v>
      </c>
      <c r="H63" s="62">
        <v>595.0</v>
      </c>
      <c r="I63" s="20"/>
      <c r="J63" s="56" t="s">
        <v>40</v>
      </c>
      <c r="K63" s="63">
        <v>4.0</v>
      </c>
      <c r="L63" s="63">
        <v>4.0</v>
      </c>
      <c r="M63" s="63">
        <v>0.0</v>
      </c>
      <c r="N63" s="63">
        <v>0.0</v>
      </c>
      <c r="O63" s="63">
        <v>0.0</v>
      </c>
      <c r="P63" s="64">
        <v>140.0</v>
      </c>
    </row>
    <row r="64">
      <c r="A64" s="20"/>
      <c r="B64" s="58" t="s">
        <v>40</v>
      </c>
      <c r="C64" s="65">
        <v>4.0</v>
      </c>
      <c r="D64" s="65">
        <v>4.0</v>
      </c>
      <c r="E64" s="65">
        <v>0.0</v>
      </c>
      <c r="F64" s="65">
        <v>0.0</v>
      </c>
      <c r="G64" s="65">
        <v>0.0</v>
      </c>
      <c r="H64" s="66">
        <v>140.0</v>
      </c>
      <c r="I64" s="20"/>
      <c r="J64" s="58" t="s">
        <v>41</v>
      </c>
      <c r="K64" s="65">
        <v>3.0</v>
      </c>
      <c r="L64" s="65">
        <v>0.0</v>
      </c>
      <c r="M64" s="65">
        <v>3.0</v>
      </c>
      <c r="N64" s="65">
        <v>0.0</v>
      </c>
      <c r="O64" s="65">
        <v>0.0</v>
      </c>
      <c r="P64" s="66">
        <v>127.0</v>
      </c>
    </row>
    <row r="65">
      <c r="A65" s="20"/>
      <c r="B65" s="58" t="s">
        <v>41</v>
      </c>
      <c r="C65" s="65">
        <v>3.0</v>
      </c>
      <c r="D65" s="65">
        <v>0.0</v>
      </c>
      <c r="E65" s="65">
        <v>3.0</v>
      </c>
      <c r="F65" s="65">
        <v>0.0</v>
      </c>
      <c r="G65" s="65">
        <v>0.0</v>
      </c>
      <c r="H65" s="66">
        <v>127.0</v>
      </c>
      <c r="I65" s="20"/>
      <c r="J65" s="58" t="s">
        <v>42</v>
      </c>
      <c r="K65" s="65">
        <v>4.0</v>
      </c>
      <c r="L65" s="65">
        <v>0.0</v>
      </c>
      <c r="M65" s="65">
        <v>0.0</v>
      </c>
      <c r="N65" s="65">
        <v>4.0</v>
      </c>
      <c r="O65" s="65">
        <v>0.0</v>
      </c>
      <c r="P65" s="66">
        <v>132.0</v>
      </c>
    </row>
    <row r="66">
      <c r="A66" s="20"/>
      <c r="B66" s="58" t="s">
        <v>42</v>
      </c>
      <c r="C66" s="65">
        <v>4.0</v>
      </c>
      <c r="D66" s="65">
        <v>0.0</v>
      </c>
      <c r="E66" s="65">
        <v>0.0</v>
      </c>
      <c r="F66" s="65">
        <v>4.0</v>
      </c>
      <c r="G66" s="65">
        <v>0.0</v>
      </c>
      <c r="H66" s="66">
        <v>132.0</v>
      </c>
      <c r="I66" s="20"/>
      <c r="J66" s="58" t="s">
        <v>76</v>
      </c>
      <c r="K66" s="67">
        <v>4.0</v>
      </c>
      <c r="L66" s="67">
        <v>0.0</v>
      </c>
      <c r="M66" s="67">
        <v>0.0</v>
      </c>
      <c r="N66" s="67">
        <v>0.0</v>
      </c>
      <c r="O66" s="67">
        <v>4.0</v>
      </c>
      <c r="P66" s="66">
        <v>196.0</v>
      </c>
    </row>
    <row r="67">
      <c r="A67" s="20"/>
      <c r="B67" s="58" t="s">
        <v>76</v>
      </c>
      <c r="C67" s="67">
        <v>4.0</v>
      </c>
      <c r="D67" s="67">
        <v>0.0</v>
      </c>
      <c r="E67" s="67">
        <v>0.0</v>
      </c>
      <c r="F67" s="67">
        <v>0.0</v>
      </c>
      <c r="G67" s="67">
        <v>4.0</v>
      </c>
      <c r="H67" s="66">
        <v>196.0</v>
      </c>
      <c r="I67" s="20"/>
      <c r="J67" s="58" t="s">
        <v>52</v>
      </c>
      <c r="K67" s="63">
        <v>0.0</v>
      </c>
      <c r="L67" s="63">
        <v>1.0</v>
      </c>
      <c r="M67" s="63">
        <v>1.0</v>
      </c>
      <c r="N67" s="63">
        <v>1.0</v>
      </c>
      <c r="O67" s="63">
        <v>1.0</v>
      </c>
      <c r="P67" s="66">
        <v>0.0</v>
      </c>
    </row>
    <row r="68">
      <c r="A68" s="20"/>
      <c r="B68" s="58" t="s">
        <v>52</v>
      </c>
      <c r="C68" s="63">
        <v>0.0</v>
      </c>
      <c r="D68" s="63">
        <v>1.0</v>
      </c>
      <c r="E68" s="63">
        <v>1.0</v>
      </c>
      <c r="F68" s="63">
        <v>1.0</v>
      </c>
      <c r="G68" s="63">
        <v>1.0</v>
      </c>
      <c r="H68" s="66">
        <v>0.0</v>
      </c>
      <c r="I68" s="20"/>
      <c r="J68" s="20"/>
      <c r="K68" s="20"/>
      <c r="L68" s="20"/>
      <c r="M68" s="20"/>
      <c r="N68" s="20"/>
      <c r="O68" s="20"/>
      <c r="P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>
      <c r="A71" s="25" t="s">
        <v>54</v>
      </c>
      <c r="B71" s="20"/>
      <c r="C71" s="26">
        <v>0.0625</v>
      </c>
      <c r="D71" s="26">
        <v>0.083333</v>
      </c>
      <c r="E71" s="26">
        <v>0.0625</v>
      </c>
      <c r="F71" s="26">
        <v>0.0625</v>
      </c>
      <c r="G71" s="26">
        <v>-0.25</v>
      </c>
      <c r="H71" s="20"/>
      <c r="I71" s="20"/>
      <c r="J71" s="20"/>
      <c r="K71" s="20"/>
      <c r="L71" s="20"/>
      <c r="M71" s="20"/>
      <c r="N71" s="20"/>
      <c r="O71" s="20"/>
      <c r="P71" s="20"/>
    </row>
    <row r="72">
      <c r="A72" s="20"/>
      <c r="B72" s="20"/>
      <c r="C72" s="26">
        <v>0.1875</v>
      </c>
      <c r="D72" s="26">
        <v>-0.08333</v>
      </c>
      <c r="E72" s="26">
        <v>-0.0625</v>
      </c>
      <c r="F72" s="26">
        <v>-0.0625</v>
      </c>
      <c r="G72" s="26">
        <v>0.25</v>
      </c>
      <c r="H72" s="20"/>
      <c r="I72" s="20"/>
      <c r="J72" s="20"/>
      <c r="K72" s="20"/>
      <c r="L72" s="20"/>
      <c r="M72" s="20"/>
      <c r="N72" s="20"/>
      <c r="O72" s="20"/>
      <c r="P72" s="20"/>
    </row>
    <row r="73">
      <c r="A73" s="20"/>
      <c r="B73" s="20"/>
      <c r="C73" s="26">
        <v>-0.0625</v>
      </c>
      <c r="D73" s="26">
        <v>0.25</v>
      </c>
      <c r="E73" s="26">
        <v>-0.0625</v>
      </c>
      <c r="F73" s="26">
        <v>-0.0625</v>
      </c>
      <c r="G73" s="26">
        <v>0.25</v>
      </c>
      <c r="H73" s="20"/>
      <c r="I73" s="20"/>
      <c r="J73" s="20"/>
      <c r="K73" s="20"/>
      <c r="L73" s="20"/>
      <c r="M73" s="20"/>
      <c r="N73" s="20"/>
      <c r="O73" s="20"/>
      <c r="P73" s="20"/>
    </row>
    <row r="74">
      <c r="A74" s="20"/>
      <c r="B74" s="20"/>
      <c r="C74" s="26">
        <v>-0.0625</v>
      </c>
      <c r="D74" s="26">
        <v>-0.08333</v>
      </c>
      <c r="E74" s="26">
        <v>0.1875</v>
      </c>
      <c r="F74" s="26">
        <v>-0.0625</v>
      </c>
      <c r="G74" s="26">
        <v>0.25</v>
      </c>
      <c r="H74" s="20"/>
      <c r="I74" s="20"/>
      <c r="J74" s="20"/>
      <c r="K74" s="20"/>
      <c r="L74" s="20"/>
      <c r="M74" s="20"/>
      <c r="N74" s="20"/>
      <c r="O74" s="20"/>
      <c r="P74" s="20"/>
    </row>
    <row r="75">
      <c r="A75" s="20"/>
      <c r="B75" s="20"/>
      <c r="C75" s="26">
        <v>-0.0625</v>
      </c>
      <c r="D75" s="26">
        <v>-0.08333</v>
      </c>
      <c r="E75" s="26">
        <v>-0.0625</v>
      </c>
      <c r="F75" s="26">
        <v>0.1875</v>
      </c>
      <c r="G75" s="26">
        <v>0.25</v>
      </c>
      <c r="H75" s="20"/>
      <c r="I75" s="20"/>
      <c r="J75" s="20"/>
      <c r="K75" s="20"/>
      <c r="L75" s="20"/>
      <c r="M75" s="20"/>
      <c r="N75" s="20"/>
      <c r="O75" s="20"/>
      <c r="P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>
      <c r="A78" s="68" t="s">
        <v>78</v>
      </c>
      <c r="B78" s="69" t="s">
        <v>36</v>
      </c>
      <c r="C78" s="69" t="s">
        <v>40</v>
      </c>
      <c r="D78" s="69" t="s">
        <v>41</v>
      </c>
      <c r="E78" s="69" t="s">
        <v>42</v>
      </c>
      <c r="F78" s="69" t="s">
        <v>76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>
      <c r="A79" s="70" t="s">
        <v>79</v>
      </c>
      <c r="B79" s="71">
        <v>39.83333</v>
      </c>
      <c r="C79" s="71">
        <v>-4.83333</v>
      </c>
      <c r="D79" s="71">
        <v>2.5</v>
      </c>
      <c r="E79" s="71">
        <v>-6.83333</v>
      </c>
      <c r="F79" s="71">
        <v>9.166667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>
      <c r="A82" s="25" t="s">
        <v>89</v>
      </c>
      <c r="E82" s="26">
        <v>595.0</v>
      </c>
      <c r="F82" s="26">
        <v>140.0</v>
      </c>
      <c r="G82" s="26">
        <v>127.0</v>
      </c>
      <c r="H82" s="26">
        <v>132.0</v>
      </c>
      <c r="I82" s="26">
        <v>196.0</v>
      </c>
      <c r="J82" s="20"/>
      <c r="K82" s="20"/>
      <c r="L82" s="20"/>
      <c r="M82" s="20"/>
      <c r="N82" s="20"/>
      <c r="O82" s="20"/>
      <c r="P82" s="20"/>
    </row>
    <row r="83">
      <c r="A83" s="25" t="s">
        <v>90</v>
      </c>
      <c r="D83" s="20"/>
      <c r="E83" s="26">
        <v>23700.83</v>
      </c>
      <c r="F83" s="26">
        <v>-676.667</v>
      </c>
      <c r="G83" s="26">
        <v>317.5</v>
      </c>
      <c r="H83" s="26">
        <v>-902.0</v>
      </c>
      <c r="I83" s="26">
        <v>1796.667</v>
      </c>
      <c r="J83" s="20"/>
      <c r="K83" s="20"/>
      <c r="L83" s="20"/>
      <c r="M83" s="20"/>
      <c r="N83" s="20"/>
      <c r="O83" s="20"/>
      <c r="P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>
      <c r="A85" s="56" t="s">
        <v>91</v>
      </c>
      <c r="B85" s="72">
        <v>24236.33</v>
      </c>
      <c r="L85" s="20"/>
      <c r="M85" s="20"/>
      <c r="N85" s="20"/>
      <c r="O85" s="20"/>
      <c r="P85" s="20"/>
    </row>
    <row r="86">
      <c r="A86" s="58" t="s">
        <v>92</v>
      </c>
      <c r="B86" s="22">
        <v>4.0</v>
      </c>
      <c r="L86" s="20"/>
      <c r="M86" s="20"/>
      <c r="N86" s="20"/>
      <c r="O86" s="20"/>
      <c r="P86" s="20"/>
    </row>
    <row r="87">
      <c r="A87" s="58" t="s">
        <v>93</v>
      </c>
      <c r="B87" s="22">
        <v>563.7778</v>
      </c>
      <c r="L87" s="20"/>
      <c r="M87" s="20"/>
      <c r="N87" s="20"/>
      <c r="O87" s="20"/>
      <c r="P87" s="20"/>
    </row>
    <row r="88">
      <c r="A88" s="58" t="s">
        <v>94</v>
      </c>
      <c r="B88" s="22">
        <v>3.0</v>
      </c>
      <c r="L88" s="20"/>
      <c r="M88" s="20"/>
      <c r="N88" s="20"/>
      <c r="O88" s="20"/>
      <c r="P88" s="20"/>
    </row>
    <row r="89">
      <c r="A89" s="58" t="s">
        <v>95</v>
      </c>
      <c r="B89" s="22">
        <v>187.9259</v>
      </c>
      <c r="L89" s="20"/>
      <c r="M89" s="20"/>
      <c r="N89" s="20"/>
      <c r="O89" s="20"/>
      <c r="P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>
      <c r="A91" s="25" t="s">
        <v>96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>
      <c r="A92" s="25" t="s">
        <v>97</v>
      </c>
      <c r="B92" s="26">
        <v>8.596357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>
      <c r="A93" s="25" t="s">
        <v>98</v>
      </c>
      <c r="B93" s="26">
        <v>4.066181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>
      <c r="A95" s="25" t="s">
        <v>99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>
      <c r="A96" s="25" t="s">
        <v>100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</sheetData>
  <mergeCells count="9">
    <mergeCell ref="A83:C83"/>
    <mergeCell ref="A96:B96"/>
    <mergeCell ref="A1:A2"/>
    <mergeCell ref="A10:B10"/>
    <mergeCell ref="A24:B24"/>
    <mergeCell ref="A60:C60"/>
    <mergeCell ref="J60:L60"/>
    <mergeCell ref="A82:D82"/>
    <mergeCell ref="C85:K8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86"/>
    <col customWidth="1" min="3" max="3" width="16.29"/>
    <col customWidth="1" min="4" max="4" width="11.71"/>
    <col customWidth="1" min="5" max="5" width="9.43"/>
    <col customWidth="1" min="6" max="8" width="8.71"/>
    <col customWidth="1" min="9" max="9" width="9.86"/>
    <col customWidth="1" min="10" max="26" width="8.71"/>
  </cols>
  <sheetData>
    <row r="1" ht="42.75" customHeight="1">
      <c r="A1" s="15" t="s">
        <v>19</v>
      </c>
      <c r="B1" s="73" t="s">
        <v>101</v>
      </c>
      <c r="C1" s="10"/>
      <c r="D1" s="11"/>
      <c r="E1" s="73" t="s">
        <v>102</v>
      </c>
      <c r="F1" s="10"/>
      <c r="G1" s="11"/>
    </row>
    <row r="2" ht="14.25" customHeight="1">
      <c r="A2" s="17"/>
      <c r="B2" s="7">
        <v>200.0</v>
      </c>
      <c r="C2" s="7">
        <v>215.0</v>
      </c>
      <c r="D2" s="7">
        <v>230.0</v>
      </c>
      <c r="E2" s="7">
        <v>200.0</v>
      </c>
      <c r="F2" s="7">
        <v>215.0</v>
      </c>
      <c r="G2" s="7">
        <v>230.0</v>
      </c>
    </row>
    <row r="3" ht="14.25" customHeight="1">
      <c r="A3" s="7">
        <v>150.0</v>
      </c>
      <c r="B3" s="7">
        <v>90.4</v>
      </c>
      <c r="C3" s="7">
        <v>90.7</v>
      </c>
      <c r="D3" s="7">
        <v>90.2</v>
      </c>
      <c r="E3" s="7">
        <v>90.2</v>
      </c>
      <c r="F3" s="7">
        <v>90.6</v>
      </c>
      <c r="G3" s="7">
        <v>90.4</v>
      </c>
      <c r="H3" s="12" t="s">
        <v>4</v>
      </c>
      <c r="I3" s="12">
        <v>3.0</v>
      </c>
    </row>
    <row r="4" ht="14.25" customHeight="1">
      <c r="A4" s="7">
        <v>160.0</v>
      </c>
      <c r="B4" s="7">
        <v>90.1</v>
      </c>
      <c r="C4" s="7">
        <v>90.5</v>
      </c>
      <c r="D4" s="7">
        <v>89.9</v>
      </c>
      <c r="E4" s="7">
        <v>90.3</v>
      </c>
      <c r="F4" s="7">
        <v>90.6</v>
      </c>
      <c r="G4" s="7">
        <v>90.1</v>
      </c>
      <c r="H4" s="12" t="s">
        <v>5</v>
      </c>
      <c r="I4" s="12">
        <v>3.0</v>
      </c>
    </row>
    <row r="5" ht="14.25" customHeight="1">
      <c r="A5" s="7">
        <v>170.0</v>
      </c>
      <c r="B5" s="7">
        <v>90.5</v>
      </c>
      <c r="C5" s="7">
        <v>90.8</v>
      </c>
      <c r="D5" s="7">
        <v>90.4</v>
      </c>
      <c r="E5" s="7">
        <v>90.7</v>
      </c>
      <c r="F5" s="7">
        <v>90.9</v>
      </c>
      <c r="G5" s="7">
        <v>90.1</v>
      </c>
      <c r="H5" s="12" t="s">
        <v>6</v>
      </c>
      <c r="I5" s="12">
        <v>2.0</v>
      </c>
    </row>
    <row r="6" ht="14.25" customHeight="1"/>
    <row r="7" ht="14.25" customHeight="1"/>
    <row r="8" ht="14.25" customHeight="1">
      <c r="B8" s="7">
        <f t="shared" ref="B8:G8" si="1">B3^2</f>
        <v>8172.16</v>
      </c>
      <c r="C8" s="7">
        <f t="shared" si="1"/>
        <v>8226.49</v>
      </c>
      <c r="D8" s="7">
        <f t="shared" si="1"/>
        <v>8136.04</v>
      </c>
      <c r="E8" s="7">
        <f t="shared" si="1"/>
        <v>8136.04</v>
      </c>
      <c r="F8" s="7">
        <f t="shared" si="1"/>
        <v>8208.36</v>
      </c>
      <c r="G8" s="7">
        <f t="shared" si="1"/>
        <v>8172.16</v>
      </c>
    </row>
    <row r="9" ht="14.25" customHeight="1">
      <c r="B9" s="7">
        <f t="shared" ref="B9:G9" si="2">B4^2</f>
        <v>8118.01</v>
      </c>
      <c r="C9" s="7">
        <f t="shared" si="2"/>
        <v>8190.25</v>
      </c>
      <c r="D9" s="7">
        <f t="shared" si="2"/>
        <v>8082.01</v>
      </c>
      <c r="E9" s="7">
        <f t="shared" si="2"/>
        <v>8154.09</v>
      </c>
      <c r="F9" s="7">
        <f t="shared" si="2"/>
        <v>8208.36</v>
      </c>
      <c r="G9" s="7">
        <f t="shared" si="2"/>
        <v>8118.01</v>
      </c>
    </row>
    <row r="10" ht="14.25" customHeight="1">
      <c r="B10" s="7">
        <f t="shared" ref="B10:G10" si="3">B5^2</f>
        <v>8190.25</v>
      </c>
      <c r="C10" s="7">
        <f t="shared" si="3"/>
        <v>8244.64</v>
      </c>
      <c r="D10" s="7">
        <f t="shared" si="3"/>
        <v>8172.16</v>
      </c>
      <c r="E10" s="7">
        <f t="shared" si="3"/>
        <v>8226.49</v>
      </c>
      <c r="F10" s="7">
        <f t="shared" si="3"/>
        <v>8262.81</v>
      </c>
      <c r="G10" s="7">
        <f t="shared" si="3"/>
        <v>8118.01</v>
      </c>
      <c r="H10" s="8" t="s">
        <v>16</v>
      </c>
      <c r="I10" s="8">
        <f>SUM(B8:G10)</f>
        <v>147136.34</v>
      </c>
    </row>
    <row r="11" ht="14.25" customHeight="1"/>
    <row r="12" ht="14.25" customHeight="1"/>
    <row r="13" ht="14.25" customHeight="1">
      <c r="A13" s="7"/>
      <c r="B13" s="7"/>
      <c r="C13" s="7"/>
      <c r="D13" s="9" t="s">
        <v>57</v>
      </c>
      <c r="E13" s="11"/>
      <c r="F13" s="7"/>
      <c r="G13" s="7"/>
    </row>
    <row r="14" ht="14.25" customHeight="1">
      <c r="A14" s="7"/>
      <c r="B14" s="9">
        <v>200.0</v>
      </c>
      <c r="C14" s="11"/>
      <c r="D14" s="9">
        <v>215.0</v>
      </c>
      <c r="E14" s="11"/>
      <c r="F14" s="9">
        <v>230.0</v>
      </c>
      <c r="G14" s="11"/>
    </row>
    <row r="15" ht="14.25" customHeight="1">
      <c r="A15" s="7">
        <v>150.0</v>
      </c>
      <c r="B15" s="7">
        <v>90.4</v>
      </c>
      <c r="C15" s="7">
        <v>90.2</v>
      </c>
      <c r="D15" s="7">
        <v>90.7</v>
      </c>
      <c r="E15" s="7">
        <v>90.6</v>
      </c>
      <c r="F15" s="7">
        <v>90.2</v>
      </c>
      <c r="G15" s="7">
        <v>90.4</v>
      </c>
    </row>
    <row r="16" ht="14.25" customHeight="1">
      <c r="A16" s="7">
        <v>160.0</v>
      </c>
      <c r="B16" s="7">
        <v>90.1</v>
      </c>
      <c r="C16" s="7">
        <v>90.3</v>
      </c>
      <c r="D16" s="7">
        <v>90.5</v>
      </c>
      <c r="E16" s="7">
        <v>90.6</v>
      </c>
      <c r="F16" s="7">
        <v>89.9</v>
      </c>
      <c r="G16" s="7">
        <v>90.1</v>
      </c>
    </row>
    <row r="17" ht="14.25" customHeight="1">
      <c r="A17" s="7">
        <v>170.0</v>
      </c>
      <c r="B17" s="7">
        <v>90.5</v>
      </c>
      <c r="C17" s="7">
        <v>90.7</v>
      </c>
      <c r="D17" s="7">
        <v>90.8</v>
      </c>
      <c r="E17" s="7">
        <v>90.9</v>
      </c>
      <c r="F17" s="7">
        <v>90.4</v>
      </c>
      <c r="G17" s="7">
        <v>90.1</v>
      </c>
    </row>
    <row r="18" ht="14.25" customHeight="1">
      <c r="I18" s="7"/>
      <c r="J18" s="7" t="s">
        <v>103</v>
      </c>
      <c r="K18" s="7" t="s">
        <v>104</v>
      </c>
    </row>
    <row r="19" ht="14.25" customHeight="1">
      <c r="I19" s="7" t="s">
        <v>105</v>
      </c>
      <c r="J19" s="7">
        <f>SUM(B3:D5)</f>
        <v>813.5</v>
      </c>
      <c r="K19" s="7">
        <f>SUM(E3:G5)</f>
        <v>813.9</v>
      </c>
    </row>
    <row r="20" ht="14.25" customHeight="1">
      <c r="A20" s="7"/>
      <c r="B20" s="7">
        <v>200.0</v>
      </c>
      <c r="C20" s="7">
        <v>215.0</v>
      </c>
      <c r="D20" s="7">
        <v>230.0</v>
      </c>
      <c r="F20" s="12" t="s">
        <v>12</v>
      </c>
      <c r="I20" s="7" t="s">
        <v>106</v>
      </c>
      <c r="J20" s="7">
        <f t="shared" ref="J20:K20" si="4">J19^2</f>
        <v>661782.25</v>
      </c>
      <c r="K20" s="7">
        <f t="shared" si="4"/>
        <v>662433.21</v>
      </c>
    </row>
    <row r="21" ht="14.25" customHeight="1">
      <c r="A21" s="7">
        <v>150.0</v>
      </c>
      <c r="B21" s="7">
        <f t="shared" ref="B21:B23" si="5">SUM(B15:C15)</f>
        <v>180.6</v>
      </c>
      <c r="C21" s="7">
        <f t="shared" ref="C21:C23" si="6">SUM(D15:E15)</f>
        <v>181.3</v>
      </c>
      <c r="D21" s="7">
        <f t="shared" ref="D21:D23" si="7">SUM(F15:G15)</f>
        <v>180.6</v>
      </c>
      <c r="F21" s="13">
        <f t="shared" ref="F21:F23" si="8">SUM(B21:D21)</f>
        <v>542.5</v>
      </c>
      <c r="I21" s="74" t="s">
        <v>16</v>
      </c>
      <c r="J21" s="74">
        <f>SUM(J20:K20)</f>
        <v>1324215.46</v>
      </c>
      <c r="K21" s="7"/>
    </row>
    <row r="22" ht="14.25" customHeight="1">
      <c r="A22" s="7">
        <v>160.0</v>
      </c>
      <c r="B22" s="7">
        <f t="shared" si="5"/>
        <v>180.4</v>
      </c>
      <c r="C22" s="7">
        <f t="shared" si="6"/>
        <v>181.1</v>
      </c>
      <c r="D22" s="7">
        <f t="shared" si="7"/>
        <v>180</v>
      </c>
      <c r="F22" s="13">
        <f t="shared" si="8"/>
        <v>541.5</v>
      </c>
    </row>
    <row r="23" ht="14.25" customHeight="1">
      <c r="A23" s="7">
        <v>170.0</v>
      </c>
      <c r="B23" s="7">
        <f t="shared" si="5"/>
        <v>181.2</v>
      </c>
      <c r="C23" s="7">
        <f t="shared" si="6"/>
        <v>181.7</v>
      </c>
      <c r="D23" s="7">
        <f t="shared" si="7"/>
        <v>180.5</v>
      </c>
      <c r="F23" s="13">
        <f t="shared" si="8"/>
        <v>543.4</v>
      </c>
    </row>
    <row r="24" ht="14.25" customHeight="1">
      <c r="A24" s="12" t="s">
        <v>13</v>
      </c>
      <c r="B24" s="75">
        <f t="shared" ref="B24:D24" si="9">SUM(B21:B23)</f>
        <v>542.2</v>
      </c>
      <c r="C24" s="75">
        <f t="shared" si="9"/>
        <v>544.1</v>
      </c>
      <c r="D24" s="75">
        <f t="shared" si="9"/>
        <v>541.1</v>
      </c>
      <c r="F24" s="8">
        <f>SUM(F21:F23)</f>
        <v>1627.4</v>
      </c>
    </row>
    <row r="25" ht="14.25" customHeight="1">
      <c r="B25" s="3"/>
      <c r="C25" s="3"/>
      <c r="D25" s="3"/>
      <c r="F25" s="76" t="s">
        <v>14</v>
      </c>
    </row>
    <row r="26" ht="14.25" customHeight="1">
      <c r="B26" s="3"/>
      <c r="C26" s="3"/>
      <c r="D26" s="3"/>
    </row>
    <row r="27" ht="14.25" customHeight="1">
      <c r="A27" s="12" t="s">
        <v>15</v>
      </c>
      <c r="B27" s="13">
        <f>F21^2</f>
        <v>294306.25</v>
      </c>
      <c r="C27" s="13">
        <f>F22^2</f>
        <v>293222.25</v>
      </c>
      <c r="D27" s="13">
        <f>F23^2</f>
        <v>295283.56</v>
      </c>
      <c r="E27" s="12" t="s">
        <v>16</v>
      </c>
      <c r="F27" s="13">
        <f t="shared" ref="F27:F28" si="11">SUM(B27:D27)</f>
        <v>882812.06</v>
      </c>
    </row>
    <row r="28" ht="14.25" customHeight="1">
      <c r="A28" s="12" t="s">
        <v>17</v>
      </c>
      <c r="B28" s="75">
        <f t="shared" ref="B28:D28" si="10">B24^2</f>
        <v>293980.84</v>
      </c>
      <c r="C28" s="75">
        <f t="shared" si="10"/>
        <v>296044.81</v>
      </c>
      <c r="D28" s="75">
        <f t="shared" si="10"/>
        <v>292789.21</v>
      </c>
      <c r="E28" s="12" t="s">
        <v>16</v>
      </c>
      <c r="F28" s="75">
        <f t="shared" si="11"/>
        <v>882814.86</v>
      </c>
    </row>
    <row r="29" ht="14.25" customHeight="1">
      <c r="B29" s="3"/>
      <c r="E29" s="8" t="s">
        <v>18</v>
      </c>
      <c r="F29" s="8">
        <f>F24^2</f>
        <v>2648430.76</v>
      </c>
    </row>
    <row r="30" ht="14.25" customHeight="1">
      <c r="B30" s="3"/>
    </row>
    <row r="31" ht="14.25" customHeight="1">
      <c r="A31" s="15" t="s">
        <v>20</v>
      </c>
      <c r="B31" s="7">
        <f t="shared" ref="B31:D31" si="12">B21^2</f>
        <v>32616.36</v>
      </c>
      <c r="C31" s="7">
        <f t="shared" si="12"/>
        <v>32869.69</v>
      </c>
      <c r="D31" s="7">
        <f t="shared" si="12"/>
        <v>32616.36</v>
      </c>
    </row>
    <row r="32" ht="14.25" customHeight="1">
      <c r="A32" s="16"/>
      <c r="B32" s="7">
        <f t="shared" ref="B32:D32" si="13">B22^2</f>
        <v>32544.16</v>
      </c>
      <c r="C32" s="7">
        <f t="shared" si="13"/>
        <v>32797.21</v>
      </c>
      <c r="D32" s="7">
        <f t="shared" si="13"/>
        <v>32400</v>
      </c>
    </row>
    <row r="33" ht="14.25" customHeight="1">
      <c r="A33" s="17"/>
      <c r="B33" s="7">
        <f t="shared" ref="B33:D33" si="14">B23^2</f>
        <v>32833.44</v>
      </c>
      <c r="C33" s="7">
        <f t="shared" si="14"/>
        <v>33014.89</v>
      </c>
      <c r="D33" s="7">
        <f t="shared" si="14"/>
        <v>32580.25</v>
      </c>
      <c r="E33" s="8" t="s">
        <v>16</v>
      </c>
      <c r="F33" s="8">
        <f>SUM(B31:D33)</f>
        <v>294272.36</v>
      </c>
    </row>
    <row r="34" ht="14.25" customHeight="1"/>
    <row r="35" ht="14.25" customHeight="1"/>
    <row r="36" ht="14.25" customHeight="1">
      <c r="B36" s="12" t="s">
        <v>21</v>
      </c>
      <c r="C36" s="12" t="s">
        <v>107</v>
      </c>
      <c r="D36" s="12" t="s">
        <v>108</v>
      </c>
      <c r="E36" s="12" t="s">
        <v>24</v>
      </c>
      <c r="F36" s="12" t="s">
        <v>109</v>
      </c>
      <c r="G36" s="12" t="s">
        <v>110</v>
      </c>
    </row>
    <row r="37" ht="14.25" customHeight="1">
      <c r="A37" s="12" t="s">
        <v>25</v>
      </c>
      <c r="B37" s="12">
        <f>I10-F29/(I3*I4*I5)</f>
        <v>1.297777778</v>
      </c>
      <c r="C37" s="12">
        <v>17.0</v>
      </c>
      <c r="D37" s="12">
        <f t="shared" ref="D37:D40" si="15">B37/C37</f>
        <v>0.07633986928</v>
      </c>
      <c r="E37" s="12">
        <f>D37/D43</f>
        <v>4.04152249</v>
      </c>
    </row>
    <row r="38" ht="14.25" customHeight="1">
      <c r="A38" s="12" t="s">
        <v>26</v>
      </c>
      <c r="B38" s="12">
        <f>F27/(I3*I5)-F29/(I3*I4*I5)</f>
        <v>0.3011111111</v>
      </c>
      <c r="C38" s="12">
        <v>2.0</v>
      </c>
      <c r="D38" s="12">
        <f t="shared" si="15"/>
        <v>0.1505555556</v>
      </c>
      <c r="E38" s="12">
        <f>D38/D43</f>
        <v>7.970588233</v>
      </c>
      <c r="F38" s="12">
        <f>_xlfn.F.INV.RT(0.05,C38,C43)</f>
        <v>4.458970108</v>
      </c>
      <c r="G38" s="12">
        <f>_xlfn.F.DIST.RT(F38,C38,C43)</f>
        <v>0.05</v>
      </c>
    </row>
    <row r="39" ht="14.25" customHeight="1">
      <c r="A39" s="12" t="s">
        <v>27</v>
      </c>
      <c r="B39" s="12">
        <f>F28/(I4*I5)-F29/(I3*I4*I5)</f>
        <v>0.7677777777</v>
      </c>
      <c r="C39" s="12">
        <v>2.0</v>
      </c>
      <c r="D39" s="12">
        <f t="shared" si="15"/>
        <v>0.3838888889</v>
      </c>
      <c r="E39" s="12">
        <f>D39/D43</f>
        <v>20.3235294</v>
      </c>
      <c r="F39" s="12">
        <f>_xlfn.F.INV.RT(0.05,C39,C43)</f>
        <v>4.458970108</v>
      </c>
      <c r="G39" s="12">
        <f>_xlfn.F.DIST.RT(E39,C39,C43)</f>
        <v>0.000731364028</v>
      </c>
    </row>
    <row r="40" ht="14.25" customHeight="1">
      <c r="A40" s="12" t="s">
        <v>111</v>
      </c>
      <c r="B40" s="12">
        <f>((1/(I3*I4))*J21-F29/(I3*I4*I5))</f>
        <v>0.008888888871</v>
      </c>
      <c r="C40" s="12">
        <v>1.0</v>
      </c>
      <c r="D40" s="12">
        <f t="shared" si="15"/>
        <v>0.008888888871</v>
      </c>
      <c r="E40" s="12">
        <f>D40/D43</f>
        <v>0.4705882342</v>
      </c>
      <c r="F40" s="12">
        <f>_xlfn.F.INV.RT(0.05,C40,C43)</f>
        <v>5.317655072</v>
      </c>
      <c r="G40" s="12">
        <f>_xlfn.F.DIST.RT(E40,C40,C43)</f>
        <v>0.5121034952</v>
      </c>
    </row>
    <row r="41" ht="14.25" customHeight="1">
      <c r="A41" s="12" t="s">
        <v>112</v>
      </c>
      <c r="B41" s="12">
        <f>(1/I5)*F33-F29/(I3*I4*I5)</f>
        <v>1.137777778</v>
      </c>
    </row>
    <row r="42" ht="14.25" customHeight="1">
      <c r="A42" s="12" t="s">
        <v>113</v>
      </c>
      <c r="B42" s="12">
        <f>B41-(B38+B39)</f>
        <v>0.0688888889</v>
      </c>
      <c r="C42" s="12">
        <v>4.0</v>
      </c>
      <c r="D42" s="12">
        <f t="shared" ref="D42:D43" si="16">B42/C42</f>
        <v>0.01722222222</v>
      </c>
      <c r="E42" s="12">
        <f>D42/D43</f>
        <v>0.9117647057</v>
      </c>
      <c r="F42" s="12">
        <f>_xlfn.F.INV.RT(0.05,C42,C43)</f>
        <v>3.837853355</v>
      </c>
      <c r="G42" s="12">
        <f>_xlfn.F.DIST.RT(E42,C42,C43)</f>
        <v>0.5013771542</v>
      </c>
    </row>
    <row r="43" ht="14.25" customHeight="1">
      <c r="A43" s="12" t="s">
        <v>84</v>
      </c>
      <c r="B43" s="12">
        <f>B37-B40-B38-B39-B42</f>
        <v>0.1511111112</v>
      </c>
      <c r="C43" s="12">
        <f>C37-(C38+C39+C42+C40)</f>
        <v>8</v>
      </c>
      <c r="D43" s="12">
        <f t="shared" si="16"/>
        <v>0.0188888889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A2"/>
    <mergeCell ref="B1:D1"/>
    <mergeCell ref="E1:G1"/>
    <mergeCell ref="D13:E13"/>
    <mergeCell ref="B14:C14"/>
    <mergeCell ref="D14:E14"/>
    <mergeCell ref="F14:G14"/>
    <mergeCell ref="A31:A3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71"/>
    <col customWidth="1" min="3" max="3" width="17.14"/>
    <col customWidth="1" min="4" max="4" width="18.0"/>
    <col customWidth="1" min="5" max="26" width="8.71"/>
  </cols>
  <sheetData>
    <row r="1" ht="14.25" customHeight="1">
      <c r="A1" s="77" t="s">
        <v>114</v>
      </c>
      <c r="B1" s="78" t="s">
        <v>115</v>
      </c>
      <c r="C1" s="10"/>
      <c r="D1" s="10"/>
      <c r="E1" s="10"/>
      <c r="F1" s="10"/>
      <c r="G1" s="10"/>
      <c r="H1" s="11"/>
      <c r="I1" s="79"/>
    </row>
    <row r="2" ht="14.25" customHeight="1">
      <c r="A2" s="17"/>
      <c r="B2" s="78">
        <v>1.0</v>
      </c>
      <c r="C2" s="11"/>
      <c r="D2" s="78">
        <v>2.0</v>
      </c>
      <c r="E2" s="11"/>
      <c r="F2" s="78">
        <v>3.0</v>
      </c>
      <c r="G2" s="11"/>
      <c r="H2" s="78">
        <v>4.0</v>
      </c>
      <c r="I2" s="11"/>
      <c r="J2" s="12" t="s">
        <v>4</v>
      </c>
      <c r="K2" s="12">
        <v>3.0</v>
      </c>
    </row>
    <row r="3" ht="14.25" customHeight="1">
      <c r="A3" s="7">
        <v>1.0</v>
      </c>
      <c r="B3" s="7">
        <v>17.9</v>
      </c>
      <c r="C3" s="7">
        <v>18.1</v>
      </c>
      <c r="D3" s="7">
        <v>17.8</v>
      </c>
      <c r="E3" s="7">
        <v>17.8</v>
      </c>
      <c r="F3" s="7">
        <v>18.1</v>
      </c>
      <c r="G3" s="7">
        <v>18.2</v>
      </c>
      <c r="H3" s="7">
        <v>17.8</v>
      </c>
      <c r="I3" s="7">
        <v>17.9</v>
      </c>
      <c r="J3" s="12" t="s">
        <v>5</v>
      </c>
      <c r="K3" s="12">
        <v>4.0</v>
      </c>
    </row>
    <row r="4" ht="14.25" customHeight="1">
      <c r="A4" s="7">
        <v>2.0</v>
      </c>
      <c r="B4" s="7">
        <v>18.2</v>
      </c>
      <c r="C4" s="7">
        <v>18.0</v>
      </c>
      <c r="D4" s="7">
        <v>18.0</v>
      </c>
      <c r="E4" s="7">
        <v>18.3</v>
      </c>
      <c r="F4" s="7">
        <v>18.4</v>
      </c>
      <c r="G4" s="7">
        <v>18.1</v>
      </c>
      <c r="H4" s="7">
        <v>18.1</v>
      </c>
      <c r="I4" s="7">
        <v>18.5</v>
      </c>
      <c r="J4" s="12" t="s">
        <v>6</v>
      </c>
      <c r="K4" s="12">
        <v>2.0</v>
      </c>
    </row>
    <row r="5" ht="14.25" customHeight="1">
      <c r="A5" s="7">
        <v>3.0</v>
      </c>
      <c r="B5" s="7">
        <v>18.0</v>
      </c>
      <c r="C5" s="7">
        <v>17.8</v>
      </c>
      <c r="D5" s="7">
        <v>17.8</v>
      </c>
      <c r="E5" s="7">
        <v>18.0</v>
      </c>
      <c r="F5" s="7">
        <v>18.1</v>
      </c>
      <c r="G5" s="7">
        <v>18.3</v>
      </c>
      <c r="H5" s="7">
        <v>18.1</v>
      </c>
      <c r="I5" s="7">
        <v>17.9</v>
      </c>
    </row>
    <row r="6" ht="14.25" customHeight="1"/>
    <row r="7" ht="14.25" customHeight="1">
      <c r="B7" s="12">
        <f t="shared" ref="B7:I7" si="1">B3^2</f>
        <v>320.41</v>
      </c>
      <c r="C7" s="12">
        <f t="shared" si="1"/>
        <v>327.61</v>
      </c>
      <c r="D7" s="12">
        <f t="shared" si="1"/>
        <v>316.84</v>
      </c>
      <c r="E7" s="12">
        <f t="shared" si="1"/>
        <v>316.84</v>
      </c>
      <c r="F7" s="12">
        <f t="shared" si="1"/>
        <v>327.61</v>
      </c>
      <c r="G7" s="12">
        <f t="shared" si="1"/>
        <v>331.24</v>
      </c>
      <c r="H7" s="12">
        <f t="shared" si="1"/>
        <v>316.84</v>
      </c>
      <c r="I7" s="12">
        <f t="shared" si="1"/>
        <v>320.41</v>
      </c>
    </row>
    <row r="8" ht="14.25" customHeight="1">
      <c r="B8" s="12">
        <f t="shared" ref="B8:I8" si="2">B4^2</f>
        <v>331.24</v>
      </c>
      <c r="C8" s="12">
        <f t="shared" si="2"/>
        <v>324</v>
      </c>
      <c r="D8" s="12">
        <f t="shared" si="2"/>
        <v>324</v>
      </c>
      <c r="E8" s="12">
        <f t="shared" si="2"/>
        <v>334.89</v>
      </c>
      <c r="F8" s="12">
        <f t="shared" si="2"/>
        <v>338.56</v>
      </c>
      <c r="G8" s="12">
        <f t="shared" si="2"/>
        <v>327.61</v>
      </c>
      <c r="H8" s="12">
        <f t="shared" si="2"/>
        <v>327.61</v>
      </c>
      <c r="I8" s="12">
        <f t="shared" si="2"/>
        <v>342.25</v>
      </c>
    </row>
    <row r="9" ht="14.25" customHeight="1">
      <c r="B9" s="12">
        <f t="shared" ref="B9:I9" si="3">B5^2</f>
        <v>324</v>
      </c>
      <c r="C9" s="12">
        <f t="shared" si="3"/>
        <v>316.84</v>
      </c>
      <c r="D9" s="12">
        <f t="shared" si="3"/>
        <v>316.84</v>
      </c>
      <c r="E9" s="12">
        <f t="shared" si="3"/>
        <v>324</v>
      </c>
      <c r="F9" s="12">
        <f t="shared" si="3"/>
        <v>327.61</v>
      </c>
      <c r="G9" s="12">
        <f t="shared" si="3"/>
        <v>334.89</v>
      </c>
      <c r="H9" s="12">
        <f t="shared" si="3"/>
        <v>327.61</v>
      </c>
      <c r="I9" s="12">
        <f t="shared" si="3"/>
        <v>320.41</v>
      </c>
      <c r="J9" s="8" t="s">
        <v>16</v>
      </c>
      <c r="K9" s="8">
        <f>SUM(B7:I9)</f>
        <v>7820.16</v>
      </c>
    </row>
    <row r="10" ht="14.25" customHeight="1"/>
    <row r="11" ht="14.25" customHeight="1">
      <c r="A11" s="77" t="s">
        <v>114</v>
      </c>
      <c r="B11" s="78" t="s">
        <v>115</v>
      </c>
      <c r="C11" s="10"/>
      <c r="D11" s="10"/>
      <c r="E11" s="11"/>
    </row>
    <row r="12" ht="14.25" customHeight="1">
      <c r="A12" s="17"/>
      <c r="B12" s="79">
        <v>1.0</v>
      </c>
      <c r="C12" s="79">
        <v>2.0</v>
      </c>
      <c r="D12" s="79">
        <v>3.0</v>
      </c>
      <c r="E12" s="79">
        <v>4.0</v>
      </c>
      <c r="G12" s="12" t="s">
        <v>12</v>
      </c>
    </row>
    <row r="13" ht="14.25" customHeight="1">
      <c r="A13" s="7">
        <v>1.0</v>
      </c>
      <c r="B13" s="7">
        <f t="shared" ref="B13:B15" si="4">B3+C3</f>
        <v>36</v>
      </c>
      <c r="C13" s="7">
        <f t="shared" ref="C13:C15" si="5">D3+E3</f>
        <v>35.6</v>
      </c>
      <c r="D13" s="7">
        <f t="shared" ref="D13:D15" si="6">F3+G3</f>
        <v>36.3</v>
      </c>
      <c r="E13" s="7">
        <f t="shared" ref="E13:E15" si="7">H3+I3</f>
        <v>35.7</v>
      </c>
      <c r="G13" s="12">
        <f t="shared" ref="G13:G16" si="8">SUM(B13:E13)</f>
        <v>143.6</v>
      </c>
    </row>
    <row r="14" ht="14.25" customHeight="1">
      <c r="A14" s="7">
        <v>2.0</v>
      </c>
      <c r="B14" s="7">
        <f t="shared" si="4"/>
        <v>36.2</v>
      </c>
      <c r="C14" s="7">
        <f t="shared" si="5"/>
        <v>36.3</v>
      </c>
      <c r="D14" s="7">
        <f t="shared" si="6"/>
        <v>36.5</v>
      </c>
      <c r="E14" s="7">
        <f t="shared" si="7"/>
        <v>36.6</v>
      </c>
      <c r="G14" s="12">
        <f t="shared" si="8"/>
        <v>145.6</v>
      </c>
    </row>
    <row r="15" ht="14.25" customHeight="1">
      <c r="A15" s="7">
        <v>3.0</v>
      </c>
      <c r="B15" s="7">
        <f t="shared" si="4"/>
        <v>35.8</v>
      </c>
      <c r="C15" s="7">
        <f t="shared" si="5"/>
        <v>35.8</v>
      </c>
      <c r="D15" s="7">
        <f t="shared" si="6"/>
        <v>36.4</v>
      </c>
      <c r="E15" s="7">
        <f t="shared" si="7"/>
        <v>36</v>
      </c>
      <c r="G15" s="12">
        <f t="shared" si="8"/>
        <v>144</v>
      </c>
    </row>
    <row r="16" ht="14.25" customHeight="1">
      <c r="A16" s="12" t="s">
        <v>13</v>
      </c>
      <c r="B16" s="12">
        <f t="shared" ref="B16:E16" si="9">SUM(B13:B15)</f>
        <v>108</v>
      </c>
      <c r="C16" s="12">
        <f t="shared" si="9"/>
        <v>107.7</v>
      </c>
      <c r="D16" s="12">
        <f t="shared" si="9"/>
        <v>109.2</v>
      </c>
      <c r="E16" s="12">
        <f t="shared" si="9"/>
        <v>108.3</v>
      </c>
      <c r="G16" s="12">
        <f t="shared" si="8"/>
        <v>433.2</v>
      </c>
      <c r="H16" s="12" t="s">
        <v>14</v>
      </c>
    </row>
    <row r="17" ht="14.25" customHeight="1"/>
    <row r="18" ht="14.25" customHeight="1">
      <c r="A18" s="12" t="s">
        <v>15</v>
      </c>
      <c r="B18" s="80">
        <f>G13^2</f>
        <v>20620.96</v>
      </c>
      <c r="C18" s="80">
        <f>G14^2</f>
        <v>21199.36</v>
      </c>
      <c r="D18" s="80">
        <f>G15^2</f>
        <v>20736</v>
      </c>
      <c r="F18" s="12" t="s">
        <v>16</v>
      </c>
      <c r="G18" s="80">
        <f>SUM(B18:D18)</f>
        <v>62556.32</v>
      </c>
    </row>
    <row r="19" ht="14.25" customHeight="1">
      <c r="A19" s="12" t="s">
        <v>17</v>
      </c>
      <c r="B19" s="81">
        <f t="shared" ref="B19:E19" si="10">B16^2</f>
        <v>11664</v>
      </c>
      <c r="C19" s="81">
        <f t="shared" si="10"/>
        <v>11599.29</v>
      </c>
      <c r="D19" s="81">
        <f t="shared" si="10"/>
        <v>11924.64</v>
      </c>
      <c r="E19" s="81">
        <f t="shared" si="10"/>
        <v>11728.89</v>
      </c>
      <c r="F19" s="12" t="s">
        <v>16</v>
      </c>
      <c r="G19" s="81">
        <f>SUM(B19:E19)</f>
        <v>46916.82</v>
      </c>
    </row>
    <row r="20" ht="14.25" customHeight="1">
      <c r="F20" s="8" t="s">
        <v>18</v>
      </c>
      <c r="G20" s="8">
        <f>G16^2</f>
        <v>187662.24</v>
      </c>
    </row>
    <row r="21" ht="14.25" customHeight="1"/>
    <row r="22" ht="14.25" customHeight="1">
      <c r="A22" s="12" t="s">
        <v>20</v>
      </c>
      <c r="B22" s="7">
        <f t="shared" ref="B22:E22" si="11">B13^2</f>
        <v>1296</v>
      </c>
      <c r="C22" s="7">
        <f t="shared" si="11"/>
        <v>1267.36</v>
      </c>
      <c r="D22" s="7">
        <f t="shared" si="11"/>
        <v>1317.69</v>
      </c>
      <c r="E22" s="7">
        <f t="shared" si="11"/>
        <v>1274.49</v>
      </c>
    </row>
    <row r="23" ht="14.25" customHeight="1">
      <c r="B23" s="7">
        <f t="shared" ref="B23:E23" si="12">B14^2</f>
        <v>1310.44</v>
      </c>
      <c r="C23" s="7">
        <f t="shared" si="12"/>
        <v>1317.69</v>
      </c>
      <c r="D23" s="7">
        <f t="shared" si="12"/>
        <v>1332.25</v>
      </c>
      <c r="E23" s="7">
        <f t="shared" si="12"/>
        <v>1339.56</v>
      </c>
    </row>
    <row r="24" ht="14.25" customHeight="1">
      <c r="B24" s="7">
        <f t="shared" ref="B24:E24" si="13">B15^2</f>
        <v>1281.64</v>
      </c>
      <c r="C24" s="7">
        <f t="shared" si="13"/>
        <v>1281.64</v>
      </c>
      <c r="D24" s="7">
        <f t="shared" si="13"/>
        <v>1324.96</v>
      </c>
      <c r="E24" s="7">
        <f t="shared" si="13"/>
        <v>1296</v>
      </c>
      <c r="F24" s="8" t="s">
        <v>16</v>
      </c>
      <c r="G24" s="8">
        <f>SUM(B22:E24)</f>
        <v>15639.72</v>
      </c>
    </row>
    <row r="25" ht="14.25" customHeight="1"/>
    <row r="26" ht="14.25" customHeight="1"/>
    <row r="27" ht="14.25" customHeight="1">
      <c r="B27" s="12" t="s">
        <v>21</v>
      </c>
      <c r="C27" s="12" t="s">
        <v>107</v>
      </c>
      <c r="D27" s="12" t="s">
        <v>108</v>
      </c>
      <c r="E27" s="12" t="s">
        <v>97</v>
      </c>
    </row>
    <row r="28" ht="14.25" customHeight="1">
      <c r="A28" s="12" t="s">
        <v>26</v>
      </c>
      <c r="B28" s="12">
        <f>G18/(K3*K4)-G20/(K2*K3*K4)</f>
        <v>0.28</v>
      </c>
      <c r="C28" s="12">
        <v>2.0</v>
      </c>
      <c r="D28" s="12">
        <f t="shared" ref="D28:D29" si="14">B28/C28</f>
        <v>0.14</v>
      </c>
      <c r="E28" s="12">
        <f>D28/D32</f>
        <v>5.6</v>
      </c>
    </row>
    <row r="29" ht="14.25" customHeight="1">
      <c r="A29" s="12" t="s">
        <v>116</v>
      </c>
      <c r="B29" s="12">
        <f>G19/(K2*K4)-G20/(K2*K3*K4)</f>
        <v>0.21</v>
      </c>
      <c r="C29" s="12">
        <v>3.0</v>
      </c>
      <c r="D29" s="12">
        <f t="shared" si="14"/>
        <v>0.07</v>
      </c>
      <c r="E29" s="12">
        <f>D29/D32</f>
        <v>2.8</v>
      </c>
    </row>
    <row r="30" ht="14.25" customHeight="1">
      <c r="A30" s="12" t="s">
        <v>117</v>
      </c>
      <c r="B30" s="12">
        <f>G24/K4-G20/(K2*K3*K4)</f>
        <v>0.6</v>
      </c>
    </row>
    <row r="31" ht="14.25" customHeight="1">
      <c r="A31" s="12" t="s">
        <v>29</v>
      </c>
      <c r="B31" s="12">
        <f>B30-B28-B29</f>
        <v>0.11</v>
      </c>
      <c r="C31" s="12">
        <v>6.0</v>
      </c>
      <c r="D31" s="12">
        <f t="shared" ref="D31:D32" si="15">B31/C31</f>
        <v>0.01833333333</v>
      </c>
      <c r="E31" s="12">
        <f>D31/D32</f>
        <v>0.7333333333</v>
      </c>
    </row>
    <row r="32" ht="14.25" customHeight="1">
      <c r="A32" s="12" t="s">
        <v>84</v>
      </c>
      <c r="B32" s="12">
        <f>B33-B30</f>
        <v>0.3</v>
      </c>
      <c r="C32" s="12">
        <f>C33-C28-C29-C31</f>
        <v>12</v>
      </c>
      <c r="D32" s="12">
        <f t="shared" si="15"/>
        <v>0.025</v>
      </c>
    </row>
    <row r="33" ht="14.25" customHeight="1">
      <c r="A33" s="12" t="s">
        <v>25</v>
      </c>
      <c r="B33" s="12">
        <f>K9-G20/(K2*K3*K4)</f>
        <v>0.9</v>
      </c>
      <c r="C33" s="12">
        <v>23.0</v>
      </c>
    </row>
    <row r="34" ht="14.25" customHeight="1"/>
    <row r="35" ht="14.25" customHeight="1">
      <c r="A35" s="12" t="s">
        <v>118</v>
      </c>
      <c r="B35" s="12" t="s">
        <v>21</v>
      </c>
      <c r="C35" s="12" t="s">
        <v>107</v>
      </c>
      <c r="D35" s="12" t="s">
        <v>108</v>
      </c>
      <c r="E35" s="12" t="s">
        <v>97</v>
      </c>
      <c r="F35" s="12" t="s">
        <v>109</v>
      </c>
      <c r="G35" s="12" t="s">
        <v>110</v>
      </c>
    </row>
    <row r="36" ht="14.25" customHeight="1">
      <c r="A36" s="12" t="s">
        <v>119</v>
      </c>
      <c r="B36" s="12">
        <v>0.28</v>
      </c>
      <c r="C36" s="12">
        <v>2.0</v>
      </c>
      <c r="D36" s="12">
        <v>0.14</v>
      </c>
      <c r="E36" s="82">
        <v>5.6</v>
      </c>
      <c r="F36" s="75">
        <f>_xlfn.F.INV.RT(0.05,C36,C39)</f>
        <v>3.885293835</v>
      </c>
      <c r="G36" s="83">
        <f>_xlfn.F.DIST.RT(E36,C36,C39)</f>
        <v>0.01914959383</v>
      </c>
    </row>
    <row r="37" ht="14.25" customHeight="1">
      <c r="A37" s="12" t="s">
        <v>120</v>
      </c>
      <c r="B37" s="12">
        <v>0.21</v>
      </c>
      <c r="C37" s="12">
        <v>3.0</v>
      </c>
      <c r="D37" s="12">
        <v>0.07</v>
      </c>
      <c r="E37" s="12">
        <v>2.8</v>
      </c>
      <c r="F37" s="12">
        <f>_xlfn.F.INV.RT(0.05,C37,C39)</f>
        <v>3.490294819</v>
      </c>
      <c r="G37" s="12">
        <f>_xlfn.F.DIST.RT(E37,C37,C39)</f>
        <v>0.08533456258</v>
      </c>
    </row>
    <row r="38" ht="14.25" customHeight="1">
      <c r="A38" s="12" t="s">
        <v>121</v>
      </c>
      <c r="B38" s="12">
        <v>0.11</v>
      </c>
      <c r="C38" s="12">
        <v>6.0</v>
      </c>
      <c r="D38" s="12">
        <v>0.018333333</v>
      </c>
      <c r="E38" s="12">
        <v>0.733333</v>
      </c>
      <c r="F38" s="12">
        <f>_xlfn.F.INV.RT(0.05,C38,C39)</f>
        <v>2.996120378</v>
      </c>
      <c r="G38" s="12">
        <f>_xlfn.F.DIST.RT(E38,C38,C39)</f>
        <v>0.6325060864</v>
      </c>
    </row>
    <row r="39" ht="14.25" customHeight="1">
      <c r="A39" s="12" t="s">
        <v>122</v>
      </c>
      <c r="B39" s="12">
        <v>0.3</v>
      </c>
      <c r="C39" s="12">
        <v>12.0</v>
      </c>
      <c r="D39" s="12">
        <v>0.025</v>
      </c>
    </row>
    <row r="40" ht="14.25" customHeight="1">
      <c r="A40" s="12" t="s">
        <v>123</v>
      </c>
      <c r="B40" s="12">
        <v>0.9</v>
      </c>
      <c r="C40" s="12">
        <v>23.0</v>
      </c>
    </row>
    <row r="41" ht="14.25" customHeight="1"/>
    <row r="42" ht="14.25" customHeight="1">
      <c r="A42" s="84" t="s">
        <v>124</v>
      </c>
      <c r="B42" s="84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A2"/>
    <mergeCell ref="B1:H1"/>
    <mergeCell ref="B2:C2"/>
    <mergeCell ref="D2:E2"/>
    <mergeCell ref="F2:G2"/>
    <mergeCell ref="H2:I2"/>
    <mergeCell ref="A11:A12"/>
    <mergeCell ref="B11:E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2022-11-15T11:38:50Z</dcterms:created>
  <dc:creator>Surface</dc:creator>
</cp:coreProperties>
</file>