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TU\Stage\Mr_Andry\"/>
    </mc:Choice>
  </mc:AlternateContent>
  <xr:revisionPtr revIDLastSave="0" documentId="13_ncr:1_{D4B612AD-9E77-494E-846C-DFE819535785}" xr6:coauthVersionLast="47" xr6:coauthVersionMax="47" xr10:uidLastSave="{00000000-0000-0000-0000-000000000000}"/>
  <bookViews>
    <workbookView xWindow="-120" yWindow="-120" windowWidth="20730" windowHeight="11760" tabRatio="570" xr2:uid="{00000000-000D-0000-FFFF-FFFF00000000}"/>
  </bookViews>
  <sheets>
    <sheet name="BDQ DOUCHE&amp;WC " sheetId="45" r:id="rId1"/>
    <sheet name="BDE DOUCHE&amp;WC" sheetId="28" r:id="rId2"/>
    <sheet name="PRIX MATX" sheetId="22" r:id="rId3"/>
    <sheet name="Feuil1" sheetId="46" r:id="rId4"/>
  </sheets>
  <calcPr calcId="191028"/>
</workbook>
</file>

<file path=xl/calcChain.xml><?xml version="1.0" encoding="utf-8"?>
<calcChain xmlns="http://schemas.openxmlformats.org/spreadsheetml/2006/main">
  <c r="I194" i="45" l="1"/>
  <c r="I193" i="45"/>
  <c r="I192" i="45"/>
  <c r="D27" i="45"/>
  <c r="I41" i="45"/>
  <c r="I42" i="45"/>
  <c r="I43" i="45"/>
  <c r="J45" i="45"/>
  <c r="H74" i="45"/>
  <c r="G225" i="45"/>
  <c r="I225" i="45"/>
  <c r="G224" i="45"/>
  <c r="I224" i="45" s="1"/>
  <c r="G223" i="45"/>
  <c r="I223" i="45"/>
  <c r="G222" i="45"/>
  <c r="I222" i="45" s="1"/>
  <c r="G221" i="45"/>
  <c r="I221" i="45"/>
  <c r="G220" i="45"/>
  <c r="I220" i="45" s="1"/>
  <c r="G219" i="45"/>
  <c r="I219" i="45"/>
  <c r="G218" i="45"/>
  <c r="I218" i="45" s="1"/>
  <c r="G217" i="45"/>
  <c r="I217" i="45"/>
  <c r="G216" i="45"/>
  <c r="I216" i="45" s="1"/>
  <c r="G215" i="45"/>
  <c r="I215" i="45"/>
  <c r="G214" i="45"/>
  <c r="I214" i="45" s="1"/>
  <c r="G213" i="45"/>
  <c r="I213" i="45"/>
  <c r="G212" i="45"/>
  <c r="I212" i="45" s="1"/>
  <c r="G211" i="45"/>
  <c r="I211" i="45"/>
  <c r="I226" i="45"/>
  <c r="I165" i="45"/>
  <c r="I166" i="45"/>
  <c r="I164" i="45"/>
  <c r="I167" i="45" s="1"/>
  <c r="F182" i="45" s="1"/>
  <c r="I155" i="45"/>
  <c r="H48" i="45"/>
  <c r="H47" i="45"/>
  <c r="I119" i="45"/>
  <c r="H105" i="45"/>
  <c r="H104" i="45"/>
  <c r="H100" i="45"/>
  <c r="H99" i="45"/>
  <c r="H91" i="45"/>
  <c r="I91" i="45" s="1"/>
  <c r="H90" i="45"/>
  <c r="H88" i="45"/>
  <c r="H87" i="45"/>
  <c r="H80" i="45"/>
  <c r="I80" i="45" s="1"/>
  <c r="H79" i="45"/>
  <c r="H76" i="45"/>
  <c r="H75" i="45"/>
  <c r="I75" i="45" s="1"/>
  <c r="H59" i="45"/>
  <c r="I59" i="45" s="1"/>
  <c r="H58" i="45"/>
  <c r="H57" i="45"/>
  <c r="H64" i="45"/>
  <c r="I64" i="45" s="1"/>
  <c r="H63" i="45"/>
  <c r="I63" i="45" s="1"/>
  <c r="H62" i="45"/>
  <c r="H61" i="45"/>
  <c r="H34" i="45"/>
  <c r="I34" i="45" s="1"/>
  <c r="H33" i="45"/>
  <c r="H32" i="45"/>
  <c r="H30" i="45"/>
  <c r="I30" i="45" s="1"/>
  <c r="H29" i="45"/>
  <c r="I29" i="45" s="1"/>
  <c r="H28" i="45"/>
  <c r="I28" i="45" s="1"/>
  <c r="I51" i="45" s="1"/>
  <c r="F175" i="45" s="1"/>
  <c r="D162" i="45"/>
  <c r="I162" i="45"/>
  <c r="D152" i="45"/>
  <c r="D147" i="45"/>
  <c r="D142" i="45"/>
  <c r="D139" i="45"/>
  <c r="D125" i="45"/>
  <c r="D122" i="45"/>
  <c r="D117" i="45"/>
  <c r="D111" i="45"/>
  <c r="D102" i="45"/>
  <c r="D97" i="45"/>
  <c r="D89" i="45"/>
  <c r="D86" i="45"/>
  <c r="D77" i="45"/>
  <c r="D73" i="45"/>
  <c r="D70" i="45"/>
  <c r="D65" i="45"/>
  <c r="D32" i="28"/>
  <c r="D60" i="45"/>
  <c r="D56" i="45"/>
  <c r="I88" i="45"/>
  <c r="I87" i="45"/>
  <c r="F45" i="28"/>
  <c r="F89" i="28"/>
  <c r="F6" i="46"/>
  <c r="F7" i="46"/>
  <c r="F8" i="46"/>
  <c r="F3" i="46"/>
  <c r="F4" i="46"/>
  <c r="F5" i="46"/>
  <c r="F2" i="46"/>
  <c r="D23" i="28"/>
  <c r="D14" i="45"/>
  <c r="D46" i="45"/>
  <c r="D40" i="45"/>
  <c r="D35" i="45"/>
  <c r="D31" i="45"/>
  <c r="D25" i="45"/>
  <c r="D21" i="45"/>
  <c r="I141" i="45"/>
  <c r="I157" i="45" s="1"/>
  <c r="F181" i="45" s="1"/>
  <c r="I143" i="45"/>
  <c r="I144" i="45"/>
  <c r="I145" i="45"/>
  <c r="I146" i="45"/>
  <c r="I148" i="45"/>
  <c r="I149" i="45"/>
  <c r="I150" i="45"/>
  <c r="I151" i="45"/>
  <c r="I153" i="45"/>
  <c r="I154" i="45"/>
  <c r="I140" i="45"/>
  <c r="I133" i="45"/>
  <c r="I134" i="45"/>
  <c r="F180" i="45" s="1"/>
  <c r="I114" i="45"/>
  <c r="I115" i="45"/>
  <c r="I116" i="45"/>
  <c r="I118" i="45"/>
  <c r="I120" i="45"/>
  <c r="I121" i="45"/>
  <c r="I123" i="45"/>
  <c r="I126" i="45"/>
  <c r="I113" i="45"/>
  <c r="I99" i="45"/>
  <c r="I106" i="45" s="1"/>
  <c r="F178" i="45" s="1"/>
  <c r="I100" i="45"/>
  <c r="I101" i="45"/>
  <c r="I103" i="45"/>
  <c r="I104" i="45"/>
  <c r="I105" i="45"/>
  <c r="I98" i="45"/>
  <c r="I15" i="45"/>
  <c r="I16" i="45" s="1"/>
  <c r="F174" i="45" s="1"/>
  <c r="I14" i="45"/>
  <c r="I90" i="45"/>
  <c r="I58" i="45"/>
  <c r="I61" i="45"/>
  <c r="I62" i="45"/>
  <c r="I66" i="45"/>
  <c r="I67" i="45"/>
  <c r="I68" i="45"/>
  <c r="I69" i="45"/>
  <c r="I71" i="45"/>
  <c r="I72" i="45"/>
  <c r="I74" i="45"/>
  <c r="I76" i="45"/>
  <c r="I78" i="45"/>
  <c r="I79" i="45"/>
  <c r="I57" i="45"/>
  <c r="I33" i="45"/>
  <c r="I36" i="45"/>
  <c r="I37" i="45"/>
  <c r="I38" i="45"/>
  <c r="I39" i="45"/>
  <c r="I44" i="45"/>
  <c r="I45" i="45"/>
  <c r="I47" i="45"/>
  <c r="I48" i="45"/>
  <c r="I49" i="45"/>
  <c r="I50" i="45"/>
  <c r="I32" i="45"/>
  <c r="I26" i="45"/>
  <c r="I23" i="45"/>
  <c r="I24" i="45"/>
  <c r="I22" i="45"/>
  <c r="H156" i="45"/>
  <c r="I156" i="45"/>
  <c r="I127" i="45"/>
  <c r="I124" i="45"/>
  <c r="I8" i="45"/>
  <c r="I9" i="45" s="1"/>
  <c r="F173" i="45" s="1"/>
  <c r="H184" i="45"/>
  <c r="A182" i="45"/>
  <c r="A181" i="45"/>
  <c r="A180" i="45"/>
  <c r="A179" i="45"/>
  <c r="A178" i="45"/>
  <c r="A177" i="45"/>
  <c r="A176" i="45"/>
  <c r="A175" i="45"/>
  <c r="A174" i="45"/>
  <c r="A173" i="45"/>
  <c r="I128" i="45"/>
  <c r="F179" i="45" s="1"/>
  <c r="F10" i="46"/>
  <c r="E31" i="28"/>
  <c r="E33" i="28"/>
  <c r="E32" i="28"/>
  <c r="F90" i="28"/>
  <c r="F91" i="28"/>
  <c r="F36" i="28"/>
  <c r="F53" i="28"/>
  <c r="F52" i="28"/>
  <c r="F54" i="28"/>
  <c r="F102" i="28"/>
  <c r="F75" i="28"/>
  <c r="F76" i="28"/>
  <c r="F77" i="28"/>
  <c r="F74" i="28"/>
  <c r="A102" i="28"/>
  <c r="F68" i="28"/>
  <c r="F46" i="28"/>
  <c r="F106" i="28"/>
  <c r="F78" i="28"/>
  <c r="F105" i="28"/>
  <c r="F69" i="28"/>
  <c r="F104" i="28"/>
  <c r="A106" i="28"/>
  <c r="A105" i="28"/>
  <c r="A104" i="28"/>
  <c r="A103" i="28"/>
  <c r="A101" i="28"/>
  <c r="A100" i="28"/>
  <c r="A99" i="28"/>
  <c r="A98" i="28"/>
  <c r="A97" i="28"/>
  <c r="F32" i="28"/>
  <c r="F7" i="28"/>
  <c r="F8" i="28"/>
  <c r="F25" i="28"/>
  <c r="F20" i="28"/>
  <c r="F60" i="28"/>
  <c r="F59" i="28"/>
  <c r="F19" i="28"/>
  <c r="F21" i="28"/>
  <c r="F47" i="28"/>
  <c r="F101" i="28"/>
  <c r="F97" i="28"/>
  <c r="F22" i="28"/>
  <c r="F34" i="28"/>
  <c r="F33" i="28"/>
  <c r="F13" i="28"/>
  <c r="F61" i="28"/>
  <c r="F31" i="28"/>
  <c r="F35" i="28"/>
  <c r="F62" i="28"/>
  <c r="F14" i="28"/>
  <c r="F98" i="28"/>
  <c r="F37" i="28"/>
  <c r="F63" i="28"/>
  <c r="F103" i="28"/>
  <c r="F23" i="28"/>
  <c r="F100" i="28"/>
  <c r="F24" i="28"/>
  <c r="F26" i="28"/>
  <c r="F99" i="28"/>
  <c r="F108" i="28"/>
  <c r="I81" i="45" l="1"/>
  <c r="F176" i="45" s="1"/>
  <c r="F184" i="45" s="1"/>
  <c r="I92" i="45"/>
  <c r="F177" i="45" s="1"/>
  <c r="F186" i="45" l="1"/>
  <c r="I190" i="45"/>
  <c r="I191" i="45" l="1"/>
</calcChain>
</file>

<file path=xl/sharedStrings.xml><?xml version="1.0" encoding="utf-8"?>
<sst xmlns="http://schemas.openxmlformats.org/spreadsheetml/2006/main" count="735" uniqueCount="232">
  <si>
    <t>II-1</t>
  </si>
  <si>
    <t>m2</t>
  </si>
  <si>
    <t>m3</t>
  </si>
  <si>
    <t>III-1</t>
  </si>
  <si>
    <t>III-2</t>
  </si>
  <si>
    <t>III-3</t>
  </si>
  <si>
    <t>III-4</t>
  </si>
  <si>
    <t>IV-1</t>
  </si>
  <si>
    <t>kg</t>
  </si>
  <si>
    <t>V-1</t>
  </si>
  <si>
    <t>ml</t>
  </si>
  <si>
    <t>VII-1</t>
  </si>
  <si>
    <t>U</t>
  </si>
  <si>
    <t>VII-2</t>
  </si>
  <si>
    <t>VIII-1</t>
  </si>
  <si>
    <t>TOTAL</t>
  </si>
  <si>
    <t>III-5</t>
  </si>
  <si>
    <t>Kg</t>
  </si>
  <si>
    <t>III-6</t>
  </si>
  <si>
    <t>IX-1</t>
  </si>
  <si>
    <t>IX-2</t>
  </si>
  <si>
    <t>sac</t>
  </si>
  <si>
    <t>Peinture à l'huile</t>
  </si>
  <si>
    <t>N° DE PRIX</t>
  </si>
  <si>
    <t>DESIGNATION DES TRAVAUX</t>
  </si>
  <si>
    <t>QUANTITE</t>
  </si>
  <si>
    <t>MONTANT</t>
  </si>
  <si>
    <t>MATERIAUX</t>
  </si>
  <si>
    <t>Fer tor 6</t>
  </si>
  <si>
    <t>Fer tor 8</t>
  </si>
  <si>
    <t>barre</t>
  </si>
  <si>
    <t>Caillasse 40/70</t>
  </si>
  <si>
    <t>Gouttière de 2,00m</t>
  </si>
  <si>
    <t>PU (Ar.)</t>
  </si>
  <si>
    <t>Sable de rivière</t>
  </si>
  <si>
    <t>Gravillon 5/25</t>
  </si>
  <si>
    <t>Moellon 20*20*20</t>
  </si>
  <si>
    <t>Fil récuit</t>
  </si>
  <si>
    <t>Fer tor 10</t>
  </si>
  <si>
    <t>Fer tor 12</t>
  </si>
  <si>
    <t>Carreau de faïence 15*15</t>
  </si>
  <si>
    <t>Madrier 7*17 de 4,00 m</t>
  </si>
  <si>
    <t>Pointe 100</t>
  </si>
  <si>
    <t>feuille</t>
  </si>
  <si>
    <t>Cale tôle avec rondelle et vis</t>
  </si>
  <si>
    <t>Pointe tôle</t>
  </si>
  <si>
    <t>TPG 50/100ème de 2,00*1,00</t>
  </si>
  <si>
    <t>Peinture à l'eau intérieure</t>
  </si>
  <si>
    <t>Peinture à l'eau extérieure</t>
  </si>
  <si>
    <t>Pointe 40/60/70/100</t>
  </si>
  <si>
    <t>Planche en bois pin de 2,00 m</t>
  </si>
  <si>
    <t xml:space="preserve">Briques </t>
  </si>
  <si>
    <t>Briques cuites en argile 18*8</t>
  </si>
  <si>
    <t>Bois carré pin 5*5 de 4,00 m</t>
  </si>
  <si>
    <t>Tany mena</t>
  </si>
  <si>
    <t>TOTAL GENERAL</t>
  </si>
  <si>
    <t>III-7</t>
  </si>
  <si>
    <t>V-2</t>
  </si>
  <si>
    <t>SOUS TOTAL TERRASSEMENT</t>
  </si>
  <si>
    <t>SERIE N° 2 : TERRASSEMENT</t>
  </si>
  <si>
    <t>VII-4</t>
  </si>
  <si>
    <t>VI-1</t>
  </si>
  <si>
    <t>VI-2</t>
  </si>
  <si>
    <t>Pointe 50</t>
  </si>
  <si>
    <t>Pointe 30 TH</t>
  </si>
  <si>
    <t>Pointe 70</t>
  </si>
  <si>
    <t>Faîtière de 2,00 m</t>
  </si>
  <si>
    <t>VII-3</t>
  </si>
  <si>
    <t xml:space="preserve">Rouleau </t>
  </si>
  <si>
    <t>Pinceau PM</t>
  </si>
  <si>
    <t>Pinceau GM</t>
  </si>
  <si>
    <t>Fleur de chaux de 30 kg</t>
  </si>
  <si>
    <t>Rouleau</t>
  </si>
  <si>
    <t>White spirit</t>
  </si>
  <si>
    <t>l</t>
  </si>
  <si>
    <t>TOTAL TERRASSEMENT</t>
  </si>
  <si>
    <t>TOTAL ENDUIT</t>
  </si>
  <si>
    <t>TOTAL PEINTURE ET VITRERIE</t>
  </si>
  <si>
    <t>TOTAL MENUISERIE BOIS</t>
  </si>
  <si>
    <t>Bois rond de 4,00 m</t>
  </si>
  <si>
    <t>paquet de 5</t>
  </si>
  <si>
    <t>paquet de 10</t>
  </si>
  <si>
    <t>Support de gouttière</t>
  </si>
  <si>
    <t xml:space="preserve">Whitespirit </t>
  </si>
  <si>
    <t>SOUS TOTAL ENDUIT</t>
  </si>
  <si>
    <t>SOUS TOTAL MENUISERIE BOIS</t>
  </si>
  <si>
    <t>CEM I 42,5</t>
  </si>
  <si>
    <t>tube</t>
  </si>
  <si>
    <t>Madrier 7*17 de 5,00 m</t>
  </si>
  <si>
    <t>Volige pin,lame de 10</t>
  </si>
  <si>
    <t>Gorge en pin de 4,00 m</t>
  </si>
  <si>
    <t>UNITE</t>
  </si>
  <si>
    <t>I-1</t>
  </si>
  <si>
    <t>Installation et repli de chantier</t>
  </si>
  <si>
    <t>IV-2</t>
  </si>
  <si>
    <t>IV-3</t>
  </si>
  <si>
    <t>IV-4</t>
  </si>
  <si>
    <t>IV-5</t>
  </si>
  <si>
    <t>entretoise (6*6)</t>
  </si>
  <si>
    <t>Fft</t>
  </si>
  <si>
    <t>SOUS TOTAL INSTALLATION</t>
  </si>
  <si>
    <t>SOUS TOTAL PLOMBERIE SANITAIRE</t>
  </si>
  <si>
    <t>Toiture</t>
  </si>
  <si>
    <t>Tuyau PVC 100 de 6,00 m</t>
  </si>
  <si>
    <t>BOIS</t>
  </si>
  <si>
    <t>AGREGATS</t>
  </si>
  <si>
    <t>PEINTURE  ET  TOITURE</t>
  </si>
  <si>
    <r>
      <t xml:space="preserve">Bois carré </t>
    </r>
    <r>
      <rPr>
        <b/>
        <i/>
        <sz val="9"/>
        <rFont val="Arial Narrow"/>
        <family val="2"/>
      </rPr>
      <t xml:space="preserve">en </t>
    </r>
    <r>
      <rPr>
        <b/>
        <i/>
        <sz val="9"/>
        <color rgb="FFFF0000"/>
        <rFont val="Arial Narrow"/>
        <family val="2"/>
      </rPr>
      <t>bois ordinaire 6*6</t>
    </r>
    <r>
      <rPr>
        <i/>
        <sz val="9"/>
        <rFont val="Arial Narrow"/>
        <family val="2"/>
      </rPr>
      <t xml:space="preserve"> de 4,00 m</t>
    </r>
  </si>
  <si>
    <r>
      <t>Bois carré</t>
    </r>
    <r>
      <rPr>
        <b/>
        <i/>
        <sz val="9"/>
        <color rgb="FFFF0000"/>
        <rFont val="Arial Narrow"/>
        <family val="2"/>
      </rPr>
      <t xml:space="preserve"> pin 5*5</t>
    </r>
    <r>
      <rPr>
        <i/>
        <sz val="9"/>
        <rFont val="Arial Narrow"/>
        <family val="2"/>
      </rPr>
      <t xml:space="preserve"> de 4,00 m</t>
    </r>
  </si>
  <si>
    <r>
      <t xml:space="preserve">Planche en bois </t>
    </r>
    <r>
      <rPr>
        <b/>
        <i/>
        <sz val="9"/>
        <color rgb="FFFF0000"/>
        <rFont val="Arial Narrow"/>
        <family val="2"/>
      </rPr>
      <t xml:space="preserve">pin </t>
    </r>
    <r>
      <rPr>
        <i/>
        <sz val="9"/>
        <rFont val="Arial Narrow"/>
        <family val="2"/>
      </rPr>
      <t>dur de 4,00 m</t>
    </r>
  </si>
  <si>
    <r>
      <t xml:space="preserve">Planche ordinaire </t>
    </r>
    <r>
      <rPr>
        <b/>
        <i/>
        <sz val="9"/>
        <color rgb="FFFF0000"/>
        <rFont val="Arial Narrow"/>
        <family val="2"/>
      </rPr>
      <t>en bois dur</t>
    </r>
    <r>
      <rPr>
        <i/>
        <sz val="9"/>
        <rFont val="Arial Narrow"/>
        <family val="2"/>
      </rPr>
      <t xml:space="preserve"> de 4,00 m</t>
    </r>
  </si>
  <si>
    <t>FER ET PLOMBERIE</t>
  </si>
  <si>
    <t>Carreau de 30*30</t>
  </si>
  <si>
    <t>Antirouille de 1kg</t>
  </si>
  <si>
    <t>boîte</t>
  </si>
  <si>
    <t>Collier plastique de 50</t>
  </si>
  <si>
    <t>Collier plastique de 30</t>
  </si>
  <si>
    <t>Collier plastique de 100</t>
  </si>
  <si>
    <r>
      <t xml:space="preserve">boîte de 44, </t>
    </r>
    <r>
      <rPr>
        <i/>
        <sz val="9"/>
        <color rgb="FFFF0000"/>
        <rFont val="Arial Narrow"/>
        <family val="2"/>
      </rPr>
      <t>couleur</t>
    </r>
  </si>
  <si>
    <r>
      <t xml:space="preserve">boîte de 44, </t>
    </r>
    <r>
      <rPr>
        <i/>
        <sz val="9"/>
        <color rgb="FFFF0000"/>
        <rFont val="Arial Narrow"/>
        <family val="2"/>
      </rPr>
      <t>blanc</t>
    </r>
  </si>
  <si>
    <t>Gorge de 4,00 m paquet de 5</t>
  </si>
  <si>
    <t>Volige pin ép.8 cm</t>
  </si>
  <si>
    <t>Fer plat 3*20 de 5,70 m</t>
  </si>
  <si>
    <t>Tuyau PVC 50 de 6,00 m</t>
  </si>
  <si>
    <t>Tuyau PVC 30 de 6,00 m</t>
  </si>
  <si>
    <t>Tôle en Galvabac 63/100 ème de 1,00 m de large</t>
  </si>
  <si>
    <t>Tôle en Galvabac 45/100 ème de 1,00 m de large</t>
  </si>
  <si>
    <t>Tôle en Galvabac 50/100 ème de 1,00 m de large</t>
  </si>
  <si>
    <t>TOTAL INSTALLATION</t>
  </si>
  <si>
    <t>IV-6</t>
  </si>
  <si>
    <t>SERIE N° 5: ENDUIT</t>
  </si>
  <si>
    <t>TOTAL PLOMBERIE SANITAIRE</t>
  </si>
  <si>
    <t>X-1</t>
  </si>
  <si>
    <t>X-2</t>
  </si>
  <si>
    <t>RECAPITULATION</t>
  </si>
  <si>
    <t>SOUS TOTAL PEINTURE ET VITRERIE</t>
  </si>
  <si>
    <t>Badigeonnage à la couche d'impréssion à la chaux.</t>
  </si>
  <si>
    <t>Ciment Holcim Orimbato</t>
  </si>
  <si>
    <t xml:space="preserve">Ciment Holcim Lovako </t>
  </si>
  <si>
    <t xml:space="preserve">Ciment Holcim Manda </t>
  </si>
  <si>
    <t>PRIX UNITAIRE</t>
  </si>
  <si>
    <r>
      <t xml:space="preserve">Bois carré </t>
    </r>
    <r>
      <rPr>
        <b/>
        <i/>
        <sz val="9"/>
        <rFont val="Arial Narrow"/>
        <family val="2"/>
      </rPr>
      <t xml:space="preserve">en </t>
    </r>
    <r>
      <rPr>
        <b/>
        <i/>
        <sz val="9"/>
        <color rgb="FFFF0000"/>
        <rFont val="Arial Narrow"/>
        <family val="2"/>
      </rPr>
      <t>bois ordinaire 10*10</t>
    </r>
    <r>
      <rPr>
        <i/>
        <sz val="9"/>
        <rFont val="Arial Narrow"/>
        <family val="2"/>
      </rPr>
      <t xml:space="preserve"> de 4,00 m</t>
    </r>
  </si>
  <si>
    <t>Coude 90/120</t>
  </si>
  <si>
    <t>Colle girffix</t>
  </si>
  <si>
    <t>tuber</t>
  </si>
  <si>
    <t xml:space="preserve">Vitre demi double </t>
  </si>
  <si>
    <r>
      <t xml:space="preserve">RECAPITULATION DES MATERIAUX </t>
    </r>
    <r>
      <rPr>
        <b/>
        <i/>
        <u/>
        <sz val="12"/>
        <rFont val="Arial Narrow"/>
        <family val="2"/>
      </rPr>
      <t>(sans frais de transport)</t>
    </r>
  </si>
  <si>
    <t>Carreau 30*30</t>
  </si>
  <si>
    <t>IX-4</t>
  </si>
  <si>
    <t>Fouille en rigole, en terrain meuble de toute nature</t>
  </si>
  <si>
    <t>II-2</t>
  </si>
  <si>
    <t>Evacuation des terres non utilisées</t>
  </si>
  <si>
    <t>Fourniture et mise en œuvre d'hérissonnage en pierre sèche d'épaisseur de 0,15 m</t>
  </si>
  <si>
    <t>Fourniture et mise en œuvre du béton dosé à 300kg/m3 de CEM I 42,5 d'épaisseur de 0,08 m pour dallage</t>
  </si>
  <si>
    <t>Acier pour armatures du béton ci-dessus de tout diamètre, y compris coupe, façonnage, ligature et toutes sujétions</t>
  </si>
  <si>
    <t>Fourniture et mise en oeuvre de coffrage en bois ordinaire</t>
  </si>
  <si>
    <t>Fourniture et mise en œuvre de maçonnerie de moellons hourdées au mortier de ciment dosé à 300kg/m3 pour la fondation</t>
  </si>
  <si>
    <t xml:space="preserve">Fourniture et mise en oeuvre de maçonnerie de briques cuites en mur 11 hourdée en mortier de ciment dosé à 300kg/m3               </t>
  </si>
  <si>
    <t xml:space="preserve">Fourniture et mise en oeuvre de maçonnerie de briques cuites en mur 22 scellés en terre rouge                 </t>
  </si>
  <si>
    <t>Fourniture et mise en œuvre de claustras d'aération</t>
  </si>
  <si>
    <t>SERIE N° 6: REVETEMENT</t>
  </si>
  <si>
    <t>Fourniture et pose des carreaux muraux de 20 x 30 y compris coupe</t>
  </si>
  <si>
    <t xml:space="preserve">Charpente en bois dur pour des pannes, solives et entretoises  y compris fixation et toutes sujétions de pose </t>
  </si>
  <si>
    <t>Fourniture et pose de gorge en pin</t>
  </si>
  <si>
    <t>Fourniture et pose de plafonnage en volige pin de 15x100, y compris toutes accèssoires de pose</t>
  </si>
  <si>
    <t xml:space="preserve">TOTAL CHARPENTE - COUVERTURE - PLAFONNAGE </t>
  </si>
  <si>
    <t xml:space="preserve">SERIE N° 7: CHARPENTE - COUVERTURE - PLAFONNAGE </t>
  </si>
  <si>
    <t>SERIE N° 8: MENUISERIE BOIS</t>
  </si>
  <si>
    <t>Peinture à l'eau plastique extérieure de type Valnyl ou Torgapint lavable en deux couches</t>
  </si>
  <si>
    <t>Peinture à l'eau plastique intérieure de type Valnyl ou Torgapint lavable en deux couches</t>
  </si>
  <si>
    <t>Claustras</t>
  </si>
  <si>
    <t xml:space="preserve">SOUS TOTAL CHARPENTE - COUVERTURE - PLAFONNAGE </t>
  </si>
  <si>
    <t>SOUS TOTAL REVETEMENT</t>
  </si>
  <si>
    <t>Carreau 20*30</t>
  </si>
  <si>
    <t>Peinture à l'huile glycérophtalique en deux couches avec toutes sujétions d'exécution pour ouvrages métalliques,bois et plafond</t>
  </si>
  <si>
    <t>Blocage</t>
  </si>
  <si>
    <t>Planche en bois pin de 4,00 m, 0,15 m de large</t>
  </si>
  <si>
    <t>Pointe 50/60</t>
  </si>
  <si>
    <t>Bois carré 8*8 de 4,00m</t>
  </si>
  <si>
    <t>TOG 50/100 ème de 3,00 m , de 90 cm de large</t>
  </si>
  <si>
    <t>TOG 50/100 ème de 2,50 m , de 90 cm de large</t>
  </si>
  <si>
    <t>TPN 20/10 èmé</t>
  </si>
  <si>
    <t>TPN 15/10 èmé</t>
  </si>
  <si>
    <t>Tube rectangle 40*30*1,5</t>
  </si>
  <si>
    <t>Fer cornière 30*30*35</t>
  </si>
  <si>
    <t xml:space="preserve">Peinture à l'eau extérieure </t>
  </si>
  <si>
    <t xml:space="preserve">Peinture à l'eau intérieure </t>
  </si>
  <si>
    <t>Enduit ordinaire au mortier de ciment dosé à 300kg/m3 d'épaisseur de 0,015 m pour les murs, les plafonds et les faces vues du béton</t>
  </si>
  <si>
    <t>Gravillon 10/20</t>
  </si>
  <si>
    <t>Madrier (5*15) de 4,00m</t>
  </si>
  <si>
    <t>Fourniture et pose des carreaux sols de 30 x 30 y compris coupe et chape au mortier de pose</t>
  </si>
  <si>
    <r>
      <t>Fourniture et mise en œuvre du béton de proprété dosé à 150kg/m</t>
    </r>
    <r>
      <rPr>
        <vertAlign val="superscript"/>
        <sz val="10"/>
        <rFont val="Arial Narrow"/>
        <family val="2"/>
      </rPr>
      <t>3</t>
    </r>
    <r>
      <rPr>
        <sz val="10"/>
        <rFont val="Arial Narrow"/>
        <family val="2"/>
      </rPr>
      <t xml:space="preserve"> de CEM I 42,5  d'épaisseur 0.05 m des semelles filantes</t>
    </r>
  </si>
  <si>
    <t>IX-3</t>
  </si>
  <si>
    <t>Rondelle et cale tôle</t>
  </si>
  <si>
    <t>Ariary</t>
  </si>
  <si>
    <t>Fourniture et pose WC  à La turque y compris accèssoires</t>
  </si>
  <si>
    <t>Fourniture et pose de porte pleine avec bâtis en bois dur  à un vantail de dimension de 90 x 190</t>
  </si>
  <si>
    <t>Fourniture et mise en œuvre du béton armé dosé à 350kg/m3 de CEM I 42,5 pour les poteaux, dalles, linteaux, chaînages</t>
  </si>
  <si>
    <t>Fourniture et mise en œuvre du béton armé dosé à 350kg/m3 de CEM I 42,5 pour les parois de fosse perdue,les semelles, attentes poteaux et chaînages de maçonnerie de moellons</t>
  </si>
  <si>
    <t xml:space="preserve">CONSTRUCTION D'UN WC ET DES DOUCHES </t>
  </si>
  <si>
    <t>BORDEREAU DU DETAIL ESTIMATIF</t>
  </si>
  <si>
    <t xml:space="preserve">SERIE N° 3 : BETON ET MACONNERIE EN INFRASTRUCTURE </t>
  </si>
  <si>
    <t>SERIE N° 4 : BETON ET MACONNERIE EN SUPERSTRUCTURE</t>
  </si>
  <si>
    <t xml:space="preserve">TOTAL BETON ET MACONNERIE EN INFRASTRUCTURE </t>
  </si>
  <si>
    <t>TOTAL BETON ET MACONNERIE EN SUPERSTRUCTURE</t>
  </si>
  <si>
    <t>SERIE N° 1 : INSTALLATION DE CHANTIER</t>
  </si>
  <si>
    <t xml:space="preserve">SERIE N° 9: PEINTURE </t>
  </si>
  <si>
    <t>SERIE N° 10: PLOMBERIE SANITAIRE</t>
  </si>
  <si>
    <t>BORDEREAU DU DETAIL QUANTITATIF</t>
  </si>
  <si>
    <t xml:space="preserve">SOUS TOTAL BETON ET MACONNERIE EN INFRASTRUCTURE </t>
  </si>
  <si>
    <t>SOUS TOTAL MACONNERIE EN SUPERSTRUCTURE</t>
  </si>
  <si>
    <t>Ciment blanc</t>
  </si>
  <si>
    <t>sachet 1 kg</t>
  </si>
  <si>
    <t>pannes (5*15)</t>
  </si>
  <si>
    <t>Tôle Galvabac 50/100 ème 2,50 m</t>
  </si>
  <si>
    <t>Feuille</t>
  </si>
  <si>
    <t>Tuyau d'évacuation en PVC 100</t>
  </si>
  <si>
    <t>Chape au mortier de ciment dosé à 400kg/m3 d'épaisseur de 0,03 m pour le dallage extérieur</t>
  </si>
  <si>
    <t>Couverture enTôle Galvabac 50/100 ème y compris coupe, fixation et toutes sujétions de pose.</t>
  </si>
  <si>
    <t>Tôle Galvabac 50/100 ème 0,70 m</t>
  </si>
  <si>
    <t>Couverture en tôle Galvabac 50/100ème y compris coupe, fixation et toutes sujétions de pose.</t>
  </si>
  <si>
    <t>Tire fonds</t>
  </si>
  <si>
    <t>Tuyau PVC 100</t>
  </si>
  <si>
    <t>Coude 100</t>
  </si>
  <si>
    <t>ColleGirfix</t>
  </si>
  <si>
    <t>MO</t>
  </si>
  <si>
    <t>Ciment Holcim Manda</t>
  </si>
  <si>
    <t>Fer tor 14</t>
  </si>
  <si>
    <t>TRANSPORT</t>
  </si>
  <si>
    <t>TOTAL REVETEMENT</t>
  </si>
  <si>
    <r>
      <t xml:space="preserve">Arrêté le présent du devis de bordereau de détail estimatif à la somme: </t>
    </r>
    <r>
      <rPr>
        <b/>
        <sz val="10"/>
        <rFont val="Arial Narrow"/>
        <family val="2"/>
      </rPr>
      <t>Treize millions quinze mille quatre cent Ariary (Ar. 13 015 400)</t>
    </r>
  </si>
  <si>
    <t>TOT MAT + TRANSP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</si>
</sst>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.00\ _F_-;\-* #,##0.00\ _F_-;_-* &quot;-&quot;??\ _F_-;_-@_-"/>
    <numFmt numFmtId="166" formatCode="#,##0.000"/>
    <numFmt numFmtId="167" formatCode="0.000"/>
    <numFmt numFmtId="168" formatCode="_-* #,##0\ _F_-;\-* #,##0\ _F_-;_-* &quot;-&quot;??\ _F_-;_-@_-"/>
    <numFmt numFmtId="169" formatCode="_-* #,##0.000\ _F_-;\-* #,##0.000\ _F_-;_-* &quot;-&quot;??\ _F_-;_-@_-"/>
    <numFmt numFmtId="170" formatCode="_-* #,##0\ _€_-;\-* #,##0\ _€_-;_-* &quot;-&quot;??\ _€_-;_-@_-"/>
  </numFmts>
  <fonts count="23" x14ac:knownFonts="1">
    <font>
      <sz val="10"/>
      <name val="Arial"/>
    </font>
    <font>
      <sz val="1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u/>
      <sz val="10"/>
      <name val="Arial Narrow"/>
      <family val="2"/>
    </font>
    <font>
      <i/>
      <sz val="10"/>
      <name val="Arial Narrow"/>
      <family val="2"/>
    </font>
    <font>
      <b/>
      <sz val="11"/>
      <name val="Arial Narrow"/>
      <family val="2"/>
    </font>
    <font>
      <b/>
      <i/>
      <sz val="10"/>
      <name val="Arial Narrow"/>
      <family val="2"/>
    </font>
    <font>
      <b/>
      <u/>
      <sz val="11"/>
      <name val="Arial"/>
      <family val="2"/>
    </font>
    <font>
      <b/>
      <i/>
      <sz val="11"/>
      <name val="Arial Narrow"/>
      <family val="2"/>
    </font>
    <font>
      <b/>
      <u/>
      <sz val="12"/>
      <name val="Arial Narrow"/>
      <family val="2"/>
    </font>
    <font>
      <i/>
      <sz val="9"/>
      <name val="Arial Narrow"/>
      <family val="2"/>
    </font>
    <font>
      <b/>
      <i/>
      <sz val="9"/>
      <name val="Arial Narrow"/>
      <family val="2"/>
    </font>
    <font>
      <b/>
      <i/>
      <sz val="9"/>
      <color rgb="FFFF0000"/>
      <name val="Arial Narrow"/>
      <family val="2"/>
    </font>
    <font>
      <i/>
      <sz val="9"/>
      <color rgb="FFFF0000"/>
      <name val="Arial Narrow"/>
      <family val="2"/>
    </font>
    <font>
      <b/>
      <i/>
      <u/>
      <sz val="12"/>
      <name val="Arial Narrow"/>
      <family val="2"/>
    </font>
    <font>
      <vertAlign val="superscript"/>
      <sz val="10"/>
      <name val="Arial Narrow"/>
      <family val="2"/>
    </font>
    <font>
      <b/>
      <sz val="12"/>
      <color theme="1"/>
      <name val="Arial Narrow"/>
      <family val="2"/>
    </font>
    <font>
      <b/>
      <u/>
      <sz val="11"/>
      <name val="Arial Narrow"/>
      <family val="2"/>
    </font>
    <font>
      <sz val="10"/>
      <color rgb="FFFF0000"/>
      <name val="Arial Narrow"/>
      <family val="2"/>
    </font>
    <font>
      <b/>
      <sz val="10"/>
      <color rgb="FFFF0000"/>
      <name val="Arial Narrow"/>
      <family val="2"/>
    </font>
    <font>
      <b/>
      <sz val="10"/>
      <color theme="1"/>
      <name val="Arial Narrow"/>
      <family val="2"/>
    </font>
    <font>
      <b/>
      <sz val="1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55">
    <xf numFmtId="0" fontId="0" fillId="0" borderId="0" xfId="0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wrapText="1"/>
    </xf>
    <xf numFmtId="165" fontId="3" fillId="2" borderId="0" xfId="1" applyFont="1" applyFill="1"/>
    <xf numFmtId="0" fontId="3" fillId="2" borderId="7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7" xfId="0" applyFont="1" applyFill="1" applyBorder="1" applyAlignment="1">
      <alignment wrapText="1"/>
    </xf>
    <xf numFmtId="0" fontId="3" fillId="2" borderId="2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3" xfId="0" applyFont="1" applyFill="1" applyBorder="1" applyAlignment="1">
      <alignment wrapText="1"/>
    </xf>
    <xf numFmtId="0" fontId="3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wrapText="1"/>
    </xf>
    <xf numFmtId="3" fontId="3" fillId="2" borderId="3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wrapText="1"/>
    </xf>
    <xf numFmtId="166" fontId="3" fillId="2" borderId="7" xfId="0" applyNumberFormat="1" applyFont="1" applyFill="1" applyBorder="1" applyAlignment="1">
      <alignment horizontal="center"/>
    </xf>
    <xf numFmtId="3" fontId="3" fillId="2" borderId="7" xfId="0" applyNumberFormat="1" applyFont="1" applyFill="1" applyBorder="1" applyAlignment="1">
      <alignment horizontal="center"/>
    </xf>
    <xf numFmtId="4" fontId="3" fillId="2" borderId="7" xfId="0" applyNumberFormat="1" applyFont="1" applyFill="1" applyBorder="1" applyAlignment="1">
      <alignment horizontal="center"/>
    </xf>
    <xf numFmtId="4" fontId="3" fillId="2" borderId="3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2" borderId="3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168" fontId="3" fillId="2" borderId="0" xfId="1" applyNumberFormat="1" applyFont="1" applyFill="1"/>
    <xf numFmtId="165" fontId="2" fillId="2" borderId="1" xfId="1" applyFont="1" applyFill="1" applyBorder="1" applyAlignment="1">
      <alignment horizontal="center" vertical="center"/>
    </xf>
    <xf numFmtId="168" fontId="2" fillId="2" borderId="1" xfId="1" applyNumberFormat="1" applyFont="1" applyFill="1" applyBorder="1" applyAlignment="1">
      <alignment horizontal="center" vertical="center"/>
    </xf>
    <xf numFmtId="168" fontId="3" fillId="2" borderId="2" xfId="1" applyNumberFormat="1" applyFont="1" applyFill="1" applyBorder="1"/>
    <xf numFmtId="3" fontId="3" fillId="2" borderId="7" xfId="0" applyNumberFormat="1" applyFont="1" applyFill="1" applyBorder="1" applyAlignment="1">
      <alignment horizontal="left"/>
    </xf>
    <xf numFmtId="168" fontId="3" fillId="2" borderId="7" xfId="1" applyNumberFormat="1" applyFont="1" applyFill="1" applyBorder="1"/>
    <xf numFmtId="3" fontId="3" fillId="2" borderId="3" xfId="0" applyNumberFormat="1" applyFont="1" applyFill="1" applyBorder="1" applyAlignment="1">
      <alignment horizontal="left"/>
    </xf>
    <xf numFmtId="168" fontId="3" fillId="2" borderId="3" xfId="1" applyNumberFormat="1" applyFont="1" applyFill="1" applyBorder="1"/>
    <xf numFmtId="168" fontId="3" fillId="2" borderId="3" xfId="1" applyNumberFormat="1" applyFont="1" applyFill="1" applyBorder="1" applyAlignment="1"/>
    <xf numFmtId="4" fontId="3" fillId="2" borderId="0" xfId="0" applyNumberFormat="1" applyFont="1" applyFill="1" applyAlignment="1">
      <alignment horizontal="center"/>
    </xf>
    <xf numFmtId="3" fontId="3" fillId="2" borderId="0" xfId="0" applyNumberFormat="1" applyFont="1" applyFill="1"/>
    <xf numFmtId="3" fontId="3" fillId="2" borderId="7" xfId="0" applyNumberFormat="1" applyFont="1" applyFill="1" applyBorder="1" applyAlignment="1">
      <alignment wrapText="1"/>
    </xf>
    <xf numFmtId="3" fontId="3" fillId="2" borderId="7" xfId="0" applyNumberFormat="1" applyFont="1" applyFill="1" applyBorder="1"/>
    <xf numFmtId="3" fontId="3" fillId="2" borderId="3" xfId="0" applyNumberFormat="1" applyFont="1" applyFill="1" applyBorder="1"/>
    <xf numFmtId="3" fontId="3" fillId="2" borderId="3" xfId="0" applyNumberFormat="1" applyFont="1" applyFill="1" applyBorder="1" applyAlignment="1">
      <alignment horizontal="left" wrapText="1"/>
    </xf>
    <xf numFmtId="0" fontId="7" fillId="2" borderId="0" xfId="0" applyFont="1" applyFill="1" applyAlignment="1">
      <alignment horizontal="center" vertical="center" wrapText="1"/>
    </xf>
    <xf numFmtId="3" fontId="3" fillId="2" borderId="7" xfId="0" applyNumberFormat="1" applyFont="1" applyFill="1" applyBorder="1" applyAlignment="1">
      <alignment horizontal="left" wrapText="1"/>
    </xf>
    <xf numFmtId="165" fontId="3" fillId="2" borderId="10" xfId="1" applyFont="1" applyFill="1" applyBorder="1"/>
    <xf numFmtId="168" fontId="7" fillId="2" borderId="0" xfId="0" applyNumberFormat="1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168" fontId="7" fillId="2" borderId="0" xfId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165" fontId="3" fillId="2" borderId="0" xfId="1" applyFont="1" applyFill="1" applyBorder="1"/>
    <xf numFmtId="3" fontId="3" fillId="2" borderId="1" xfId="0" applyNumberFormat="1" applyFont="1" applyFill="1" applyBorder="1" applyAlignment="1">
      <alignment horizontal="center"/>
    </xf>
    <xf numFmtId="165" fontId="3" fillId="2" borderId="1" xfId="1" applyFont="1" applyFill="1" applyBorder="1"/>
    <xf numFmtId="168" fontId="3" fillId="2" borderId="1" xfId="1" applyNumberFormat="1" applyFont="1" applyFill="1" applyBorder="1"/>
    <xf numFmtId="0" fontId="3" fillId="0" borderId="2" xfId="0" applyFont="1" applyBorder="1" applyAlignment="1">
      <alignment horizontal="center" vertical="center" wrapText="1"/>
    </xf>
    <xf numFmtId="165" fontId="3" fillId="2" borderId="2" xfId="1" applyFont="1" applyFill="1" applyBorder="1"/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165" fontId="3" fillId="2" borderId="3" xfId="1" applyFont="1" applyFill="1" applyBorder="1"/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168" fontId="3" fillId="2" borderId="7" xfId="1" applyNumberFormat="1" applyFont="1" applyFill="1" applyBorder="1" applyAlignment="1"/>
    <xf numFmtId="168" fontId="3" fillId="2" borderId="0" xfId="1" applyNumberFormat="1" applyFont="1" applyFill="1" applyBorder="1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165" fontId="3" fillId="2" borderId="7" xfId="1" applyFont="1" applyFill="1" applyBorder="1"/>
    <xf numFmtId="0" fontId="3" fillId="0" borderId="0" xfId="0" applyFont="1" applyAlignment="1">
      <alignment wrapText="1"/>
    </xf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165" fontId="3" fillId="2" borderId="7" xfId="1" applyFont="1" applyFill="1" applyBorder="1" applyAlignment="1"/>
    <xf numFmtId="0" fontId="5" fillId="0" borderId="7" xfId="0" applyFont="1" applyBorder="1" applyAlignment="1">
      <alignment horizontal="right" wrapText="1"/>
    </xf>
    <xf numFmtId="168" fontId="9" fillId="2" borderId="5" xfId="1" applyNumberFormat="1" applyFont="1" applyFill="1" applyBorder="1" applyAlignment="1">
      <alignment horizontal="center" vertical="center" wrapText="1"/>
    </xf>
    <xf numFmtId="168" fontId="3" fillId="2" borderId="2" xfId="1" applyNumberFormat="1" applyFont="1" applyFill="1" applyBorder="1" applyAlignment="1"/>
    <xf numFmtId="169" fontId="3" fillId="2" borderId="0" xfId="1" applyNumberFormat="1" applyFont="1" applyFill="1"/>
    <xf numFmtId="169" fontId="3" fillId="2" borderId="0" xfId="1" applyNumberFormat="1" applyFont="1" applyFill="1" applyBorder="1"/>
    <xf numFmtId="169" fontId="3" fillId="2" borderId="3" xfId="1" applyNumberFormat="1" applyFont="1" applyFill="1" applyBorder="1"/>
    <xf numFmtId="169" fontId="3" fillId="2" borderId="11" xfId="1" applyNumberFormat="1" applyFont="1" applyFill="1" applyBorder="1"/>
    <xf numFmtId="168" fontId="3" fillId="2" borderId="2" xfId="1" applyNumberFormat="1" applyFont="1" applyFill="1" applyBorder="1" applyAlignment="1">
      <alignment horizontal="center"/>
    </xf>
    <xf numFmtId="168" fontId="3" fillId="2" borderId="1" xfId="1" applyNumberFormat="1" applyFont="1" applyFill="1" applyBorder="1" applyAlignment="1"/>
    <xf numFmtId="168" fontId="3" fillId="2" borderId="3" xfId="1" applyNumberFormat="1" applyFont="1" applyFill="1" applyBorder="1" applyAlignment="1">
      <alignment horizontal="center"/>
    </xf>
    <xf numFmtId="168" fontId="3" fillId="2" borderId="1" xfId="1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167" fontId="3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7" fillId="0" borderId="7" xfId="0" applyFont="1" applyBorder="1" applyAlignment="1">
      <alignment horizontal="left" wrapText="1"/>
    </xf>
    <xf numFmtId="168" fontId="3" fillId="2" borderId="7" xfId="1" applyNumberFormat="1" applyFont="1" applyFill="1" applyBorder="1" applyAlignment="1">
      <alignment horizontal="center"/>
    </xf>
    <xf numFmtId="3" fontId="11" fillId="2" borderId="1" xfId="0" applyNumberFormat="1" applyFont="1" applyFill="1" applyBorder="1" applyAlignment="1">
      <alignment horizontal="left" wrapText="1"/>
    </xf>
    <xf numFmtId="0" fontId="11" fillId="0" borderId="0" xfId="0" applyFont="1"/>
    <xf numFmtId="0" fontId="11" fillId="0" borderId="0" xfId="0" applyFont="1" applyAlignment="1">
      <alignment horizontal="center"/>
    </xf>
    <xf numFmtId="168" fontId="11" fillId="0" borderId="0" xfId="1" applyNumberFormat="1" applyFont="1"/>
    <xf numFmtId="0" fontId="12" fillId="0" borderId="1" xfId="0" applyFont="1" applyBorder="1" applyAlignment="1">
      <alignment horizontal="center" vertical="center"/>
    </xf>
    <xf numFmtId="168" fontId="12" fillId="0" borderId="1" xfId="1" applyNumberFormat="1" applyFont="1" applyBorder="1" applyAlignment="1">
      <alignment horizontal="center" vertical="center"/>
    </xf>
    <xf numFmtId="3" fontId="11" fillId="2" borderId="3" xfId="0" applyNumberFormat="1" applyFont="1" applyFill="1" applyBorder="1" applyAlignment="1">
      <alignment horizontal="left" wrapText="1"/>
    </xf>
    <xf numFmtId="3" fontId="11" fillId="2" borderId="3" xfId="0" applyNumberFormat="1" applyFont="1" applyFill="1" applyBorder="1" applyAlignment="1">
      <alignment horizontal="center" wrapText="1"/>
    </xf>
    <xf numFmtId="168" fontId="11" fillId="0" borderId="1" xfId="1" applyNumberFormat="1" applyFont="1" applyBorder="1"/>
    <xf numFmtId="3" fontId="11" fillId="2" borderId="1" xfId="0" applyNumberFormat="1" applyFont="1" applyFill="1" applyBorder="1" applyAlignment="1">
      <alignment horizontal="left"/>
    </xf>
    <xf numFmtId="3" fontId="11" fillId="2" borderId="1" xfId="0" applyNumberFormat="1" applyFont="1" applyFill="1" applyBorder="1" applyAlignment="1">
      <alignment horizontal="center"/>
    </xf>
    <xf numFmtId="3" fontId="11" fillId="2" borderId="1" xfId="0" applyNumberFormat="1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11" fillId="2" borderId="1" xfId="0" applyFont="1" applyFill="1" applyBorder="1"/>
    <xf numFmtId="168" fontId="11" fillId="0" borderId="1" xfId="1" applyNumberFormat="1" applyFont="1" applyBorder="1" applyAlignment="1"/>
    <xf numFmtId="3" fontId="11" fillId="2" borderId="11" xfId="0" applyNumberFormat="1" applyFont="1" applyFill="1" applyBorder="1" applyAlignment="1">
      <alignment horizontal="left"/>
    </xf>
    <xf numFmtId="3" fontId="11" fillId="2" borderId="11" xfId="0" applyNumberFormat="1" applyFont="1" applyFill="1" applyBorder="1" applyAlignment="1">
      <alignment horizontal="center"/>
    </xf>
    <xf numFmtId="168" fontId="11" fillId="0" borderId="11" xfId="1" applyNumberFormat="1" applyFont="1" applyBorder="1"/>
    <xf numFmtId="3" fontId="11" fillId="2" borderId="1" xfId="0" applyNumberFormat="1" applyFont="1" applyFill="1" applyBorder="1" applyAlignment="1">
      <alignment horizontal="left" vertical="center"/>
    </xf>
    <xf numFmtId="3" fontId="11" fillId="2" borderId="8" xfId="0" applyNumberFormat="1" applyFont="1" applyFill="1" applyBorder="1" applyAlignment="1">
      <alignment horizontal="left"/>
    </xf>
    <xf numFmtId="3" fontId="11" fillId="2" borderId="8" xfId="0" applyNumberFormat="1" applyFont="1" applyFill="1" applyBorder="1" applyAlignment="1">
      <alignment horizontal="center"/>
    </xf>
    <xf numFmtId="168" fontId="11" fillId="0" borderId="8" xfId="1" applyNumberFormat="1" applyFont="1" applyBorder="1"/>
    <xf numFmtId="0" fontId="11" fillId="2" borderId="1" xfId="0" applyFont="1" applyFill="1" applyBorder="1" applyAlignment="1">
      <alignment wrapText="1"/>
    </xf>
    <xf numFmtId="0" fontId="11" fillId="0" borderId="1" xfId="0" applyFont="1" applyBorder="1"/>
    <xf numFmtId="0" fontId="11" fillId="0" borderId="1" xfId="0" applyFont="1" applyBorder="1" applyAlignment="1">
      <alignment horizontal="left"/>
    </xf>
    <xf numFmtId="3" fontId="11" fillId="2" borderId="8" xfId="0" applyNumberFormat="1" applyFont="1" applyFill="1" applyBorder="1" applyAlignment="1">
      <alignment horizontal="left" vertical="center"/>
    </xf>
    <xf numFmtId="3" fontId="11" fillId="2" borderId="8" xfId="0" applyNumberFormat="1" applyFont="1" applyFill="1" applyBorder="1" applyAlignment="1">
      <alignment horizontal="center" wrapText="1"/>
    </xf>
    <xf numFmtId="168" fontId="11" fillId="0" borderId="1" xfId="1" applyNumberFormat="1" applyFont="1" applyBorder="1" applyAlignment="1">
      <alignment horizontal="left"/>
    </xf>
    <xf numFmtId="0" fontId="3" fillId="2" borderId="3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wrapText="1"/>
    </xf>
    <xf numFmtId="0" fontId="3" fillId="2" borderId="12" xfId="0" applyFont="1" applyFill="1" applyBorder="1" applyAlignment="1">
      <alignment horizontal="center"/>
    </xf>
    <xf numFmtId="168" fontId="3" fillId="2" borderId="12" xfId="1" applyNumberFormat="1" applyFont="1" applyFill="1" applyBorder="1"/>
    <xf numFmtId="3" fontId="3" fillId="2" borderId="4" xfId="0" applyNumberFormat="1" applyFont="1" applyFill="1" applyBorder="1" applyAlignment="1">
      <alignment horizontal="left"/>
    </xf>
    <xf numFmtId="165" fontId="2" fillId="2" borderId="0" xfId="1" applyFont="1" applyFill="1" applyBorder="1"/>
    <xf numFmtId="170" fontId="3" fillId="2" borderId="1" xfId="0" applyNumberFormat="1" applyFont="1" applyFill="1" applyBorder="1" applyAlignment="1">
      <alignment horizontal="center"/>
    </xf>
    <xf numFmtId="168" fontId="2" fillId="2" borderId="2" xfId="1" applyNumberFormat="1" applyFont="1" applyFill="1" applyBorder="1" applyAlignment="1">
      <alignment horizontal="center"/>
    </xf>
    <xf numFmtId="169" fontId="3" fillId="2" borderId="7" xfId="1" applyNumberFormat="1" applyFont="1" applyFill="1" applyBorder="1"/>
    <xf numFmtId="168" fontId="3" fillId="2" borderId="1" xfId="1" applyNumberFormat="1" applyFont="1" applyFill="1" applyBorder="1" applyAlignment="1">
      <alignment horizontal="center" vertical="center"/>
    </xf>
    <xf numFmtId="164" fontId="3" fillId="2" borderId="0" xfId="0" applyNumberFormat="1" applyFont="1" applyFill="1"/>
    <xf numFmtId="3" fontId="14" fillId="2" borderId="1" xfId="0" applyNumberFormat="1" applyFont="1" applyFill="1" applyBorder="1" applyAlignment="1">
      <alignment horizontal="left" wrapText="1"/>
    </xf>
    <xf numFmtId="0" fontId="14" fillId="0" borderId="1" xfId="0" applyFont="1" applyBorder="1" applyAlignment="1">
      <alignment horizontal="center"/>
    </xf>
    <xf numFmtId="168" fontId="3" fillId="3" borderId="2" xfId="1" applyNumberFormat="1" applyFont="1" applyFill="1" applyBorder="1"/>
    <xf numFmtId="168" fontId="14" fillId="0" borderId="1" xfId="1" applyNumberFormat="1" applyFont="1" applyBorder="1"/>
    <xf numFmtId="165" fontId="3" fillId="2" borderId="3" xfId="1" applyFont="1" applyFill="1" applyBorder="1" applyAlignment="1"/>
    <xf numFmtId="168" fontId="3" fillId="2" borderId="0" xfId="0" applyNumberFormat="1" applyFont="1" applyFill="1"/>
    <xf numFmtId="168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168" fontId="3" fillId="3" borderId="1" xfId="1" applyNumberFormat="1" applyFont="1" applyFill="1" applyBorder="1"/>
    <xf numFmtId="168" fontId="3" fillId="3" borderId="1" xfId="1" applyNumberFormat="1" applyFont="1" applyFill="1" applyBorder="1" applyAlignment="1"/>
    <xf numFmtId="168" fontId="3" fillId="3" borderId="2" xfId="1" applyNumberFormat="1" applyFont="1" applyFill="1" applyBorder="1" applyAlignment="1"/>
    <xf numFmtId="0" fontId="3" fillId="0" borderId="1" xfId="0" applyFont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2" fontId="3" fillId="2" borderId="12" xfId="0" applyNumberFormat="1" applyFont="1" applyFill="1" applyBorder="1" applyAlignment="1">
      <alignment horizontal="center"/>
    </xf>
    <xf numFmtId="0" fontId="3" fillId="0" borderId="2" xfId="0" applyFont="1" applyBorder="1" applyAlignment="1">
      <alignment wrapText="1"/>
    </xf>
    <xf numFmtId="0" fontId="3" fillId="2" borderId="13" xfId="0" applyFont="1" applyFill="1" applyBorder="1" applyAlignment="1">
      <alignment wrapText="1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 vertical="center" wrapText="1"/>
    </xf>
    <xf numFmtId="168" fontId="3" fillId="3" borderId="7" xfId="1" applyNumberFormat="1" applyFont="1" applyFill="1" applyBorder="1" applyAlignment="1">
      <alignment horizontal="center"/>
    </xf>
    <xf numFmtId="168" fontId="3" fillId="3" borderId="6" xfId="1" applyNumberFormat="1" applyFont="1" applyFill="1" applyBorder="1"/>
    <xf numFmtId="168" fontId="3" fillId="3" borderId="2" xfId="1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165" fontId="3" fillId="3" borderId="7" xfId="1" applyFont="1" applyFill="1" applyBorder="1"/>
    <xf numFmtId="0" fontId="2" fillId="2" borderId="0" xfId="0" applyFont="1" applyFill="1"/>
    <xf numFmtId="168" fontId="3" fillId="3" borderId="1" xfId="1" applyNumberFormat="1" applyFont="1" applyFill="1" applyBorder="1" applyAlignment="1">
      <alignment horizontal="center"/>
    </xf>
    <xf numFmtId="168" fontId="9" fillId="3" borderId="5" xfId="1" applyNumberFormat="1" applyFont="1" applyFill="1" applyBorder="1" applyAlignment="1">
      <alignment horizontal="center" vertical="center" wrapText="1"/>
    </xf>
    <xf numFmtId="168" fontId="3" fillId="3" borderId="7" xfId="1" applyNumberFormat="1" applyFont="1" applyFill="1" applyBorder="1"/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4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4" fontId="2" fillId="2" borderId="0" xfId="0" applyNumberFormat="1" applyFont="1" applyFill="1" applyAlignment="1">
      <alignment horizontal="center" vertical="center" wrapText="1"/>
    </xf>
    <xf numFmtId="168" fontId="9" fillId="2" borderId="0" xfId="1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68" fontId="7" fillId="2" borderId="5" xfId="1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5" fontId="3" fillId="2" borderId="14" xfId="1" applyFont="1" applyFill="1" applyBorder="1"/>
    <xf numFmtId="165" fontId="3" fillId="3" borderId="1" xfId="1" applyFont="1" applyFill="1" applyBorder="1"/>
    <xf numFmtId="167" fontId="19" fillId="2" borderId="1" xfId="0" applyNumberFormat="1" applyFont="1" applyFill="1" applyBorder="1" applyAlignment="1">
      <alignment horizontal="center"/>
    </xf>
    <xf numFmtId="166" fontId="19" fillId="2" borderId="7" xfId="0" applyNumberFormat="1" applyFont="1" applyFill="1" applyBorder="1" applyAlignment="1">
      <alignment horizontal="center"/>
    </xf>
    <xf numFmtId="166" fontId="19" fillId="2" borderId="2" xfId="0" applyNumberFormat="1" applyFont="1" applyFill="1" applyBorder="1" applyAlignment="1">
      <alignment horizontal="center"/>
    </xf>
    <xf numFmtId="4" fontId="19" fillId="2" borderId="3" xfId="0" applyNumberFormat="1" applyFont="1" applyFill="1" applyBorder="1" applyAlignment="1">
      <alignment horizontal="center"/>
    </xf>
    <xf numFmtId="166" fontId="19" fillId="2" borderId="3" xfId="0" applyNumberFormat="1" applyFont="1" applyFill="1" applyBorder="1" applyAlignment="1">
      <alignment horizontal="center"/>
    </xf>
    <xf numFmtId="2" fontId="19" fillId="2" borderId="1" xfId="0" applyNumberFormat="1" applyFont="1" applyFill="1" applyBorder="1" applyAlignment="1">
      <alignment horizontal="center"/>
    </xf>
    <xf numFmtId="4" fontId="19" fillId="2" borderId="2" xfId="0" applyNumberFormat="1" applyFont="1" applyFill="1" applyBorder="1" applyAlignment="1">
      <alignment horizontal="center"/>
    </xf>
    <xf numFmtId="165" fontId="19" fillId="0" borderId="1" xfId="1" applyFont="1" applyBorder="1" applyAlignment="1">
      <alignment horizontal="center"/>
    </xf>
    <xf numFmtId="0" fontId="19" fillId="2" borderId="2" xfId="0" applyFont="1" applyFill="1" applyBorder="1" applyAlignment="1">
      <alignment horizontal="center"/>
    </xf>
    <xf numFmtId="2" fontId="19" fillId="2" borderId="2" xfId="0" applyNumberFormat="1" applyFont="1" applyFill="1" applyBorder="1" applyAlignment="1">
      <alignment horizontal="center"/>
    </xf>
    <xf numFmtId="165" fontId="19" fillId="0" borderId="1" xfId="1" applyFont="1" applyBorder="1" applyAlignment="1"/>
    <xf numFmtId="4" fontId="19" fillId="2" borderId="7" xfId="0" applyNumberFormat="1" applyFont="1" applyFill="1" applyBorder="1" applyAlignment="1">
      <alignment horizontal="center"/>
    </xf>
    <xf numFmtId="2" fontId="19" fillId="2" borderId="7" xfId="0" applyNumberFormat="1" applyFont="1" applyFill="1" applyBorder="1" applyAlignment="1">
      <alignment horizontal="center"/>
    </xf>
    <xf numFmtId="2" fontId="19" fillId="2" borderId="3" xfId="0" applyNumberFormat="1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 vertical="center"/>
    </xf>
    <xf numFmtId="168" fontId="3" fillId="2" borderId="7" xfId="1" applyNumberFormat="1" applyFont="1" applyFill="1" applyBorder="1" applyAlignment="1">
      <alignment horizontal="center" vertical="center"/>
    </xf>
    <xf numFmtId="165" fontId="8" fillId="0" borderId="0" xfId="1" applyFont="1" applyAlignment="1">
      <alignment horizontal="center" wrapText="1"/>
    </xf>
    <xf numFmtId="165" fontId="3" fillId="2" borderId="1" xfId="1" applyFont="1" applyFill="1" applyBorder="1" applyAlignment="1">
      <alignment horizontal="center"/>
    </xf>
    <xf numFmtId="165" fontId="3" fillId="2" borderId="2" xfId="1" applyFont="1" applyFill="1" applyBorder="1" applyAlignment="1">
      <alignment horizontal="center"/>
    </xf>
    <xf numFmtId="165" fontId="3" fillId="2" borderId="3" xfId="1" applyFont="1" applyFill="1" applyBorder="1" applyAlignment="1">
      <alignment horizontal="center"/>
    </xf>
    <xf numFmtId="165" fontId="3" fillId="2" borderId="7" xfId="1" applyFont="1" applyFill="1" applyBorder="1" applyAlignment="1">
      <alignment horizontal="center"/>
    </xf>
    <xf numFmtId="165" fontId="2" fillId="2" borderId="0" xfId="1" applyFont="1" applyFill="1"/>
    <xf numFmtId="169" fontId="3" fillId="2" borderId="3" xfId="1" applyNumberFormat="1" applyFont="1" applyFill="1" applyBorder="1" applyAlignment="1"/>
    <xf numFmtId="165" fontId="3" fillId="2" borderId="7" xfId="1" applyFont="1" applyFill="1" applyBorder="1" applyAlignment="1">
      <alignment horizontal="center" vertical="center"/>
    </xf>
    <xf numFmtId="169" fontId="3" fillId="2" borderId="3" xfId="1" applyNumberFormat="1" applyFont="1" applyFill="1" applyBorder="1" applyAlignment="1">
      <alignment horizontal="center"/>
    </xf>
    <xf numFmtId="169" fontId="3" fillId="2" borderId="7" xfId="1" applyNumberFormat="1" applyFont="1" applyFill="1" applyBorder="1" applyAlignment="1">
      <alignment horizontal="center"/>
    </xf>
    <xf numFmtId="165" fontId="19" fillId="0" borderId="2" xfId="1" applyFont="1" applyBorder="1" applyAlignment="1"/>
    <xf numFmtId="165" fontId="19" fillId="0" borderId="3" xfId="1" applyFont="1" applyBorder="1" applyAlignment="1"/>
    <xf numFmtId="165" fontId="19" fillId="0" borderId="7" xfId="1" applyFont="1" applyBorder="1" applyAlignment="1"/>
    <xf numFmtId="169" fontId="3" fillId="2" borderId="1" xfId="1" applyNumberFormat="1" applyFont="1" applyFill="1" applyBorder="1" applyAlignment="1">
      <alignment horizontal="center"/>
    </xf>
    <xf numFmtId="168" fontId="21" fillId="4" borderId="1" xfId="1" applyNumberFormat="1" applyFont="1" applyFill="1" applyBorder="1"/>
    <xf numFmtId="168" fontId="17" fillId="3" borderId="0" xfId="1" applyNumberFormat="1" applyFont="1" applyFill="1" applyBorder="1"/>
    <xf numFmtId="168" fontId="3" fillId="2" borderId="0" xfId="1" applyNumberFormat="1" applyFont="1" applyFill="1" applyAlignment="1">
      <alignment horizontal="center"/>
    </xf>
    <xf numFmtId="168" fontId="2" fillId="2" borderId="0" xfId="1" applyNumberFormat="1" applyFont="1" applyFill="1"/>
    <xf numFmtId="168" fontId="3" fillId="5" borderId="0" xfId="1" applyNumberFormat="1" applyFont="1" applyFill="1"/>
    <xf numFmtId="0" fontId="10" fillId="2" borderId="0" xfId="0" applyFont="1" applyFill="1"/>
    <xf numFmtId="0" fontId="2" fillId="2" borderId="6" xfId="0" applyFont="1" applyFill="1" applyBorder="1" applyAlignment="1">
      <alignment horizontal="center"/>
    </xf>
    <xf numFmtId="0" fontId="2" fillId="2" borderId="6" xfId="0" applyFont="1" applyFill="1" applyBorder="1"/>
    <xf numFmtId="164" fontId="3" fillId="2" borderId="1" xfId="0" applyNumberFormat="1" applyFont="1" applyFill="1" applyBorder="1" applyAlignment="1">
      <alignment horizontal="center"/>
    </xf>
    <xf numFmtId="170" fontId="3" fillId="2" borderId="4" xfId="0" applyNumberFormat="1" applyFont="1" applyFill="1" applyBorder="1"/>
    <xf numFmtId="170" fontId="3" fillId="2" borderId="6" xfId="0" applyNumberFormat="1" applyFont="1" applyFill="1" applyBorder="1"/>
    <xf numFmtId="169" fontId="3" fillId="2" borderId="1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3" fontId="3" fillId="2" borderId="0" xfId="0" applyNumberFormat="1" applyFont="1" applyFill="1" applyAlignment="1">
      <alignment wrapText="1"/>
    </xf>
    <xf numFmtId="3" fontId="3" fillId="2" borderId="1" xfId="0" applyNumberFormat="1" applyFont="1" applyFill="1" applyBorder="1" applyAlignment="1">
      <alignment wrapText="1"/>
    </xf>
    <xf numFmtId="170" fontId="3" fillId="2" borderId="1" xfId="0" applyNumberFormat="1" applyFont="1" applyFill="1" applyBorder="1"/>
    <xf numFmtId="170" fontId="3" fillId="2" borderId="0" xfId="0" applyNumberFormat="1" applyFont="1" applyFill="1"/>
    <xf numFmtId="3" fontId="3" fillId="2" borderId="1" xfId="0" applyNumberFormat="1" applyFont="1" applyFill="1" applyBorder="1"/>
    <xf numFmtId="168" fontId="6" fillId="2" borderId="1" xfId="1" applyNumberFormat="1" applyFont="1" applyFill="1" applyBorder="1" applyAlignment="1">
      <alignment horizontal="center"/>
    </xf>
    <xf numFmtId="168" fontId="6" fillId="2" borderId="1" xfId="1" applyNumberFormat="1" applyFont="1" applyFill="1" applyBorder="1"/>
    <xf numFmtId="168" fontId="6" fillId="2" borderId="0" xfId="1" applyNumberFormat="1" applyFont="1" applyFill="1" applyBorder="1"/>
    <xf numFmtId="168" fontId="19" fillId="2" borderId="0" xfId="1" applyNumberFormat="1" applyFont="1" applyFill="1"/>
    <xf numFmtId="2" fontId="3" fillId="2" borderId="1" xfId="0" applyNumberFormat="1" applyFont="1" applyFill="1" applyBorder="1" applyAlignment="1">
      <alignment horizontal="center"/>
    </xf>
    <xf numFmtId="166" fontId="3" fillId="2" borderId="2" xfId="0" applyNumberFormat="1" applyFont="1" applyFill="1" applyBorder="1" applyAlignment="1">
      <alignment horizontal="center"/>
    </xf>
    <xf numFmtId="166" fontId="3" fillId="2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166" fontId="3" fillId="2" borderId="3" xfId="0" applyNumberFormat="1" applyFont="1" applyFill="1" applyBorder="1" applyAlignment="1">
      <alignment horizontal="center"/>
    </xf>
    <xf numFmtId="4" fontId="3" fillId="2" borderId="2" xfId="0" applyNumberFormat="1" applyFont="1" applyFill="1" applyBorder="1" applyAlignment="1">
      <alignment horizontal="center"/>
    </xf>
    <xf numFmtId="165" fontId="3" fillId="0" borderId="1" xfId="1" applyFont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165" fontId="3" fillId="0" borderId="1" xfId="1" applyFont="1" applyBorder="1" applyAlignment="1"/>
    <xf numFmtId="168" fontId="22" fillId="3" borderId="1" xfId="1" applyNumberFormat="1" applyFont="1" applyFill="1" applyBorder="1"/>
    <xf numFmtId="168" fontId="22" fillId="3" borderId="0" xfId="1" applyNumberFormat="1" applyFont="1" applyFill="1" applyBorder="1"/>
    <xf numFmtId="0" fontId="7" fillId="2" borderId="4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4" fontId="2" fillId="2" borderId="12" xfId="0" applyNumberFormat="1" applyFont="1" applyFill="1" applyBorder="1" applyAlignment="1">
      <alignment horizontal="center" vertical="center" wrapText="1"/>
    </xf>
    <xf numFmtId="4" fontId="2" fillId="2" borderId="9" xfId="0" applyNumberFormat="1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left"/>
    </xf>
    <xf numFmtId="0" fontId="17" fillId="4" borderId="4" xfId="0" applyFont="1" applyFill="1" applyBorder="1" applyAlignment="1">
      <alignment horizontal="center"/>
    </xf>
    <xf numFmtId="0" fontId="17" fillId="4" borderId="8" xfId="0" applyFont="1" applyFill="1" applyBorder="1" applyAlignment="1">
      <alignment horizontal="center"/>
    </xf>
    <xf numFmtId="0" fontId="17" fillId="4" borderId="5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6" fillId="0" borderId="0" xfId="0" applyFont="1" applyAlignment="1">
      <alignment horizontal="center" wrapText="1"/>
    </xf>
    <xf numFmtId="0" fontId="18" fillId="0" borderId="0" xfId="0" applyFont="1" applyAlignment="1">
      <alignment horizontal="center" wrapText="1"/>
    </xf>
    <xf numFmtId="0" fontId="4" fillId="2" borderId="0" xfId="0" applyFont="1" applyFill="1" applyAlignment="1">
      <alignment horizontal="left" wrapText="1"/>
    </xf>
    <xf numFmtId="4" fontId="2" fillId="2" borderId="4" xfId="0" applyNumberFormat="1" applyFont="1" applyFill="1" applyBorder="1" applyAlignment="1">
      <alignment horizontal="center" vertical="center" wrapText="1"/>
    </xf>
    <xf numFmtId="4" fontId="2" fillId="2" borderId="8" xfId="0" applyNumberFormat="1" applyFont="1" applyFill="1" applyBorder="1" applyAlignment="1">
      <alignment horizontal="center" vertical="center" wrapText="1"/>
    </xf>
    <xf numFmtId="4" fontId="2" fillId="2" borderId="5" xfId="0" applyNumberFormat="1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/>
    </xf>
    <xf numFmtId="0" fontId="22" fillId="3" borderId="8" xfId="0" applyFont="1" applyFill="1" applyBorder="1" applyAlignment="1">
      <alignment horizontal="center"/>
    </xf>
    <xf numFmtId="0" fontId="22" fillId="3" borderId="5" xfId="0" applyFont="1" applyFill="1" applyBorder="1" applyAlignment="1">
      <alignment horizontal="center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FF00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7"/>
  <sheetViews>
    <sheetView tabSelected="1" topLeftCell="A2" zoomScale="96" workbookViewId="0">
      <selection activeCell="G26" sqref="G26"/>
    </sheetView>
  </sheetViews>
  <sheetFormatPr defaultColWidth="11.42578125" defaultRowHeight="12.75" x14ac:dyDescent="0.2"/>
  <cols>
    <col min="1" max="1" width="10.7109375" style="3" customWidth="1"/>
    <col min="2" max="2" width="44.42578125" style="1" customWidth="1"/>
    <col min="3" max="3" width="7.7109375" style="3" customWidth="1"/>
    <col min="4" max="4" width="11.5703125" style="3" customWidth="1"/>
    <col min="5" max="5" width="21.7109375" style="26" customWidth="1"/>
    <col min="6" max="6" width="11" style="26" customWidth="1"/>
    <col min="7" max="7" width="12.140625" style="5" customWidth="1"/>
    <col min="8" max="8" width="13" style="26" customWidth="1"/>
    <col min="9" max="9" width="11.85546875" style="26" bestFit="1" customWidth="1"/>
    <col min="10" max="16384" width="11.42578125" style="1"/>
  </cols>
  <sheetData>
    <row r="1" spans="1:9" ht="16.5" customHeight="1" x14ac:dyDescent="0.3">
      <c r="A1" s="245" t="s">
        <v>208</v>
      </c>
      <c r="B1" s="245"/>
      <c r="C1" s="245"/>
      <c r="D1" s="245"/>
      <c r="E1" s="245"/>
      <c r="F1" s="245"/>
      <c r="G1" s="186"/>
    </row>
    <row r="2" spans="1:9" ht="16.5" customHeight="1" x14ac:dyDescent="0.3">
      <c r="A2" s="246" t="s">
        <v>199</v>
      </c>
      <c r="B2" s="246"/>
      <c r="C2" s="246"/>
      <c r="D2" s="246"/>
      <c r="E2" s="246"/>
      <c r="F2" s="246"/>
      <c r="G2" s="186"/>
    </row>
    <row r="3" spans="1:9" ht="12" customHeight="1" x14ac:dyDescent="0.25">
      <c r="A3" s="48"/>
      <c r="B3" s="48"/>
      <c r="C3" s="48"/>
      <c r="D3" s="48"/>
      <c r="E3" s="48"/>
      <c r="F3" s="48"/>
      <c r="G3" s="186"/>
    </row>
    <row r="4" spans="1:9" ht="12" customHeight="1" x14ac:dyDescent="0.25">
      <c r="A4" s="48"/>
      <c r="B4" s="48"/>
      <c r="C4" s="48"/>
      <c r="D4" s="48"/>
      <c r="E4" s="48"/>
      <c r="F4" s="48"/>
      <c r="G4" s="186"/>
    </row>
    <row r="5" spans="1:9" ht="15" customHeight="1" x14ac:dyDescent="0.2">
      <c r="A5" s="237" t="s">
        <v>205</v>
      </c>
      <c r="B5" s="237"/>
      <c r="C5" s="2"/>
    </row>
    <row r="6" spans="1:9" ht="15" customHeight="1" x14ac:dyDescent="0.2"/>
    <row r="7" spans="1:9" s="3" customFormat="1" ht="18" customHeight="1" x14ac:dyDescent="0.2">
      <c r="A7" s="13" t="s">
        <v>23</v>
      </c>
      <c r="B7" s="13" t="s">
        <v>24</v>
      </c>
      <c r="C7" s="13" t="s">
        <v>12</v>
      </c>
      <c r="D7" s="13" t="s">
        <v>25</v>
      </c>
      <c r="E7" s="13" t="s">
        <v>27</v>
      </c>
      <c r="F7" s="13" t="s">
        <v>12</v>
      </c>
      <c r="G7" s="27" t="s">
        <v>25</v>
      </c>
      <c r="H7" s="28" t="s">
        <v>33</v>
      </c>
      <c r="I7" s="28" t="s">
        <v>26</v>
      </c>
    </row>
    <row r="8" spans="1:9" s="3" customFormat="1" ht="18" customHeight="1" x14ac:dyDescent="0.2">
      <c r="A8" s="63" t="s">
        <v>92</v>
      </c>
      <c r="B8" s="86" t="s">
        <v>93</v>
      </c>
      <c r="C8" s="45" t="s">
        <v>99</v>
      </c>
      <c r="D8" s="175">
        <v>1</v>
      </c>
      <c r="E8" s="85"/>
      <c r="F8" s="85"/>
      <c r="G8" s="187"/>
      <c r="H8" s="85"/>
      <c r="I8" s="85">
        <f>+D8*H8</f>
        <v>0</v>
      </c>
    </row>
    <row r="9" spans="1:9" ht="24" customHeight="1" x14ac:dyDescent="0.2">
      <c r="A9" s="238"/>
      <c r="B9" s="238"/>
      <c r="C9" s="238"/>
      <c r="D9" s="238"/>
      <c r="E9" s="239"/>
      <c r="F9" s="233" t="s">
        <v>100</v>
      </c>
      <c r="G9" s="234"/>
      <c r="H9" s="235"/>
      <c r="I9" s="166">
        <f>SUM(I8)</f>
        <v>0</v>
      </c>
    </row>
    <row r="10" spans="1:9" ht="12" customHeight="1" x14ac:dyDescent="0.25">
      <c r="A10" s="48"/>
      <c r="B10" s="48"/>
      <c r="C10" s="48"/>
      <c r="D10" s="48"/>
      <c r="E10" s="48"/>
      <c r="F10" s="48"/>
      <c r="G10" s="186"/>
    </row>
    <row r="11" spans="1:9" ht="15" customHeight="1" x14ac:dyDescent="0.2">
      <c r="A11" s="237" t="s">
        <v>59</v>
      </c>
      <c r="B11" s="237"/>
      <c r="C11" s="2"/>
    </row>
    <row r="12" spans="1:9" ht="12" customHeight="1" x14ac:dyDescent="0.2"/>
    <row r="13" spans="1:9" s="3" customFormat="1" ht="18" customHeight="1" x14ac:dyDescent="0.2">
      <c r="A13" s="13" t="s">
        <v>23</v>
      </c>
      <c r="B13" s="13" t="s">
        <v>24</v>
      </c>
      <c r="C13" s="13" t="s">
        <v>12</v>
      </c>
      <c r="D13" s="13" t="s">
        <v>25</v>
      </c>
      <c r="E13" s="13" t="s">
        <v>27</v>
      </c>
      <c r="F13" s="13" t="s">
        <v>12</v>
      </c>
      <c r="G13" s="27" t="s">
        <v>25</v>
      </c>
      <c r="H13" s="28" t="s">
        <v>33</v>
      </c>
      <c r="I13" s="28" t="s">
        <v>26</v>
      </c>
    </row>
    <row r="14" spans="1:9" s="3" customFormat="1" ht="18" customHeight="1" x14ac:dyDescent="0.2">
      <c r="A14" s="63" t="s">
        <v>0</v>
      </c>
      <c r="B14" s="86" t="s">
        <v>149</v>
      </c>
      <c r="C14" s="45" t="s">
        <v>2</v>
      </c>
      <c r="D14" s="170">
        <f>+'BDE DOUCHE&amp;WC'!D13</f>
        <v>11</v>
      </c>
      <c r="E14" s="85"/>
      <c r="F14" s="156" t="s">
        <v>12</v>
      </c>
      <c r="G14" s="199">
        <v>11.45</v>
      </c>
      <c r="H14" s="85">
        <v>3000</v>
      </c>
      <c r="I14" s="85">
        <f>G14*H14</f>
        <v>34350</v>
      </c>
    </row>
    <row r="15" spans="1:9" s="3" customFormat="1" ht="18" customHeight="1" x14ac:dyDescent="0.2">
      <c r="A15" s="63" t="s">
        <v>150</v>
      </c>
      <c r="B15" s="86" t="s">
        <v>151</v>
      </c>
      <c r="C15" s="45" t="s">
        <v>2</v>
      </c>
      <c r="D15" s="87"/>
      <c r="E15" s="85"/>
      <c r="F15" s="129"/>
      <c r="G15" s="187"/>
      <c r="H15" s="85"/>
      <c r="I15" s="85">
        <f>G15*H15</f>
        <v>0</v>
      </c>
    </row>
    <row r="16" spans="1:9" ht="24" customHeight="1" x14ac:dyDescent="0.2">
      <c r="A16" s="238"/>
      <c r="B16" s="238"/>
      <c r="C16" s="238"/>
      <c r="D16" s="238"/>
      <c r="E16" s="239"/>
      <c r="F16" s="233" t="s">
        <v>58</v>
      </c>
      <c r="G16" s="234"/>
      <c r="H16" s="235"/>
      <c r="I16" s="166">
        <f>SUM(I14:I15)</f>
        <v>34350</v>
      </c>
    </row>
    <row r="17" spans="1:9" ht="15" customHeight="1" x14ac:dyDescent="0.2">
      <c r="A17" s="25"/>
      <c r="B17" s="4"/>
      <c r="D17" s="35"/>
      <c r="E17" s="41"/>
      <c r="F17" s="47"/>
    </row>
    <row r="18" spans="1:9" ht="15" customHeight="1" x14ac:dyDescent="0.2">
      <c r="A18" s="247" t="s">
        <v>201</v>
      </c>
      <c r="B18" s="247"/>
      <c r="C18" s="247"/>
      <c r="D18" s="247"/>
      <c r="E18" s="41"/>
      <c r="F18" s="44"/>
    </row>
    <row r="19" spans="1:9" ht="15" customHeight="1" x14ac:dyDescent="0.2">
      <c r="A19" s="25"/>
      <c r="B19" s="4"/>
      <c r="D19" s="35"/>
      <c r="E19" s="41"/>
      <c r="F19" s="44"/>
    </row>
    <row r="20" spans="1:9" s="3" customFormat="1" ht="18" customHeight="1" x14ac:dyDescent="0.2">
      <c r="A20" s="13" t="s">
        <v>23</v>
      </c>
      <c r="B20" s="13" t="s">
        <v>24</v>
      </c>
      <c r="C20" s="13" t="s">
        <v>12</v>
      </c>
      <c r="D20" s="13" t="s">
        <v>25</v>
      </c>
      <c r="E20" s="13" t="s">
        <v>27</v>
      </c>
      <c r="F20" s="13" t="s">
        <v>12</v>
      </c>
      <c r="G20" s="27" t="s">
        <v>25</v>
      </c>
      <c r="H20" s="28" t="s">
        <v>33</v>
      </c>
      <c r="I20" s="28" t="s">
        <v>26</v>
      </c>
    </row>
    <row r="21" spans="1:9" ht="40.5" x14ac:dyDescent="0.2">
      <c r="A21" s="23" t="s">
        <v>3</v>
      </c>
      <c r="B21" s="8" t="s">
        <v>191</v>
      </c>
      <c r="C21" s="10" t="s">
        <v>2</v>
      </c>
      <c r="D21" s="171">
        <f>+'BDE DOUCHE&amp;WC'!D19</f>
        <v>0.5</v>
      </c>
      <c r="E21" s="31"/>
      <c r="F21" s="133"/>
      <c r="G21" s="54"/>
      <c r="H21" s="29"/>
      <c r="I21" s="29"/>
    </row>
    <row r="22" spans="1:9" ht="18" customHeight="1" x14ac:dyDescent="0.2">
      <c r="A22" s="24"/>
      <c r="B22" s="8"/>
      <c r="C22" s="10"/>
      <c r="D22" s="171"/>
      <c r="E22" s="30" t="s">
        <v>86</v>
      </c>
      <c r="F22" s="18" t="s">
        <v>21</v>
      </c>
      <c r="G22" s="64">
        <v>2</v>
      </c>
      <c r="H22" s="31">
        <v>27000</v>
      </c>
      <c r="I22" s="31">
        <f>G22*H22</f>
        <v>54000</v>
      </c>
    </row>
    <row r="23" spans="1:9" ht="18" customHeight="1" x14ac:dyDescent="0.2">
      <c r="A23" s="24"/>
      <c r="B23" s="8"/>
      <c r="C23" s="10"/>
      <c r="D23" s="171"/>
      <c r="E23" s="30" t="s">
        <v>34</v>
      </c>
      <c r="F23" s="18" t="s">
        <v>2</v>
      </c>
      <c r="G23" s="128">
        <v>0.35</v>
      </c>
      <c r="H23" s="31">
        <v>10000</v>
      </c>
      <c r="I23" s="31">
        <f t="shared" ref="I23:I24" si="0">G23*H23</f>
        <v>3500</v>
      </c>
    </row>
    <row r="24" spans="1:9" ht="18" customHeight="1" x14ac:dyDescent="0.2">
      <c r="A24" s="119"/>
      <c r="B24" s="8"/>
      <c r="C24" s="10"/>
      <c r="D24" s="171"/>
      <c r="E24" s="30" t="s">
        <v>188</v>
      </c>
      <c r="F24" s="18" t="s">
        <v>2</v>
      </c>
      <c r="G24" s="80">
        <v>0.54</v>
      </c>
      <c r="H24" s="33">
        <v>50000</v>
      </c>
      <c r="I24" s="31">
        <f t="shared" si="0"/>
        <v>27000</v>
      </c>
    </row>
    <row r="25" spans="1:9" ht="27" customHeight="1" x14ac:dyDescent="0.2">
      <c r="A25" s="23" t="s">
        <v>4</v>
      </c>
      <c r="B25" s="146" t="s">
        <v>152</v>
      </c>
      <c r="C25" s="9" t="s">
        <v>2</v>
      </c>
      <c r="D25" s="172">
        <f>+'BDE DOUCHE&amp;WC'!D20</f>
        <v>0.95</v>
      </c>
      <c r="E25" s="77"/>
      <c r="F25" s="133"/>
      <c r="G25" s="54"/>
      <c r="H25" s="29"/>
      <c r="I25" s="29"/>
    </row>
    <row r="26" spans="1:9" ht="18" customHeight="1" x14ac:dyDescent="0.2">
      <c r="A26" s="119"/>
      <c r="B26" s="67"/>
      <c r="C26" s="10"/>
      <c r="D26" s="171"/>
      <c r="E26" s="30" t="s">
        <v>31</v>
      </c>
      <c r="F26" s="18" t="s">
        <v>2</v>
      </c>
      <c r="G26" s="135">
        <v>1</v>
      </c>
      <c r="H26" s="34">
        <v>50000</v>
      </c>
      <c r="I26" s="34">
        <f>G26*H26</f>
        <v>50000</v>
      </c>
    </row>
    <row r="27" spans="1:9" ht="27" customHeight="1" x14ac:dyDescent="0.2">
      <c r="A27" s="23" t="s">
        <v>5</v>
      </c>
      <c r="B27" s="143" t="s">
        <v>153</v>
      </c>
      <c r="C27" s="9" t="s">
        <v>2</v>
      </c>
      <c r="D27" s="172">
        <f>+'BDE DOUCHE&amp;WC'!D21</f>
        <v>0.51</v>
      </c>
      <c r="E27" s="77"/>
      <c r="F27" s="141"/>
      <c r="G27" s="74"/>
      <c r="H27" s="60"/>
      <c r="I27" s="60"/>
    </row>
    <row r="28" spans="1:9" ht="18" customHeight="1" x14ac:dyDescent="0.2">
      <c r="A28" s="24"/>
      <c r="B28" s="8"/>
      <c r="C28" s="10"/>
      <c r="D28" s="171"/>
      <c r="E28" s="30" t="s">
        <v>86</v>
      </c>
      <c r="F28" s="18" t="s">
        <v>21</v>
      </c>
      <c r="G28" s="49">
        <v>3</v>
      </c>
      <c r="H28" s="31">
        <f>H22</f>
        <v>27000</v>
      </c>
      <c r="I28" s="60">
        <f>G28*H28</f>
        <v>81000</v>
      </c>
    </row>
    <row r="29" spans="1:9" ht="18" customHeight="1" x14ac:dyDescent="0.2">
      <c r="A29" s="24"/>
      <c r="B29" s="8"/>
      <c r="C29" s="10"/>
      <c r="D29" s="171"/>
      <c r="E29" s="30" t="s">
        <v>34</v>
      </c>
      <c r="F29" s="18" t="s">
        <v>2</v>
      </c>
      <c r="G29" s="79">
        <v>0.3</v>
      </c>
      <c r="H29" s="31">
        <f>H23</f>
        <v>10000</v>
      </c>
      <c r="I29" s="60">
        <f t="shared" ref="I29:I30" si="1">G29*H29</f>
        <v>3000</v>
      </c>
    </row>
    <row r="30" spans="1:9" ht="18" customHeight="1" x14ac:dyDescent="0.2">
      <c r="A30" s="119"/>
      <c r="B30" s="8"/>
      <c r="C30" s="10"/>
      <c r="D30" s="171"/>
      <c r="E30" s="30" t="s">
        <v>188</v>
      </c>
      <c r="F30" s="15" t="s">
        <v>2</v>
      </c>
      <c r="G30" s="81">
        <v>0.4</v>
      </c>
      <c r="H30" s="33">
        <f>H24</f>
        <v>50000</v>
      </c>
      <c r="I30" s="34">
        <f t="shared" si="1"/>
        <v>20000</v>
      </c>
    </row>
    <row r="31" spans="1:9" ht="38.25" x14ac:dyDescent="0.2">
      <c r="A31" s="23" t="s">
        <v>6</v>
      </c>
      <c r="B31" s="143" t="s">
        <v>198</v>
      </c>
      <c r="C31" s="9" t="s">
        <v>2</v>
      </c>
      <c r="D31" s="172">
        <f>+'BDE DOUCHE&amp;WC'!D22</f>
        <v>3.07</v>
      </c>
      <c r="E31" s="29"/>
      <c r="F31" s="133"/>
      <c r="G31" s="64"/>
      <c r="H31" s="31"/>
      <c r="I31" s="31"/>
    </row>
    <row r="32" spans="1:9" ht="18" customHeight="1" x14ac:dyDescent="0.2">
      <c r="A32" s="24"/>
      <c r="B32" s="8"/>
      <c r="C32" s="10"/>
      <c r="D32" s="171"/>
      <c r="E32" s="30" t="s">
        <v>86</v>
      </c>
      <c r="F32" s="18" t="s">
        <v>21</v>
      </c>
      <c r="G32" s="64">
        <v>22</v>
      </c>
      <c r="H32" s="31">
        <f>H22</f>
        <v>27000</v>
      </c>
      <c r="I32" s="31">
        <f>G32*H32</f>
        <v>594000</v>
      </c>
    </row>
    <row r="33" spans="1:10" ht="18" customHeight="1" x14ac:dyDescent="0.2">
      <c r="A33" s="24"/>
      <c r="B33" s="8"/>
      <c r="C33" s="10"/>
      <c r="D33" s="171"/>
      <c r="E33" s="30" t="s">
        <v>34</v>
      </c>
      <c r="F33" s="18" t="s">
        <v>2</v>
      </c>
      <c r="G33" s="128">
        <v>1.6</v>
      </c>
      <c r="H33" s="31">
        <f>H23</f>
        <v>10000</v>
      </c>
      <c r="I33" s="31">
        <f t="shared" ref="I33:I50" si="2">G33*H33</f>
        <v>16000</v>
      </c>
    </row>
    <row r="34" spans="1:10" ht="18" customHeight="1" x14ac:dyDescent="0.2">
      <c r="A34" s="119"/>
      <c r="B34" s="11"/>
      <c r="C34" s="12"/>
      <c r="D34" s="174"/>
      <c r="E34" s="32" t="s">
        <v>188</v>
      </c>
      <c r="F34" s="15" t="s">
        <v>2</v>
      </c>
      <c r="G34" s="80">
        <v>2.5</v>
      </c>
      <c r="H34" s="33">
        <f>H24</f>
        <v>50000</v>
      </c>
      <c r="I34" s="33">
        <f t="shared" si="2"/>
        <v>125000</v>
      </c>
    </row>
    <row r="35" spans="1:10" ht="27" customHeight="1" x14ac:dyDescent="0.2">
      <c r="A35" s="24" t="s">
        <v>16</v>
      </c>
      <c r="B35" s="8" t="s">
        <v>154</v>
      </c>
      <c r="C35" s="10" t="s">
        <v>17</v>
      </c>
      <c r="D35" s="181">
        <f>+'BDE DOUCHE&amp;WC'!D23</f>
        <v>245.6</v>
      </c>
      <c r="E35" s="60"/>
      <c r="F35" s="158"/>
      <c r="G35" s="64"/>
      <c r="H35" s="31"/>
      <c r="I35" s="31"/>
    </row>
    <row r="36" spans="1:10" ht="18" customHeight="1" x14ac:dyDescent="0.2">
      <c r="A36" s="24"/>
      <c r="B36" s="8"/>
      <c r="C36" s="10"/>
      <c r="D36" s="181"/>
      <c r="E36" s="30" t="s">
        <v>28</v>
      </c>
      <c r="F36" s="18" t="s">
        <v>30</v>
      </c>
      <c r="G36" s="64">
        <v>14</v>
      </c>
      <c r="H36" s="31">
        <v>7000</v>
      </c>
      <c r="I36" s="31">
        <f t="shared" si="2"/>
        <v>98000</v>
      </c>
    </row>
    <row r="37" spans="1:10" ht="18" customHeight="1" x14ac:dyDescent="0.2">
      <c r="A37" s="24"/>
      <c r="B37" s="8"/>
      <c r="C37" s="10"/>
      <c r="D37" s="181"/>
      <c r="E37" s="30" t="s">
        <v>29</v>
      </c>
      <c r="F37" s="18" t="s">
        <v>30</v>
      </c>
      <c r="G37" s="64">
        <v>25</v>
      </c>
      <c r="H37" s="31">
        <v>11300</v>
      </c>
      <c r="I37" s="31">
        <f t="shared" si="2"/>
        <v>282500</v>
      </c>
    </row>
    <row r="38" spans="1:10" ht="18" customHeight="1" x14ac:dyDescent="0.2">
      <c r="A38" s="24"/>
      <c r="B38" s="8"/>
      <c r="C38" s="10"/>
      <c r="D38" s="181"/>
      <c r="E38" s="30" t="s">
        <v>38</v>
      </c>
      <c r="F38" s="18" t="s">
        <v>30</v>
      </c>
      <c r="G38" s="64">
        <v>4</v>
      </c>
      <c r="H38" s="31">
        <v>17300</v>
      </c>
      <c r="I38" s="31">
        <f t="shared" si="2"/>
        <v>69200</v>
      </c>
    </row>
    <row r="39" spans="1:10" ht="18" customHeight="1" x14ac:dyDescent="0.2">
      <c r="A39" s="119"/>
      <c r="B39" s="8"/>
      <c r="C39" s="10"/>
      <c r="D39" s="173"/>
      <c r="E39" s="32" t="s">
        <v>37</v>
      </c>
      <c r="F39" s="15" t="s">
        <v>8</v>
      </c>
      <c r="G39" s="57">
        <v>5</v>
      </c>
      <c r="H39" s="33">
        <v>5000</v>
      </c>
      <c r="I39" s="33">
        <f t="shared" si="2"/>
        <v>25000</v>
      </c>
    </row>
    <row r="40" spans="1:10" ht="18" customHeight="1" x14ac:dyDescent="0.2">
      <c r="A40" s="153" t="s">
        <v>18</v>
      </c>
      <c r="B40" s="146" t="s">
        <v>155</v>
      </c>
      <c r="C40" s="59" t="s">
        <v>1</v>
      </c>
      <c r="D40" s="176">
        <f>+'BDE DOUCHE&amp;WC'!D24</f>
        <v>15.3</v>
      </c>
      <c r="E40" s="77"/>
      <c r="F40" s="133"/>
      <c r="G40" s="64"/>
      <c r="H40" s="31"/>
      <c r="I40" s="31"/>
    </row>
    <row r="41" spans="1:10" ht="27" customHeight="1" x14ac:dyDescent="0.2">
      <c r="A41" s="16"/>
      <c r="B41" s="67"/>
      <c r="C41" s="66"/>
      <c r="D41" s="181"/>
      <c r="E41" s="37" t="s">
        <v>176</v>
      </c>
      <c r="F41" s="18" t="s">
        <v>12</v>
      </c>
      <c r="G41" s="64">
        <v>35</v>
      </c>
      <c r="H41" s="31">
        <v>5000</v>
      </c>
      <c r="I41" s="31">
        <f t="shared" si="2"/>
        <v>175000</v>
      </c>
    </row>
    <row r="42" spans="1:10" ht="18" customHeight="1" x14ac:dyDescent="0.2">
      <c r="A42" s="16"/>
      <c r="B42" s="67"/>
      <c r="C42" s="66"/>
      <c r="D42" s="181"/>
      <c r="E42" s="37" t="s">
        <v>53</v>
      </c>
      <c r="F42" s="18" t="s">
        <v>12</v>
      </c>
      <c r="G42" s="64">
        <v>6</v>
      </c>
      <c r="H42" s="31">
        <v>5000</v>
      </c>
      <c r="I42" s="31">
        <f t="shared" si="2"/>
        <v>30000</v>
      </c>
    </row>
    <row r="43" spans="1:10" ht="18" customHeight="1" x14ac:dyDescent="0.2">
      <c r="A43" s="16"/>
      <c r="B43" s="67"/>
      <c r="C43" s="66"/>
      <c r="D43" s="181"/>
      <c r="E43" s="37" t="s">
        <v>79</v>
      </c>
      <c r="F43" s="18" t="s">
        <v>12</v>
      </c>
      <c r="G43" s="64">
        <v>30</v>
      </c>
      <c r="H43" s="31">
        <v>3500</v>
      </c>
      <c r="I43" s="31">
        <f t="shared" si="2"/>
        <v>105000</v>
      </c>
    </row>
    <row r="44" spans="1:10" ht="18" customHeight="1" x14ac:dyDescent="0.2">
      <c r="A44" s="16"/>
      <c r="B44" s="67"/>
      <c r="C44" s="66"/>
      <c r="D44" s="181"/>
      <c r="E44" s="38" t="s">
        <v>177</v>
      </c>
      <c r="F44" s="18" t="s">
        <v>8</v>
      </c>
      <c r="G44" s="64">
        <v>2</v>
      </c>
      <c r="H44" s="31">
        <v>5000</v>
      </c>
      <c r="I44" s="31">
        <f t="shared" si="2"/>
        <v>10000</v>
      </c>
    </row>
    <row r="45" spans="1:10" ht="18" customHeight="1" x14ac:dyDescent="0.2">
      <c r="A45" s="14"/>
      <c r="B45" s="56"/>
      <c r="C45" s="69"/>
      <c r="D45" s="173"/>
      <c r="E45" s="39" t="s">
        <v>42</v>
      </c>
      <c r="F45" s="15" t="s">
        <v>8</v>
      </c>
      <c r="G45" s="57">
        <v>5</v>
      </c>
      <c r="H45" s="33">
        <v>5000</v>
      </c>
      <c r="I45" s="33">
        <f t="shared" si="2"/>
        <v>25000</v>
      </c>
      <c r="J45" s="136">
        <f>SUM(I41:I43)</f>
        <v>310000</v>
      </c>
    </row>
    <row r="46" spans="1:10" ht="38.25" x14ac:dyDescent="0.2">
      <c r="A46" s="23" t="s">
        <v>56</v>
      </c>
      <c r="B46" s="6" t="s">
        <v>156</v>
      </c>
      <c r="C46" s="10" t="s">
        <v>2</v>
      </c>
      <c r="D46" s="171">
        <f>+'BDE DOUCHE&amp;WC'!D25</f>
        <v>2.9</v>
      </c>
      <c r="E46" s="31"/>
      <c r="F46" s="133"/>
      <c r="G46" s="64"/>
      <c r="H46" s="31"/>
      <c r="I46" s="31"/>
    </row>
    <row r="47" spans="1:10" ht="18" customHeight="1" x14ac:dyDescent="0.2">
      <c r="A47" s="24"/>
      <c r="B47" s="6"/>
      <c r="C47" s="10"/>
      <c r="D47" s="171"/>
      <c r="E47" s="30" t="s">
        <v>86</v>
      </c>
      <c r="F47" s="18" t="s">
        <v>21</v>
      </c>
      <c r="G47" s="64">
        <v>6</v>
      </c>
      <c r="H47" s="31">
        <f>H22</f>
        <v>27000</v>
      </c>
      <c r="I47" s="31">
        <f t="shared" si="2"/>
        <v>162000</v>
      </c>
    </row>
    <row r="48" spans="1:10" ht="18" customHeight="1" x14ac:dyDescent="0.2">
      <c r="A48" s="24"/>
      <c r="B48" s="6"/>
      <c r="C48" s="10"/>
      <c r="D48" s="171"/>
      <c r="E48" s="30" t="s">
        <v>34</v>
      </c>
      <c r="F48" s="18" t="s">
        <v>2</v>
      </c>
      <c r="G48" s="128">
        <v>1</v>
      </c>
      <c r="H48" s="31">
        <f>H23</f>
        <v>10000</v>
      </c>
      <c r="I48" s="31">
        <f t="shared" si="2"/>
        <v>10000</v>
      </c>
    </row>
    <row r="49" spans="1:9" ht="18" customHeight="1" x14ac:dyDescent="0.2">
      <c r="A49" s="24"/>
      <c r="B49" s="6"/>
      <c r="C49" s="10"/>
      <c r="D49" s="171"/>
      <c r="E49" s="30" t="s">
        <v>36</v>
      </c>
      <c r="F49" s="18" t="s">
        <v>12</v>
      </c>
      <c r="G49" s="64">
        <v>365</v>
      </c>
      <c r="H49" s="31">
        <v>350</v>
      </c>
      <c r="I49" s="31">
        <f t="shared" si="2"/>
        <v>127750</v>
      </c>
    </row>
    <row r="50" spans="1:9" ht="18" customHeight="1" x14ac:dyDescent="0.2">
      <c r="A50" s="119"/>
      <c r="B50" s="7"/>
      <c r="C50" s="12"/>
      <c r="D50" s="174"/>
      <c r="E50" s="32" t="s">
        <v>175</v>
      </c>
      <c r="F50" s="18" t="s">
        <v>2</v>
      </c>
      <c r="G50" s="57">
        <v>1</v>
      </c>
      <c r="H50" s="33">
        <v>50000</v>
      </c>
      <c r="I50" s="31">
        <f t="shared" si="2"/>
        <v>50000</v>
      </c>
    </row>
    <row r="51" spans="1:9" ht="24" customHeight="1" x14ac:dyDescent="0.2">
      <c r="A51" s="238"/>
      <c r="B51" s="238"/>
      <c r="C51" s="238"/>
      <c r="D51" s="238"/>
      <c r="E51" s="239"/>
      <c r="F51" s="233" t="s">
        <v>209</v>
      </c>
      <c r="G51" s="234"/>
      <c r="H51" s="235"/>
      <c r="I51" s="166">
        <f>SUM(I21:I50)</f>
        <v>2142950</v>
      </c>
    </row>
    <row r="52" spans="1:9" ht="15" customHeight="1" x14ac:dyDescent="0.2">
      <c r="A52" s="165"/>
      <c r="B52" s="4"/>
      <c r="D52" s="138"/>
      <c r="E52" s="61"/>
      <c r="F52" s="123"/>
    </row>
    <row r="53" spans="1:9" ht="15" customHeight="1" x14ac:dyDescent="0.2">
      <c r="A53" s="247" t="s">
        <v>202</v>
      </c>
      <c r="B53" s="247"/>
      <c r="C53" s="247"/>
      <c r="D53" s="247"/>
      <c r="E53" s="41"/>
      <c r="F53" s="44"/>
    </row>
    <row r="54" spans="1:9" ht="15" customHeight="1" x14ac:dyDescent="0.2">
      <c r="A54" s="25"/>
      <c r="B54" s="4"/>
      <c r="D54" s="35"/>
      <c r="E54" s="41"/>
      <c r="F54" s="44"/>
    </row>
    <row r="55" spans="1:9" s="3" customFormat="1" ht="18" customHeight="1" x14ac:dyDescent="0.2">
      <c r="A55" s="13" t="s">
        <v>23</v>
      </c>
      <c r="B55" s="13" t="s">
        <v>24</v>
      </c>
      <c r="C55" s="13" t="s">
        <v>12</v>
      </c>
      <c r="D55" s="13" t="s">
        <v>25</v>
      </c>
      <c r="E55" s="13" t="s">
        <v>27</v>
      </c>
      <c r="F55" s="13" t="s">
        <v>12</v>
      </c>
      <c r="G55" s="27" t="s">
        <v>25</v>
      </c>
      <c r="H55" s="28" t="s">
        <v>33</v>
      </c>
      <c r="I55" s="28" t="s">
        <v>26</v>
      </c>
    </row>
    <row r="56" spans="1:9" ht="25.5" x14ac:dyDescent="0.2">
      <c r="A56" s="23" t="s">
        <v>7</v>
      </c>
      <c r="B56" s="143" t="s">
        <v>197</v>
      </c>
      <c r="C56" s="9" t="s">
        <v>2</v>
      </c>
      <c r="D56" s="172">
        <f>'BDE DOUCHE&amp;WC'!D31</f>
        <v>2.5</v>
      </c>
      <c r="E56" s="29"/>
      <c r="F56" s="29"/>
      <c r="G56" s="54"/>
      <c r="H56" s="29"/>
      <c r="I56" s="29"/>
    </row>
    <row r="57" spans="1:9" ht="18" customHeight="1" x14ac:dyDescent="0.2">
      <c r="A57" s="24"/>
      <c r="B57" s="8"/>
      <c r="C57" s="10"/>
      <c r="D57" s="171"/>
      <c r="E57" s="30" t="s">
        <v>86</v>
      </c>
      <c r="F57" s="18" t="s">
        <v>21</v>
      </c>
      <c r="G57" s="64">
        <v>18</v>
      </c>
      <c r="H57" s="31">
        <f>H22</f>
        <v>27000</v>
      </c>
      <c r="I57" s="31">
        <f>G57*H57</f>
        <v>486000</v>
      </c>
    </row>
    <row r="58" spans="1:9" ht="18" customHeight="1" x14ac:dyDescent="0.2">
      <c r="A58" s="24"/>
      <c r="B58" s="8"/>
      <c r="C58" s="10"/>
      <c r="D58" s="171"/>
      <c r="E58" s="30" t="s">
        <v>34</v>
      </c>
      <c r="F58" s="18" t="s">
        <v>2</v>
      </c>
      <c r="G58" s="128">
        <v>1.5</v>
      </c>
      <c r="H58" s="31">
        <f>H23</f>
        <v>10000</v>
      </c>
      <c r="I58" s="31">
        <f t="shared" ref="I58:I80" si="3">G58*H58</f>
        <v>15000</v>
      </c>
    </row>
    <row r="59" spans="1:9" ht="18" customHeight="1" x14ac:dyDescent="0.2">
      <c r="A59" s="119"/>
      <c r="B59" s="11"/>
      <c r="C59" s="12"/>
      <c r="D59" s="174"/>
      <c r="E59" s="32" t="s">
        <v>188</v>
      </c>
      <c r="F59" s="15" t="s">
        <v>2</v>
      </c>
      <c r="G59" s="80">
        <v>2.2999999999999998</v>
      </c>
      <c r="H59" s="33">
        <f>H24</f>
        <v>50000</v>
      </c>
      <c r="I59" s="33">
        <f t="shared" si="3"/>
        <v>114999.99999999999</v>
      </c>
    </row>
    <row r="60" spans="1:9" ht="26.25" customHeight="1" x14ac:dyDescent="0.2">
      <c r="A60" s="24" t="s">
        <v>94</v>
      </c>
      <c r="B60" s="8" t="s">
        <v>154</v>
      </c>
      <c r="C60" s="10" t="s">
        <v>17</v>
      </c>
      <c r="D60" s="181">
        <f>'BDE DOUCHE&amp;WC'!D32</f>
        <v>200</v>
      </c>
      <c r="E60" s="60"/>
      <c r="F60" s="31"/>
      <c r="G60" s="64"/>
      <c r="H60" s="31"/>
      <c r="I60" s="31"/>
    </row>
    <row r="61" spans="1:9" ht="18" customHeight="1" x14ac:dyDescent="0.2">
      <c r="A61" s="24"/>
      <c r="B61" s="8"/>
      <c r="C61" s="10"/>
      <c r="D61" s="181"/>
      <c r="E61" s="30" t="s">
        <v>28</v>
      </c>
      <c r="F61" s="18" t="s">
        <v>30</v>
      </c>
      <c r="G61" s="64">
        <v>31</v>
      </c>
      <c r="H61" s="31">
        <f>H36</f>
        <v>7000</v>
      </c>
      <c r="I61" s="31">
        <f t="shared" si="3"/>
        <v>217000</v>
      </c>
    </row>
    <row r="62" spans="1:9" ht="18" customHeight="1" x14ac:dyDescent="0.2">
      <c r="A62" s="24"/>
      <c r="B62" s="8"/>
      <c r="C62" s="10"/>
      <c r="D62" s="181"/>
      <c r="E62" s="30" t="s">
        <v>29</v>
      </c>
      <c r="F62" s="18" t="s">
        <v>30</v>
      </c>
      <c r="G62" s="64">
        <v>15</v>
      </c>
      <c r="H62" s="31">
        <f>H37</f>
        <v>11300</v>
      </c>
      <c r="I62" s="31">
        <f t="shared" si="3"/>
        <v>169500</v>
      </c>
    </row>
    <row r="63" spans="1:9" ht="18" customHeight="1" x14ac:dyDescent="0.2">
      <c r="A63" s="24"/>
      <c r="B63" s="8"/>
      <c r="C63" s="10"/>
      <c r="D63" s="181"/>
      <c r="E63" s="30" t="s">
        <v>38</v>
      </c>
      <c r="F63" s="18" t="s">
        <v>30</v>
      </c>
      <c r="G63" s="64">
        <v>7</v>
      </c>
      <c r="H63" s="31">
        <f>H38</f>
        <v>17300</v>
      </c>
      <c r="I63" s="31">
        <f t="shared" si="3"/>
        <v>121100</v>
      </c>
    </row>
    <row r="64" spans="1:9" ht="18" customHeight="1" x14ac:dyDescent="0.2">
      <c r="A64" s="119"/>
      <c r="B64" s="11"/>
      <c r="C64" s="12"/>
      <c r="D64" s="173"/>
      <c r="E64" s="32" t="s">
        <v>37</v>
      </c>
      <c r="F64" s="15" t="s">
        <v>8</v>
      </c>
      <c r="G64" s="57">
        <v>8</v>
      </c>
      <c r="H64" s="33">
        <f>H39</f>
        <v>5000</v>
      </c>
      <c r="I64" s="33">
        <f t="shared" si="3"/>
        <v>40000</v>
      </c>
    </row>
    <row r="65" spans="1:10" ht="18" customHeight="1" x14ac:dyDescent="0.2">
      <c r="A65" s="16" t="s">
        <v>95</v>
      </c>
      <c r="B65" s="67" t="s">
        <v>155</v>
      </c>
      <c r="C65" s="66" t="s">
        <v>1</v>
      </c>
      <c r="D65" s="181">
        <f>'BDE DOUCHE&amp;WC'!D33</f>
        <v>23.1</v>
      </c>
      <c r="E65" s="60"/>
      <c r="F65" s="31"/>
      <c r="G65" s="64"/>
      <c r="H65" s="31"/>
      <c r="I65" s="31"/>
    </row>
    <row r="66" spans="1:10" ht="27" customHeight="1" x14ac:dyDescent="0.2">
      <c r="A66" s="16"/>
      <c r="B66" s="67"/>
      <c r="C66" s="66"/>
      <c r="D66" s="181"/>
      <c r="E66" s="37" t="s">
        <v>176</v>
      </c>
      <c r="F66" s="18" t="s">
        <v>12</v>
      </c>
      <c r="G66" s="64">
        <v>40</v>
      </c>
      <c r="H66" s="31">
        <v>5000</v>
      </c>
      <c r="I66" s="31">
        <f t="shared" si="3"/>
        <v>200000</v>
      </c>
    </row>
    <row r="67" spans="1:10" ht="18" customHeight="1" x14ac:dyDescent="0.2">
      <c r="A67" s="16"/>
      <c r="B67" s="67"/>
      <c r="C67" s="66"/>
      <c r="D67" s="181"/>
      <c r="E67" s="37" t="s">
        <v>79</v>
      </c>
      <c r="F67" s="18" t="s">
        <v>12</v>
      </c>
      <c r="G67" s="64">
        <v>60</v>
      </c>
      <c r="H67" s="31">
        <v>3500</v>
      </c>
      <c r="I67" s="31">
        <f t="shared" si="3"/>
        <v>210000</v>
      </c>
      <c r="J67" s="136"/>
    </row>
    <row r="68" spans="1:10" ht="18" customHeight="1" x14ac:dyDescent="0.2">
      <c r="A68" s="16"/>
      <c r="B68" s="67"/>
      <c r="C68" s="66"/>
      <c r="D68" s="181"/>
      <c r="E68" s="38" t="s">
        <v>177</v>
      </c>
      <c r="F68" s="18" t="s">
        <v>8</v>
      </c>
      <c r="G68" s="64">
        <v>3</v>
      </c>
      <c r="H68" s="31">
        <v>5000</v>
      </c>
      <c r="I68" s="31">
        <f t="shared" si="3"/>
        <v>15000</v>
      </c>
    </row>
    <row r="69" spans="1:10" ht="18" customHeight="1" x14ac:dyDescent="0.2">
      <c r="A69" s="14"/>
      <c r="B69" s="56"/>
      <c r="C69" s="69"/>
      <c r="D69" s="173"/>
      <c r="E69" s="39" t="s">
        <v>42</v>
      </c>
      <c r="F69" s="15" t="s">
        <v>8</v>
      </c>
      <c r="G69" s="57">
        <v>5</v>
      </c>
      <c r="H69" s="33">
        <v>5000</v>
      </c>
      <c r="I69" s="33">
        <f t="shared" si="3"/>
        <v>25000</v>
      </c>
    </row>
    <row r="70" spans="1:10" ht="25.5" x14ac:dyDescent="0.2">
      <c r="A70" s="24" t="s">
        <v>96</v>
      </c>
      <c r="B70" s="8" t="s">
        <v>158</v>
      </c>
      <c r="C70" s="10" t="s">
        <v>1</v>
      </c>
      <c r="D70" s="182">
        <f>'BDE DOUCHE&amp;WC'!D34</f>
        <v>33</v>
      </c>
      <c r="E70" s="31"/>
      <c r="F70" s="31"/>
      <c r="G70" s="64"/>
      <c r="H70" s="31"/>
      <c r="I70" s="31"/>
    </row>
    <row r="71" spans="1:10" ht="18" customHeight="1" x14ac:dyDescent="0.2">
      <c r="A71" s="24"/>
      <c r="B71" s="8"/>
      <c r="C71" s="10"/>
      <c r="D71" s="182"/>
      <c r="E71" s="42" t="s">
        <v>52</v>
      </c>
      <c r="F71" s="18" t="s">
        <v>12</v>
      </c>
      <c r="G71" s="64">
        <v>4200</v>
      </c>
      <c r="H71" s="31">
        <v>70</v>
      </c>
      <c r="I71" s="31">
        <f t="shared" si="3"/>
        <v>294000</v>
      </c>
    </row>
    <row r="72" spans="1:10" ht="18" customHeight="1" x14ac:dyDescent="0.2">
      <c r="A72" s="119"/>
      <c r="B72" s="11"/>
      <c r="C72" s="12"/>
      <c r="D72" s="183"/>
      <c r="E72" s="40" t="s">
        <v>54</v>
      </c>
      <c r="F72" s="15" t="s">
        <v>2</v>
      </c>
      <c r="G72" s="57">
        <v>3</v>
      </c>
      <c r="H72" s="33">
        <v>25000</v>
      </c>
      <c r="I72" s="33">
        <f t="shared" si="3"/>
        <v>75000</v>
      </c>
    </row>
    <row r="73" spans="1:10" ht="25.5" x14ac:dyDescent="0.2">
      <c r="A73" s="24" t="s">
        <v>97</v>
      </c>
      <c r="B73" s="8" t="s">
        <v>157</v>
      </c>
      <c r="C73" s="10" t="s">
        <v>1</v>
      </c>
      <c r="D73" s="182">
        <f>'BDE DOUCHE&amp;WC'!D35</f>
        <v>12.88</v>
      </c>
      <c r="E73" s="31"/>
      <c r="F73" s="31"/>
      <c r="G73" s="64"/>
      <c r="H73" s="31"/>
      <c r="I73" s="31"/>
    </row>
    <row r="74" spans="1:10" ht="18" customHeight="1" x14ac:dyDescent="0.2">
      <c r="A74" s="24"/>
      <c r="B74" s="8"/>
      <c r="C74" s="10"/>
      <c r="D74" s="182"/>
      <c r="E74" s="42" t="s">
        <v>52</v>
      </c>
      <c r="F74" s="18" t="s">
        <v>12</v>
      </c>
      <c r="G74" s="43">
        <v>960</v>
      </c>
      <c r="H74" s="31">
        <f>+H71</f>
        <v>70</v>
      </c>
      <c r="I74" s="31">
        <f t="shared" si="3"/>
        <v>67200</v>
      </c>
      <c r="J74" s="49"/>
    </row>
    <row r="75" spans="1:10" ht="18" customHeight="1" x14ac:dyDescent="0.2">
      <c r="A75" s="24"/>
      <c r="B75" s="8"/>
      <c r="C75" s="10"/>
      <c r="D75" s="182"/>
      <c r="E75" s="30" t="s">
        <v>86</v>
      </c>
      <c r="F75" s="18" t="s">
        <v>21</v>
      </c>
      <c r="G75" s="49">
        <v>3</v>
      </c>
      <c r="H75" s="31">
        <f>H22</f>
        <v>27000</v>
      </c>
      <c r="I75" s="31">
        <f t="shared" si="3"/>
        <v>81000</v>
      </c>
      <c r="J75" s="49"/>
    </row>
    <row r="76" spans="1:10" ht="18" customHeight="1" x14ac:dyDescent="0.2">
      <c r="A76" s="14"/>
      <c r="B76" s="11"/>
      <c r="C76" s="12"/>
      <c r="D76" s="183"/>
      <c r="E76" s="32" t="s">
        <v>34</v>
      </c>
      <c r="F76" s="15" t="s">
        <v>2</v>
      </c>
      <c r="G76" s="81">
        <v>0.7</v>
      </c>
      <c r="H76" s="33">
        <f>H23</f>
        <v>10000</v>
      </c>
      <c r="I76" s="33">
        <f t="shared" si="3"/>
        <v>7000</v>
      </c>
      <c r="J76" s="125"/>
    </row>
    <row r="77" spans="1:10" ht="18" customHeight="1" x14ac:dyDescent="0.2">
      <c r="A77" s="16" t="s">
        <v>129</v>
      </c>
      <c r="B77" s="8" t="s">
        <v>159</v>
      </c>
      <c r="C77" s="10" t="s">
        <v>1</v>
      </c>
      <c r="D77" s="182">
        <f>'BDE DOUCHE&amp;WC'!D36</f>
        <v>1.2</v>
      </c>
      <c r="E77" s="60"/>
      <c r="F77" s="60"/>
      <c r="G77" s="74"/>
      <c r="H77" s="60"/>
      <c r="I77" s="31"/>
    </row>
    <row r="78" spans="1:10" ht="18" customHeight="1" x14ac:dyDescent="0.2">
      <c r="A78" s="16"/>
      <c r="B78" s="8"/>
      <c r="C78" s="10"/>
      <c r="D78" s="182"/>
      <c r="E78" s="30" t="s">
        <v>170</v>
      </c>
      <c r="F78" s="18" t="s">
        <v>12</v>
      </c>
      <c r="G78" s="64">
        <v>28</v>
      </c>
      <c r="H78" s="31">
        <v>3000</v>
      </c>
      <c r="I78" s="31">
        <f t="shared" si="3"/>
        <v>84000</v>
      </c>
      <c r="J78" s="125"/>
    </row>
    <row r="79" spans="1:10" ht="18" customHeight="1" x14ac:dyDescent="0.2">
      <c r="A79" s="16"/>
      <c r="B79" s="8"/>
      <c r="C79" s="10"/>
      <c r="D79" s="21"/>
      <c r="E79" s="30" t="s">
        <v>86</v>
      </c>
      <c r="F79" s="18" t="s">
        <v>21</v>
      </c>
      <c r="G79" s="64">
        <v>1</v>
      </c>
      <c r="H79" s="31">
        <f>H22</f>
        <v>27000</v>
      </c>
      <c r="I79" s="31">
        <f t="shared" si="3"/>
        <v>27000</v>
      </c>
      <c r="J79" s="125"/>
    </row>
    <row r="80" spans="1:10" ht="18" customHeight="1" x14ac:dyDescent="0.2">
      <c r="A80" s="14"/>
      <c r="B80" s="8"/>
      <c r="C80" s="12"/>
      <c r="D80" s="22"/>
      <c r="E80" s="32" t="s">
        <v>34</v>
      </c>
      <c r="F80" s="15" t="s">
        <v>2</v>
      </c>
      <c r="G80" s="192">
        <v>0.15</v>
      </c>
      <c r="H80" s="34">
        <f>H23</f>
        <v>10000</v>
      </c>
      <c r="I80" s="31">
        <f t="shared" si="3"/>
        <v>1500</v>
      </c>
    </row>
    <row r="81" spans="1:9" ht="24" customHeight="1" x14ac:dyDescent="0.2">
      <c r="A81" s="238"/>
      <c r="B81" s="238"/>
      <c r="C81" s="238"/>
      <c r="D81" s="238"/>
      <c r="E81" s="239"/>
      <c r="F81" s="233" t="s">
        <v>210</v>
      </c>
      <c r="G81" s="234"/>
      <c r="H81" s="235"/>
      <c r="I81" s="166">
        <f>SUM(I56:I80)</f>
        <v>2250300</v>
      </c>
    </row>
    <row r="82" spans="1:9" ht="15" customHeight="1" x14ac:dyDescent="0.2">
      <c r="A82" s="163"/>
      <c r="B82" s="163"/>
      <c r="C82" s="163"/>
      <c r="D82" s="163"/>
      <c r="E82" s="163"/>
      <c r="F82" s="164"/>
    </row>
    <row r="83" spans="1:9" ht="15" customHeight="1" x14ac:dyDescent="0.2">
      <c r="A83" s="237" t="s">
        <v>130</v>
      </c>
      <c r="B83" s="237"/>
      <c r="C83" s="2"/>
    </row>
    <row r="84" spans="1:9" ht="15" customHeight="1" x14ac:dyDescent="0.2"/>
    <row r="85" spans="1:9" s="3" customFormat="1" ht="18" customHeight="1" x14ac:dyDescent="0.2">
      <c r="A85" s="13" t="s">
        <v>23</v>
      </c>
      <c r="B85" s="13" t="s">
        <v>24</v>
      </c>
      <c r="C85" s="13" t="s">
        <v>12</v>
      </c>
      <c r="D85" s="13" t="s">
        <v>25</v>
      </c>
      <c r="E85" s="13" t="s">
        <v>27</v>
      </c>
      <c r="F85" s="13" t="s">
        <v>12</v>
      </c>
      <c r="G85" s="27" t="s">
        <v>25</v>
      </c>
      <c r="H85" s="28" t="s">
        <v>33</v>
      </c>
      <c r="I85" s="28" t="s">
        <v>26</v>
      </c>
    </row>
    <row r="86" spans="1:9" s="3" customFormat="1" ht="38.25" customHeight="1" x14ac:dyDescent="0.2">
      <c r="A86" s="23" t="s">
        <v>9</v>
      </c>
      <c r="B86" s="146" t="s">
        <v>187</v>
      </c>
      <c r="C86" s="59" t="s">
        <v>1</v>
      </c>
      <c r="D86" s="179">
        <f>'BDE DOUCHE&amp;WC'!D45</f>
        <v>65.95</v>
      </c>
      <c r="E86" s="82"/>
      <c r="F86" s="82"/>
      <c r="G86" s="188"/>
      <c r="H86" s="82"/>
      <c r="I86" s="82"/>
    </row>
    <row r="87" spans="1:9" s="3" customFormat="1" ht="18" customHeight="1" x14ac:dyDescent="0.2">
      <c r="A87" s="167"/>
      <c r="B87" s="167"/>
      <c r="C87" s="167"/>
      <c r="D87" s="184"/>
      <c r="E87" s="30" t="s">
        <v>86</v>
      </c>
      <c r="F87" s="18" t="s">
        <v>21</v>
      </c>
      <c r="G87" s="193">
        <v>8</v>
      </c>
      <c r="H87" s="185">
        <f>H22</f>
        <v>27000</v>
      </c>
      <c r="I87" s="185">
        <f>G87*H87</f>
        <v>216000</v>
      </c>
    </row>
    <row r="88" spans="1:9" s="3" customFormat="1" ht="18" customHeight="1" x14ac:dyDescent="0.2">
      <c r="A88" s="119"/>
      <c r="B88" s="67"/>
      <c r="C88" s="69"/>
      <c r="D88" s="183"/>
      <c r="E88" s="30" t="s">
        <v>34</v>
      </c>
      <c r="F88" s="18" t="s">
        <v>2</v>
      </c>
      <c r="G88" s="194">
        <v>1.5</v>
      </c>
      <c r="H88" s="84">
        <f>H23</f>
        <v>10000</v>
      </c>
      <c r="I88" s="185">
        <f>G88*H88</f>
        <v>15000</v>
      </c>
    </row>
    <row r="89" spans="1:9" s="3" customFormat="1" ht="27" customHeight="1" x14ac:dyDescent="0.2">
      <c r="A89" s="23" t="s">
        <v>57</v>
      </c>
      <c r="B89" s="146" t="s">
        <v>217</v>
      </c>
      <c r="C89" s="59" t="s">
        <v>1</v>
      </c>
      <c r="D89" s="179">
        <f>'BDE DOUCHE&amp;WC'!D46</f>
        <v>6.21</v>
      </c>
      <c r="E89" s="82"/>
      <c r="F89" s="82"/>
      <c r="G89" s="188"/>
      <c r="H89" s="82"/>
      <c r="I89" s="82"/>
    </row>
    <row r="90" spans="1:9" s="3" customFormat="1" ht="18" customHeight="1" x14ac:dyDescent="0.2">
      <c r="A90" s="167"/>
      <c r="B90" s="167"/>
      <c r="C90" s="167"/>
      <c r="D90" s="184"/>
      <c r="E90" s="30" t="s">
        <v>86</v>
      </c>
      <c r="F90" s="18" t="s">
        <v>21</v>
      </c>
      <c r="G90" s="193">
        <v>2</v>
      </c>
      <c r="H90" s="185">
        <f>H22</f>
        <v>27000</v>
      </c>
      <c r="I90" s="185">
        <f>G90*H90</f>
        <v>54000</v>
      </c>
    </row>
    <row r="91" spans="1:9" s="3" customFormat="1" ht="18" customHeight="1" x14ac:dyDescent="0.2">
      <c r="A91" s="119"/>
      <c r="B91" s="67"/>
      <c r="C91" s="69"/>
      <c r="D91" s="22"/>
      <c r="E91" s="30" t="s">
        <v>34</v>
      </c>
      <c r="F91" s="18" t="s">
        <v>2</v>
      </c>
      <c r="G91" s="189">
        <v>0.25</v>
      </c>
      <c r="H91" s="84">
        <f>H23</f>
        <v>10000</v>
      </c>
      <c r="I91" s="185">
        <f>G91*H91</f>
        <v>2500</v>
      </c>
    </row>
    <row r="92" spans="1:9" ht="24" customHeight="1" x14ac:dyDescent="0.2">
      <c r="A92" s="238"/>
      <c r="B92" s="238"/>
      <c r="C92" s="238"/>
      <c r="D92" s="238"/>
      <c r="E92" s="239"/>
      <c r="F92" s="233" t="s">
        <v>84</v>
      </c>
      <c r="G92" s="234"/>
      <c r="H92" s="235"/>
      <c r="I92" s="166">
        <f>SUM(I86:I91)</f>
        <v>287500</v>
      </c>
    </row>
    <row r="93" spans="1:9" ht="15" customHeight="1" x14ac:dyDescent="0.2">
      <c r="A93" s="25"/>
      <c r="B93" s="4"/>
      <c r="D93" s="138"/>
      <c r="E93" s="61"/>
      <c r="F93" s="61"/>
    </row>
    <row r="94" spans="1:9" ht="15" customHeight="1" x14ac:dyDescent="0.2">
      <c r="A94" s="237" t="s">
        <v>160</v>
      </c>
      <c r="B94" s="237"/>
      <c r="C94" s="2"/>
    </row>
    <row r="95" spans="1:9" ht="15" customHeight="1" x14ac:dyDescent="0.2"/>
    <row r="96" spans="1:9" s="3" customFormat="1" ht="18" customHeight="1" x14ac:dyDescent="0.2">
      <c r="A96" s="13" t="s">
        <v>23</v>
      </c>
      <c r="B96" s="13" t="s">
        <v>24</v>
      </c>
      <c r="C96" s="13" t="s">
        <v>12</v>
      </c>
      <c r="D96" s="13" t="s">
        <v>25</v>
      </c>
      <c r="E96" s="13" t="s">
        <v>27</v>
      </c>
      <c r="F96" s="13" t="s">
        <v>12</v>
      </c>
      <c r="G96" s="27" t="s">
        <v>25</v>
      </c>
      <c r="H96" s="28" t="s">
        <v>33</v>
      </c>
      <c r="I96" s="28" t="s">
        <v>26</v>
      </c>
    </row>
    <row r="97" spans="1:10" s="3" customFormat="1" ht="27" customHeight="1" x14ac:dyDescent="0.2">
      <c r="A97" s="23" t="s">
        <v>61</v>
      </c>
      <c r="B97" s="146" t="s">
        <v>161</v>
      </c>
      <c r="C97" s="59" t="s">
        <v>1</v>
      </c>
      <c r="D97" s="179">
        <f>'BDE DOUCHE&amp;WC'!D52</f>
        <v>26.4</v>
      </c>
      <c r="E97" s="82"/>
      <c r="F97" s="82"/>
      <c r="G97" s="188"/>
      <c r="H97" s="82"/>
      <c r="I97" s="82"/>
    </row>
    <row r="98" spans="1:10" s="3" customFormat="1" ht="18" customHeight="1" x14ac:dyDescent="0.2">
      <c r="A98" s="24"/>
      <c r="B98" s="67"/>
      <c r="C98" s="66"/>
      <c r="D98" s="182"/>
      <c r="E98" s="30" t="s">
        <v>173</v>
      </c>
      <c r="F98" s="18" t="s">
        <v>1</v>
      </c>
      <c r="G98" s="190">
        <v>26.4</v>
      </c>
      <c r="H98" s="150">
        <v>20800</v>
      </c>
      <c r="I98" s="90">
        <f>G98*H98</f>
        <v>549120</v>
      </c>
    </row>
    <row r="99" spans="1:10" s="3" customFormat="1" ht="18" customHeight="1" x14ac:dyDescent="0.2">
      <c r="A99" s="24"/>
      <c r="B99" s="67"/>
      <c r="C99" s="66"/>
      <c r="D99" s="182"/>
      <c r="E99" s="30" t="s">
        <v>86</v>
      </c>
      <c r="F99" s="18" t="s">
        <v>21</v>
      </c>
      <c r="G99" s="190">
        <v>4</v>
      </c>
      <c r="H99" s="90">
        <f>H22</f>
        <v>27000</v>
      </c>
      <c r="I99" s="90">
        <f t="shared" ref="I99:I105" si="4">G99*H99</f>
        <v>108000</v>
      </c>
    </row>
    <row r="100" spans="1:10" s="3" customFormat="1" ht="18" customHeight="1" x14ac:dyDescent="0.2">
      <c r="A100" s="24"/>
      <c r="B100" s="67"/>
      <c r="C100" s="66"/>
      <c r="D100" s="182"/>
      <c r="E100" s="30" t="s">
        <v>34</v>
      </c>
      <c r="F100" s="18" t="s">
        <v>2</v>
      </c>
      <c r="G100" s="195">
        <v>0.25</v>
      </c>
      <c r="H100" s="90">
        <f>H23</f>
        <v>10000</v>
      </c>
      <c r="I100" s="90">
        <f t="shared" si="4"/>
        <v>2500</v>
      </c>
    </row>
    <row r="101" spans="1:10" s="3" customFormat="1" ht="18" customHeight="1" x14ac:dyDescent="0.2">
      <c r="A101" s="119"/>
      <c r="B101" s="56"/>
      <c r="C101" s="69"/>
      <c r="D101" s="183"/>
      <c r="E101" s="32" t="s">
        <v>211</v>
      </c>
      <c r="F101" s="15" t="s">
        <v>212</v>
      </c>
      <c r="G101" s="189">
        <v>2</v>
      </c>
      <c r="H101" s="84">
        <v>7000</v>
      </c>
      <c r="I101" s="84">
        <f t="shared" si="4"/>
        <v>14000</v>
      </c>
    </row>
    <row r="102" spans="1:10" s="3" customFormat="1" ht="27" customHeight="1" x14ac:dyDescent="0.2">
      <c r="A102" s="24" t="s">
        <v>62</v>
      </c>
      <c r="B102" s="67" t="s">
        <v>190</v>
      </c>
      <c r="C102" s="66" t="s">
        <v>1</v>
      </c>
      <c r="D102" s="182">
        <f>'BDE DOUCHE&amp;WC'!D53</f>
        <v>9.1999999999999993</v>
      </c>
      <c r="E102" s="31"/>
      <c r="F102" s="90"/>
      <c r="G102" s="190"/>
      <c r="H102" s="90"/>
      <c r="I102" s="90"/>
    </row>
    <row r="103" spans="1:10" s="3" customFormat="1" ht="18" customHeight="1" x14ac:dyDescent="0.2">
      <c r="A103" s="24"/>
      <c r="B103" s="67"/>
      <c r="C103" s="66"/>
      <c r="D103" s="21"/>
      <c r="E103" s="30" t="s">
        <v>147</v>
      </c>
      <c r="F103" s="18" t="s">
        <v>1</v>
      </c>
      <c r="G103" s="190">
        <v>9.5</v>
      </c>
      <c r="H103" s="90">
        <v>22000</v>
      </c>
      <c r="I103" s="90">
        <f t="shared" si="4"/>
        <v>209000</v>
      </c>
    </row>
    <row r="104" spans="1:10" s="3" customFormat="1" ht="18" customHeight="1" x14ac:dyDescent="0.2">
      <c r="A104" s="24"/>
      <c r="B104" s="67"/>
      <c r="C104" s="66"/>
      <c r="D104" s="21"/>
      <c r="E104" s="30" t="s">
        <v>86</v>
      </c>
      <c r="F104" s="18" t="s">
        <v>21</v>
      </c>
      <c r="G104" s="190">
        <v>5</v>
      </c>
      <c r="H104" s="90">
        <f>H22</f>
        <v>27000</v>
      </c>
      <c r="I104" s="90">
        <f t="shared" si="4"/>
        <v>135000</v>
      </c>
    </row>
    <row r="105" spans="1:10" s="3" customFormat="1" ht="18" customHeight="1" x14ac:dyDescent="0.2">
      <c r="A105" s="119"/>
      <c r="B105" s="56"/>
      <c r="C105" s="69"/>
      <c r="D105" s="22"/>
      <c r="E105" s="32" t="s">
        <v>34</v>
      </c>
      <c r="F105" s="15" t="s">
        <v>2</v>
      </c>
      <c r="G105" s="194">
        <v>0.7</v>
      </c>
      <c r="H105" s="84">
        <f>H23</f>
        <v>10000</v>
      </c>
      <c r="I105" s="84">
        <f t="shared" si="4"/>
        <v>7000</v>
      </c>
    </row>
    <row r="106" spans="1:10" ht="24" customHeight="1" x14ac:dyDescent="0.2">
      <c r="A106" s="238"/>
      <c r="B106" s="238"/>
      <c r="C106" s="238"/>
      <c r="D106" s="238"/>
      <c r="E106" s="239"/>
      <c r="F106" s="233" t="s">
        <v>172</v>
      </c>
      <c r="G106" s="234"/>
      <c r="H106" s="235"/>
      <c r="I106" s="166">
        <f>SUM(I98:I105)</f>
        <v>1024620</v>
      </c>
    </row>
    <row r="107" spans="1:10" ht="15" customHeight="1" x14ac:dyDescent="0.2">
      <c r="A107" s="25"/>
      <c r="B107" s="4"/>
      <c r="D107" s="138"/>
      <c r="E107" s="61"/>
      <c r="F107" s="61"/>
    </row>
    <row r="108" spans="1:10" ht="15" customHeight="1" x14ac:dyDescent="0.2">
      <c r="A108" s="237" t="s">
        <v>166</v>
      </c>
      <c r="B108" s="237"/>
      <c r="D108" s="138"/>
      <c r="E108" s="61"/>
      <c r="F108" s="61"/>
    </row>
    <row r="109" spans="1:10" ht="15" customHeight="1" x14ac:dyDescent="0.2">
      <c r="A109" s="25"/>
      <c r="B109" s="4"/>
      <c r="D109" s="138"/>
      <c r="E109" s="61"/>
      <c r="F109" s="61"/>
    </row>
    <row r="110" spans="1:10" s="3" customFormat="1" ht="18" customHeight="1" x14ac:dyDescent="0.2">
      <c r="A110" s="13" t="s">
        <v>23</v>
      </c>
      <c r="B110" s="13" t="s">
        <v>24</v>
      </c>
      <c r="C110" s="13" t="s">
        <v>12</v>
      </c>
      <c r="D110" s="13" t="s">
        <v>25</v>
      </c>
      <c r="E110" s="13" t="s">
        <v>27</v>
      </c>
      <c r="F110" s="13" t="s">
        <v>12</v>
      </c>
      <c r="G110" s="27" t="s">
        <v>25</v>
      </c>
      <c r="H110" s="28" t="s">
        <v>33</v>
      </c>
      <c r="I110" s="28" t="s">
        <v>26</v>
      </c>
    </row>
    <row r="111" spans="1:10" ht="25.5" x14ac:dyDescent="0.2">
      <c r="A111" s="23" t="s">
        <v>11</v>
      </c>
      <c r="B111" s="146" t="s">
        <v>162</v>
      </c>
      <c r="C111" s="59" t="s">
        <v>2</v>
      </c>
      <c r="D111" s="171">
        <f>'BDE DOUCHE&amp;WC'!D59</f>
        <v>0.33100000000000002</v>
      </c>
      <c r="E111" s="31"/>
      <c r="F111" s="29"/>
      <c r="G111" s="54"/>
      <c r="H111" s="29"/>
      <c r="I111" s="29"/>
    </row>
    <row r="112" spans="1:10" ht="18" customHeight="1" x14ac:dyDescent="0.2">
      <c r="A112" s="24"/>
      <c r="B112" s="89" t="s">
        <v>102</v>
      </c>
      <c r="C112" s="66"/>
      <c r="D112" s="17"/>
      <c r="E112" s="18"/>
      <c r="F112" s="18"/>
      <c r="H112" s="31"/>
      <c r="I112" s="31"/>
      <c r="J112" s="5"/>
    </row>
    <row r="113" spans="1:11" ht="18" customHeight="1" x14ac:dyDescent="0.2">
      <c r="A113" s="24"/>
      <c r="B113" s="75" t="s">
        <v>213</v>
      </c>
      <c r="C113" s="66"/>
      <c r="D113" s="17"/>
      <c r="E113" s="30" t="s">
        <v>189</v>
      </c>
      <c r="F113" s="18" t="s">
        <v>12</v>
      </c>
      <c r="G113" s="5">
        <v>6</v>
      </c>
      <c r="H113" s="31">
        <v>30000</v>
      </c>
      <c r="I113" s="31">
        <f>G113*H113</f>
        <v>180000</v>
      </c>
      <c r="J113" s="5"/>
    </row>
    <row r="114" spans="1:11" ht="18" customHeight="1" x14ac:dyDescent="0.2">
      <c r="A114" s="24"/>
      <c r="B114" s="75" t="s">
        <v>98</v>
      </c>
      <c r="C114" s="66"/>
      <c r="D114" s="17"/>
      <c r="E114" s="30" t="s">
        <v>178</v>
      </c>
      <c r="F114" s="18" t="s">
        <v>12</v>
      </c>
      <c r="G114" s="5">
        <v>5</v>
      </c>
      <c r="H114" s="31">
        <v>20000</v>
      </c>
      <c r="I114" s="31">
        <f t="shared" ref="I114:I127" si="5">G114*H114</f>
        <v>100000</v>
      </c>
      <c r="J114" s="5"/>
    </row>
    <row r="115" spans="1:11" ht="18" customHeight="1" x14ac:dyDescent="0.2">
      <c r="A115" s="24"/>
      <c r="B115" s="75"/>
      <c r="C115" s="66"/>
      <c r="D115" s="17"/>
      <c r="E115" s="30" t="s">
        <v>65</v>
      </c>
      <c r="F115" s="18" t="s">
        <v>8</v>
      </c>
      <c r="G115" s="5">
        <v>3</v>
      </c>
      <c r="H115" s="31">
        <v>5000</v>
      </c>
      <c r="I115" s="31">
        <f t="shared" si="5"/>
        <v>15000</v>
      </c>
      <c r="J115" s="5"/>
    </row>
    <row r="116" spans="1:11" ht="18" customHeight="1" x14ac:dyDescent="0.2">
      <c r="A116" s="24"/>
      <c r="B116" s="75"/>
      <c r="C116" s="66"/>
      <c r="D116" s="17"/>
      <c r="E116" s="30" t="s">
        <v>42</v>
      </c>
      <c r="F116" s="18" t="s">
        <v>8</v>
      </c>
      <c r="G116" s="168">
        <v>4</v>
      </c>
      <c r="H116" s="33">
        <v>5000</v>
      </c>
      <c r="I116" s="33">
        <f t="shared" si="5"/>
        <v>20000</v>
      </c>
      <c r="J116" s="5"/>
    </row>
    <row r="117" spans="1:11" ht="27" customHeight="1" x14ac:dyDescent="0.2">
      <c r="A117" s="23" t="s">
        <v>13</v>
      </c>
      <c r="B117" s="146" t="s">
        <v>220</v>
      </c>
      <c r="C117" s="59" t="s">
        <v>1</v>
      </c>
      <c r="D117" s="176">
        <f>'BDE DOUCHE&amp;WC'!D60</f>
        <v>24</v>
      </c>
      <c r="E117" s="133"/>
      <c r="F117" s="29"/>
      <c r="G117" s="64"/>
      <c r="H117" s="31"/>
      <c r="I117" s="31"/>
    </row>
    <row r="118" spans="1:11" ht="27" customHeight="1" x14ac:dyDescent="0.2">
      <c r="A118" s="24"/>
      <c r="B118" s="67"/>
      <c r="C118" s="66"/>
      <c r="D118" s="171"/>
      <c r="E118" s="42" t="s">
        <v>214</v>
      </c>
      <c r="F118" s="18" t="s">
        <v>215</v>
      </c>
      <c r="G118" s="154">
        <v>11</v>
      </c>
      <c r="H118" s="31">
        <v>45000</v>
      </c>
      <c r="I118" s="31">
        <f t="shared" si="5"/>
        <v>495000</v>
      </c>
      <c r="J118" s="5"/>
    </row>
    <row r="119" spans="1:11" ht="27" customHeight="1" x14ac:dyDescent="0.2">
      <c r="A119" s="24"/>
      <c r="B119" s="67"/>
      <c r="C119" s="66"/>
      <c r="D119" s="171"/>
      <c r="E119" s="42" t="s">
        <v>219</v>
      </c>
      <c r="F119" s="18" t="s">
        <v>215</v>
      </c>
      <c r="G119" s="154">
        <v>11</v>
      </c>
      <c r="H119" s="31">
        <v>16000</v>
      </c>
      <c r="I119" s="31">
        <f t="shared" ref="I119" si="6">G119*H119</f>
        <v>176000</v>
      </c>
      <c r="J119" s="5"/>
    </row>
    <row r="120" spans="1:11" ht="18" customHeight="1" x14ac:dyDescent="0.2">
      <c r="A120" s="24"/>
      <c r="B120" s="67"/>
      <c r="C120" s="66"/>
      <c r="D120" s="171"/>
      <c r="E120" s="42" t="s">
        <v>193</v>
      </c>
      <c r="F120" s="18" t="s">
        <v>12</v>
      </c>
      <c r="G120" s="154">
        <v>150</v>
      </c>
      <c r="H120" s="31">
        <v>500</v>
      </c>
      <c r="I120" s="31">
        <f t="shared" si="5"/>
        <v>75000</v>
      </c>
      <c r="J120" s="5"/>
    </row>
    <row r="121" spans="1:11" ht="18" customHeight="1" x14ac:dyDescent="0.2">
      <c r="A121" s="24"/>
      <c r="B121" s="67"/>
      <c r="C121" s="66"/>
      <c r="D121" s="171"/>
      <c r="E121" s="30" t="s">
        <v>221</v>
      </c>
      <c r="F121" s="18" t="s">
        <v>12</v>
      </c>
      <c r="G121" s="57">
        <v>150</v>
      </c>
      <c r="H121" s="33">
        <v>200</v>
      </c>
      <c r="I121" s="33">
        <f t="shared" si="5"/>
        <v>30000</v>
      </c>
      <c r="J121" s="5"/>
    </row>
    <row r="122" spans="1:11" ht="25.5" customHeight="1" x14ac:dyDescent="0.2">
      <c r="A122" s="23" t="s">
        <v>67</v>
      </c>
      <c r="B122" s="146" t="s">
        <v>164</v>
      </c>
      <c r="C122" s="59" t="s">
        <v>1</v>
      </c>
      <c r="D122" s="176">
        <f>'BDE DOUCHE&amp;WC'!D61</f>
        <v>9.6</v>
      </c>
      <c r="E122" s="29"/>
      <c r="F122" s="29"/>
      <c r="G122" s="64"/>
      <c r="H122" s="31"/>
      <c r="I122" s="31"/>
    </row>
    <row r="123" spans="1:11" ht="18" customHeight="1" x14ac:dyDescent="0.2">
      <c r="A123" s="16"/>
      <c r="B123" s="65"/>
      <c r="C123" s="66"/>
      <c r="D123" s="181"/>
      <c r="E123" s="30" t="s">
        <v>89</v>
      </c>
      <c r="F123" s="18" t="s">
        <v>81</v>
      </c>
      <c r="G123" s="49">
        <v>4</v>
      </c>
      <c r="H123" s="31">
        <v>44000</v>
      </c>
      <c r="I123" s="31">
        <f t="shared" si="5"/>
        <v>176000</v>
      </c>
      <c r="J123" s="5"/>
    </row>
    <row r="124" spans="1:11" ht="18" customHeight="1" x14ac:dyDescent="0.2">
      <c r="A124" s="14"/>
      <c r="B124" s="67"/>
      <c r="C124" s="66"/>
      <c r="D124" s="181"/>
      <c r="E124" s="30" t="s">
        <v>64</v>
      </c>
      <c r="F124" s="18" t="s">
        <v>8</v>
      </c>
      <c r="G124" s="57">
        <v>1.5</v>
      </c>
      <c r="H124" s="33">
        <v>5000</v>
      </c>
      <c r="I124" s="33">
        <f t="shared" si="5"/>
        <v>7500</v>
      </c>
      <c r="J124" s="5"/>
    </row>
    <row r="125" spans="1:11" ht="18" customHeight="1" x14ac:dyDescent="0.2">
      <c r="A125" s="153" t="s">
        <v>60</v>
      </c>
      <c r="B125" s="147" t="s">
        <v>163</v>
      </c>
      <c r="C125" s="59" t="s">
        <v>10</v>
      </c>
      <c r="D125" s="176">
        <f>'BDE DOUCHE&amp;WC'!D62</f>
        <v>27.5</v>
      </c>
      <c r="E125" s="77"/>
      <c r="F125" s="77"/>
      <c r="G125" s="74"/>
      <c r="H125" s="60"/>
      <c r="I125" s="31"/>
    </row>
    <row r="126" spans="1:11" ht="18" customHeight="1" x14ac:dyDescent="0.2">
      <c r="A126" s="16"/>
      <c r="B126" s="4"/>
      <c r="C126" s="66"/>
      <c r="D126" s="19"/>
      <c r="E126" s="30" t="s">
        <v>90</v>
      </c>
      <c r="F126" s="18" t="s">
        <v>80</v>
      </c>
      <c r="G126" s="64">
        <v>2</v>
      </c>
      <c r="H126" s="31">
        <v>15000</v>
      </c>
      <c r="I126" s="31">
        <f t="shared" si="5"/>
        <v>30000</v>
      </c>
      <c r="J126" s="5"/>
    </row>
    <row r="127" spans="1:11" ht="18" customHeight="1" x14ac:dyDescent="0.2">
      <c r="A127" s="14"/>
      <c r="B127" s="68"/>
      <c r="C127" s="69"/>
      <c r="D127" s="20"/>
      <c r="E127" s="32" t="s">
        <v>63</v>
      </c>
      <c r="F127" s="15" t="s">
        <v>8</v>
      </c>
      <c r="G127" s="57">
        <v>0.5</v>
      </c>
      <c r="H127" s="33">
        <v>5000</v>
      </c>
      <c r="I127" s="33">
        <f t="shared" si="5"/>
        <v>2500</v>
      </c>
      <c r="J127" s="5"/>
      <c r="K127" s="130"/>
    </row>
    <row r="128" spans="1:11" ht="24" customHeight="1" x14ac:dyDescent="0.2">
      <c r="A128" s="238"/>
      <c r="B128" s="238"/>
      <c r="C128" s="238"/>
      <c r="D128" s="238"/>
      <c r="E128" s="239"/>
      <c r="F128" s="233" t="s">
        <v>171</v>
      </c>
      <c r="G128" s="234"/>
      <c r="H128" s="235"/>
      <c r="I128" s="166">
        <f>SUM(I113:I127)</f>
        <v>1307000</v>
      </c>
    </row>
    <row r="129" spans="1:10" ht="15" customHeight="1" x14ac:dyDescent="0.2">
      <c r="A129" s="25"/>
      <c r="B129" s="4"/>
      <c r="D129" s="35"/>
      <c r="E129" s="61"/>
      <c r="F129" s="61"/>
    </row>
    <row r="130" spans="1:10" ht="15" customHeight="1" x14ac:dyDescent="0.2">
      <c r="A130" s="237" t="s">
        <v>167</v>
      </c>
      <c r="B130" s="237"/>
      <c r="D130" s="138"/>
      <c r="E130" s="61"/>
      <c r="F130" s="61"/>
    </row>
    <row r="131" spans="1:10" ht="15" customHeight="1" x14ac:dyDescent="0.2">
      <c r="A131" s="159"/>
      <c r="B131" s="159"/>
      <c r="D131" s="138"/>
      <c r="E131" s="61"/>
      <c r="F131" s="61"/>
    </row>
    <row r="132" spans="1:10" s="3" customFormat="1" ht="18" customHeight="1" x14ac:dyDescent="0.2">
      <c r="A132" s="13" t="s">
        <v>23</v>
      </c>
      <c r="B132" s="13" t="s">
        <v>24</v>
      </c>
      <c r="C132" s="13" t="s">
        <v>12</v>
      </c>
      <c r="D132" s="13" t="s">
        <v>25</v>
      </c>
      <c r="E132" s="13" t="s">
        <v>27</v>
      </c>
      <c r="F132" s="13" t="s">
        <v>12</v>
      </c>
      <c r="G132" s="27" t="s">
        <v>25</v>
      </c>
      <c r="H132" s="28" t="s">
        <v>33</v>
      </c>
      <c r="I132" s="28" t="s">
        <v>26</v>
      </c>
    </row>
    <row r="133" spans="1:10" ht="27" customHeight="1" x14ac:dyDescent="0.2">
      <c r="A133" s="53" t="s">
        <v>14</v>
      </c>
      <c r="B133" s="146" t="s">
        <v>196</v>
      </c>
      <c r="C133" s="59" t="s">
        <v>12</v>
      </c>
      <c r="D133" s="177">
        <v>1</v>
      </c>
      <c r="E133" s="139"/>
      <c r="F133" s="85" t="s">
        <v>12</v>
      </c>
      <c r="G133" s="169">
        <v>1</v>
      </c>
      <c r="H133" s="52">
        <v>230000</v>
      </c>
      <c r="I133" s="52">
        <f>G133*H133</f>
        <v>230000</v>
      </c>
    </row>
    <row r="134" spans="1:10" ht="24" customHeight="1" x14ac:dyDescent="0.2">
      <c r="A134" s="238"/>
      <c r="B134" s="238"/>
      <c r="C134" s="238"/>
      <c r="D134" s="238"/>
      <c r="E134" s="239"/>
      <c r="F134" s="233" t="s">
        <v>85</v>
      </c>
      <c r="G134" s="234"/>
      <c r="H134" s="235"/>
      <c r="I134" s="166">
        <f>SUM(I133)</f>
        <v>230000</v>
      </c>
    </row>
    <row r="135" spans="1:10" ht="15" customHeight="1" x14ac:dyDescent="0.2">
      <c r="A135" s="159"/>
      <c r="B135" s="159"/>
      <c r="D135" s="138"/>
      <c r="E135" s="61"/>
      <c r="F135" s="61"/>
    </row>
    <row r="136" spans="1:10" ht="15" customHeight="1" x14ac:dyDescent="0.2">
      <c r="A136" s="237" t="s">
        <v>206</v>
      </c>
      <c r="B136" s="237"/>
      <c r="D136" s="138"/>
      <c r="E136" s="61"/>
      <c r="F136" s="61"/>
    </row>
    <row r="137" spans="1:10" ht="15" customHeight="1" x14ac:dyDescent="0.2">
      <c r="A137" s="159"/>
      <c r="B137" s="159"/>
      <c r="D137" s="138"/>
      <c r="E137" s="61"/>
      <c r="F137" s="61"/>
    </row>
    <row r="138" spans="1:10" s="3" customFormat="1" ht="18" customHeight="1" x14ac:dyDescent="0.2">
      <c r="A138" s="13" t="s">
        <v>23</v>
      </c>
      <c r="B138" s="13" t="s">
        <v>24</v>
      </c>
      <c r="C138" s="13" t="s">
        <v>12</v>
      </c>
      <c r="D138" s="13" t="s">
        <v>25</v>
      </c>
      <c r="E138" s="13" t="s">
        <v>27</v>
      </c>
      <c r="F138" s="13" t="s">
        <v>12</v>
      </c>
      <c r="G138" s="27" t="s">
        <v>25</v>
      </c>
      <c r="H138" s="28" t="s">
        <v>33</v>
      </c>
      <c r="I138" s="28" t="s">
        <v>26</v>
      </c>
    </row>
    <row r="139" spans="1:10" s="3" customFormat="1" ht="18" customHeight="1" x14ac:dyDescent="0.2">
      <c r="A139" s="58" t="s">
        <v>19</v>
      </c>
      <c r="B139" s="148" t="s">
        <v>136</v>
      </c>
      <c r="C139" s="9" t="s">
        <v>1</v>
      </c>
      <c r="D139" s="179">
        <f>'BDE DOUCHE&amp;WC'!D74</f>
        <v>65.95</v>
      </c>
      <c r="E139" s="152"/>
      <c r="F139" s="127"/>
      <c r="G139" s="188"/>
      <c r="H139" s="82"/>
      <c r="I139" s="82"/>
    </row>
    <row r="140" spans="1:10" ht="18" customHeight="1" x14ac:dyDescent="0.2">
      <c r="A140" s="73"/>
      <c r="B140" s="67"/>
      <c r="C140" s="66"/>
      <c r="D140" s="182"/>
      <c r="E140" s="42" t="s">
        <v>71</v>
      </c>
      <c r="F140" s="18" t="s">
        <v>21</v>
      </c>
      <c r="G140" s="64">
        <v>1</v>
      </c>
      <c r="H140" s="31">
        <v>14000</v>
      </c>
      <c r="I140" s="31">
        <f>G140*H140</f>
        <v>14000</v>
      </c>
      <c r="J140" s="5"/>
    </row>
    <row r="141" spans="1:10" ht="18" customHeight="1" x14ac:dyDescent="0.2">
      <c r="A141" s="73"/>
      <c r="B141" s="67"/>
      <c r="C141" s="66"/>
      <c r="D141" s="182"/>
      <c r="E141" s="42" t="s">
        <v>68</v>
      </c>
      <c r="F141" s="18" t="s">
        <v>12</v>
      </c>
      <c r="G141" s="57">
        <v>2</v>
      </c>
      <c r="H141" s="33">
        <v>5000</v>
      </c>
      <c r="I141" s="33">
        <f t="shared" ref="I141:I156" si="7">G141*H141</f>
        <v>10000</v>
      </c>
      <c r="J141" s="5"/>
    </row>
    <row r="142" spans="1:10" s="3" customFormat="1" ht="27" customHeight="1" x14ac:dyDescent="0.2">
      <c r="A142" s="53" t="s">
        <v>20</v>
      </c>
      <c r="B142" s="149" t="s">
        <v>168</v>
      </c>
      <c r="C142" s="9" t="s">
        <v>1</v>
      </c>
      <c r="D142" s="178">
        <f>'BDE DOUCHE&amp;WC'!D75</f>
        <v>32.700000000000003</v>
      </c>
      <c r="E142" s="152"/>
      <c r="F142" s="127"/>
      <c r="G142" s="190"/>
      <c r="H142" s="90"/>
      <c r="I142" s="31"/>
    </row>
    <row r="143" spans="1:10" ht="19.5" customHeight="1" x14ac:dyDescent="0.2">
      <c r="A143" s="71"/>
      <c r="B143" s="67"/>
      <c r="C143" s="66"/>
      <c r="D143" s="182"/>
      <c r="E143" s="42" t="s">
        <v>185</v>
      </c>
      <c r="F143" s="18" t="s">
        <v>8</v>
      </c>
      <c r="G143" s="64">
        <v>10</v>
      </c>
      <c r="H143" s="31">
        <v>4000</v>
      </c>
      <c r="I143" s="31">
        <f t="shared" si="7"/>
        <v>40000</v>
      </c>
      <c r="J143" s="5"/>
    </row>
    <row r="144" spans="1:10" ht="18" customHeight="1" x14ac:dyDescent="0.2">
      <c r="A144" s="71"/>
      <c r="B144" s="67"/>
      <c r="C144" s="66"/>
      <c r="D144" s="182"/>
      <c r="E144" s="42" t="s">
        <v>68</v>
      </c>
      <c r="F144" s="18" t="s">
        <v>12</v>
      </c>
      <c r="G144" s="64">
        <v>1</v>
      </c>
      <c r="H144" s="31">
        <v>5000</v>
      </c>
      <c r="I144" s="31">
        <f t="shared" si="7"/>
        <v>5000</v>
      </c>
      <c r="J144" s="5"/>
    </row>
    <row r="145" spans="1:10" ht="18" customHeight="1" x14ac:dyDescent="0.2">
      <c r="A145" s="71"/>
      <c r="B145" s="67"/>
      <c r="C145" s="66"/>
      <c r="D145" s="182"/>
      <c r="E145" s="42" t="s">
        <v>70</v>
      </c>
      <c r="F145" s="18" t="s">
        <v>12</v>
      </c>
      <c r="G145" s="64">
        <v>1</v>
      </c>
      <c r="H145" s="31">
        <v>3500</v>
      </c>
      <c r="I145" s="31">
        <f t="shared" si="7"/>
        <v>3500</v>
      </c>
      <c r="J145" s="5"/>
    </row>
    <row r="146" spans="1:10" ht="18" customHeight="1" x14ac:dyDescent="0.2">
      <c r="A146" s="55"/>
      <c r="B146" s="67"/>
      <c r="C146" s="69"/>
      <c r="D146" s="183"/>
      <c r="E146" s="40" t="s">
        <v>69</v>
      </c>
      <c r="F146" s="15" t="s">
        <v>12</v>
      </c>
      <c r="G146" s="57">
        <v>1</v>
      </c>
      <c r="H146" s="33">
        <v>3000</v>
      </c>
      <c r="I146" s="33">
        <f t="shared" si="7"/>
        <v>3000</v>
      </c>
      <c r="J146" s="5"/>
    </row>
    <row r="147" spans="1:10" s="3" customFormat="1" ht="27" customHeight="1" x14ac:dyDescent="0.2">
      <c r="A147" s="53" t="s">
        <v>192</v>
      </c>
      <c r="B147" s="149" t="s">
        <v>169</v>
      </c>
      <c r="C147" s="9" t="s">
        <v>1</v>
      </c>
      <c r="D147" s="178">
        <f>'BDE DOUCHE&amp;WC'!D76</f>
        <v>33.299999999999997</v>
      </c>
      <c r="E147" s="152"/>
      <c r="F147" s="127"/>
      <c r="G147" s="190"/>
      <c r="H147" s="90"/>
      <c r="I147" s="31"/>
    </row>
    <row r="148" spans="1:10" ht="19.5" customHeight="1" x14ac:dyDescent="0.2">
      <c r="A148" s="71"/>
      <c r="B148" s="67"/>
      <c r="C148" s="66"/>
      <c r="D148" s="182"/>
      <c r="E148" s="42" t="s">
        <v>186</v>
      </c>
      <c r="F148" s="18" t="s">
        <v>8</v>
      </c>
      <c r="G148" s="64">
        <v>11</v>
      </c>
      <c r="H148" s="31">
        <v>3500</v>
      </c>
      <c r="I148" s="31">
        <f t="shared" si="7"/>
        <v>38500</v>
      </c>
      <c r="J148" s="5"/>
    </row>
    <row r="149" spans="1:10" ht="18" customHeight="1" x14ac:dyDescent="0.2">
      <c r="A149" s="71"/>
      <c r="B149" s="67"/>
      <c r="C149" s="66"/>
      <c r="D149" s="182"/>
      <c r="E149" s="42" t="s">
        <v>68</v>
      </c>
      <c r="F149" s="18" t="s">
        <v>12</v>
      </c>
      <c r="G149" s="64">
        <v>1</v>
      </c>
      <c r="H149" s="31">
        <v>5000</v>
      </c>
      <c r="I149" s="31">
        <f t="shared" si="7"/>
        <v>5000</v>
      </c>
      <c r="J149" s="5"/>
    </row>
    <row r="150" spans="1:10" ht="18" customHeight="1" x14ac:dyDescent="0.2">
      <c r="A150" s="71"/>
      <c r="B150" s="67"/>
      <c r="C150" s="66"/>
      <c r="D150" s="182"/>
      <c r="E150" s="42" t="s">
        <v>70</v>
      </c>
      <c r="F150" s="18" t="s">
        <v>12</v>
      </c>
      <c r="G150" s="64">
        <v>1</v>
      </c>
      <c r="H150" s="31">
        <v>3500</v>
      </c>
      <c r="I150" s="31">
        <f t="shared" si="7"/>
        <v>3500</v>
      </c>
      <c r="J150" s="5"/>
    </row>
    <row r="151" spans="1:10" ht="18" customHeight="1" x14ac:dyDescent="0.2">
      <c r="A151" s="55"/>
      <c r="B151" s="67"/>
      <c r="C151" s="69"/>
      <c r="D151" s="183"/>
      <c r="E151" s="40" t="s">
        <v>69</v>
      </c>
      <c r="F151" s="15" t="s">
        <v>12</v>
      </c>
      <c r="G151" s="57">
        <v>1</v>
      </c>
      <c r="H151" s="33">
        <v>3000</v>
      </c>
      <c r="I151" s="33">
        <f t="shared" si="7"/>
        <v>3000</v>
      </c>
      <c r="J151" s="5"/>
    </row>
    <row r="152" spans="1:10" ht="27" customHeight="1" x14ac:dyDescent="0.2">
      <c r="A152" s="53" t="s">
        <v>148</v>
      </c>
      <c r="B152" s="146" t="s">
        <v>174</v>
      </c>
      <c r="C152" s="70" t="s">
        <v>1</v>
      </c>
      <c r="D152" s="179">
        <f>'BDE DOUCHE&amp;WC'!D77</f>
        <v>28.25</v>
      </c>
      <c r="E152" s="141"/>
      <c r="F152" s="127"/>
      <c r="G152" s="64"/>
      <c r="H152" s="31"/>
      <c r="I152" s="31"/>
    </row>
    <row r="153" spans="1:10" ht="18" customHeight="1" x14ac:dyDescent="0.2">
      <c r="A153" s="73"/>
      <c r="B153" s="67"/>
      <c r="C153" s="72"/>
      <c r="D153" s="21"/>
      <c r="E153" s="42" t="s">
        <v>22</v>
      </c>
      <c r="F153" s="18" t="s">
        <v>8</v>
      </c>
      <c r="G153" s="74">
        <v>7</v>
      </c>
      <c r="H153" s="60">
        <v>15000</v>
      </c>
      <c r="I153" s="31">
        <f t="shared" si="7"/>
        <v>105000</v>
      </c>
      <c r="J153" s="5"/>
    </row>
    <row r="154" spans="1:10" ht="18" customHeight="1" x14ac:dyDescent="0.2">
      <c r="A154" s="73"/>
      <c r="B154" s="67"/>
      <c r="C154" s="72"/>
      <c r="D154" s="21"/>
      <c r="E154" s="42" t="s">
        <v>73</v>
      </c>
      <c r="F154" s="18" t="s">
        <v>74</v>
      </c>
      <c r="G154" s="74">
        <v>2</v>
      </c>
      <c r="H154" s="60">
        <v>6000</v>
      </c>
      <c r="I154" s="31">
        <f t="shared" si="7"/>
        <v>12000</v>
      </c>
      <c r="J154" s="5"/>
    </row>
    <row r="155" spans="1:10" ht="18" customHeight="1" x14ac:dyDescent="0.2">
      <c r="A155" s="71"/>
      <c r="B155" s="67"/>
      <c r="C155" s="66"/>
      <c r="D155" s="182"/>
      <c r="E155" s="42" t="s">
        <v>68</v>
      </c>
      <c r="F155" s="18" t="s">
        <v>12</v>
      </c>
      <c r="G155" s="64">
        <v>1</v>
      </c>
      <c r="H155" s="31">
        <v>5000</v>
      </c>
      <c r="I155" s="31">
        <f t="shared" ref="I155" si="8">G155*H155</f>
        <v>5000</v>
      </c>
      <c r="J155" s="5"/>
    </row>
    <row r="156" spans="1:10" ht="18" customHeight="1" x14ac:dyDescent="0.2">
      <c r="A156" s="73"/>
      <c r="B156" s="67"/>
      <c r="C156" s="72"/>
      <c r="D156" s="21"/>
      <c r="E156" s="42" t="s">
        <v>70</v>
      </c>
      <c r="F156" s="18" t="s">
        <v>12</v>
      </c>
      <c r="G156" s="74">
        <v>2</v>
      </c>
      <c r="H156" s="60">
        <f>H144</f>
        <v>5000</v>
      </c>
      <c r="I156" s="31">
        <f t="shared" si="7"/>
        <v>10000</v>
      </c>
      <c r="J156" s="5"/>
    </row>
    <row r="157" spans="1:10" ht="24" customHeight="1" x14ac:dyDescent="0.2">
      <c r="A157" s="238"/>
      <c r="B157" s="238"/>
      <c r="C157" s="238"/>
      <c r="D157" s="238"/>
      <c r="E157" s="239"/>
      <c r="F157" s="233" t="s">
        <v>135</v>
      </c>
      <c r="G157" s="234"/>
      <c r="H157" s="235"/>
      <c r="I157" s="166">
        <f>SUM(I140:I156)</f>
        <v>257500</v>
      </c>
    </row>
    <row r="158" spans="1:10" ht="12" customHeight="1" x14ac:dyDescent="0.2"/>
    <row r="159" spans="1:10" ht="15" customHeight="1" x14ac:dyDescent="0.2">
      <c r="A159" s="237" t="s">
        <v>207</v>
      </c>
      <c r="B159" s="237"/>
      <c r="D159" s="138"/>
      <c r="E159" s="61"/>
      <c r="F159" s="61"/>
    </row>
    <row r="160" spans="1:10" ht="12" customHeight="1" x14ac:dyDescent="0.2">
      <c r="A160" s="159"/>
      <c r="B160" s="159"/>
      <c r="D160" s="138"/>
      <c r="E160" s="61"/>
      <c r="F160" s="61"/>
    </row>
    <row r="161" spans="1:9" s="3" customFormat="1" ht="18" customHeight="1" x14ac:dyDescent="0.2">
      <c r="A161" s="13" t="s">
        <v>23</v>
      </c>
      <c r="B161" s="13" t="s">
        <v>24</v>
      </c>
      <c r="C161" s="13" t="s">
        <v>12</v>
      </c>
      <c r="D161" s="13" t="s">
        <v>25</v>
      </c>
      <c r="E161" s="13" t="s">
        <v>27</v>
      </c>
      <c r="F161" s="13" t="s">
        <v>12</v>
      </c>
      <c r="G161" s="27" t="s">
        <v>25</v>
      </c>
      <c r="H161" s="28" t="s">
        <v>33</v>
      </c>
      <c r="I161" s="28" t="s">
        <v>26</v>
      </c>
    </row>
    <row r="162" spans="1:9" ht="18" customHeight="1" x14ac:dyDescent="0.2">
      <c r="A162" s="58" t="s">
        <v>132</v>
      </c>
      <c r="B162" s="142" t="s">
        <v>195</v>
      </c>
      <c r="C162" s="62" t="s">
        <v>12</v>
      </c>
      <c r="D162" s="180">
        <f>'BDE DOUCHE&amp;WC'!D89</f>
        <v>1</v>
      </c>
      <c r="E162" s="133"/>
      <c r="F162" s="82" t="s">
        <v>12</v>
      </c>
      <c r="G162" s="51">
        <v>1</v>
      </c>
      <c r="H162" s="52">
        <v>200000</v>
      </c>
      <c r="I162" s="52">
        <f>G162*H162</f>
        <v>200000</v>
      </c>
    </row>
    <row r="163" spans="1:9" ht="18" customHeight="1" x14ac:dyDescent="0.2">
      <c r="A163" s="58" t="s">
        <v>133</v>
      </c>
      <c r="B163" s="146" t="s">
        <v>216</v>
      </c>
      <c r="C163" s="59" t="s">
        <v>10</v>
      </c>
      <c r="D163" s="196">
        <v>15</v>
      </c>
      <c r="E163" s="133"/>
      <c r="F163" s="82"/>
      <c r="H163" s="29"/>
      <c r="I163" s="29"/>
    </row>
    <row r="164" spans="1:9" ht="18" customHeight="1" x14ac:dyDescent="0.2">
      <c r="A164" s="73"/>
      <c r="B164" s="67"/>
      <c r="C164" s="66"/>
      <c r="D164" s="198"/>
      <c r="E164" s="158" t="s">
        <v>222</v>
      </c>
      <c r="F164" s="90" t="s">
        <v>12</v>
      </c>
      <c r="G164" s="49">
        <v>3</v>
      </c>
      <c r="H164" s="31">
        <v>30000</v>
      </c>
      <c r="I164" s="31">
        <f>G164*H164</f>
        <v>90000</v>
      </c>
    </row>
    <row r="165" spans="1:9" ht="18" customHeight="1" x14ac:dyDescent="0.2">
      <c r="A165" s="73"/>
      <c r="B165" s="67"/>
      <c r="C165" s="66"/>
      <c r="D165" s="198"/>
      <c r="E165" s="158" t="s">
        <v>223</v>
      </c>
      <c r="F165" s="90" t="s">
        <v>12</v>
      </c>
      <c r="G165" s="49">
        <v>4</v>
      </c>
      <c r="H165" s="31">
        <v>3500</v>
      </c>
      <c r="I165" s="31">
        <f t="shared" ref="I165:I166" si="9">G165*H165</f>
        <v>14000</v>
      </c>
    </row>
    <row r="166" spans="1:9" ht="18" customHeight="1" x14ac:dyDescent="0.2">
      <c r="A166" s="73"/>
      <c r="B166" s="56"/>
      <c r="C166" s="69"/>
      <c r="D166" s="197"/>
      <c r="E166" s="158" t="s">
        <v>224</v>
      </c>
      <c r="F166" s="90" t="s">
        <v>87</v>
      </c>
      <c r="G166" s="5">
        <v>1</v>
      </c>
      <c r="H166" s="33">
        <v>8500</v>
      </c>
      <c r="I166" s="31">
        <f t="shared" si="9"/>
        <v>8500</v>
      </c>
    </row>
    <row r="167" spans="1:9" ht="24" customHeight="1" x14ac:dyDescent="0.2">
      <c r="A167" s="238"/>
      <c r="B167" s="238"/>
      <c r="C167" s="238"/>
      <c r="D167" s="238"/>
      <c r="E167" s="239"/>
      <c r="F167" s="233" t="s">
        <v>101</v>
      </c>
      <c r="G167" s="234"/>
      <c r="H167" s="235"/>
      <c r="I167" s="166">
        <f>SUM(I162:I166)</f>
        <v>312500</v>
      </c>
    </row>
    <row r="168" spans="1:9" ht="12" customHeight="1" x14ac:dyDescent="0.2"/>
    <row r="171" spans="1:9" ht="15.75" x14ac:dyDescent="0.25">
      <c r="A171" s="240" t="s">
        <v>134</v>
      </c>
      <c r="B171" s="240"/>
    </row>
    <row r="173" spans="1:9" ht="18" customHeight="1" x14ac:dyDescent="0.2">
      <c r="A173" s="236" t="str">
        <f>+A5</f>
        <v>SERIE N° 1 : INSTALLATION DE CHANTIER</v>
      </c>
      <c r="B173" s="236"/>
      <c r="F173" s="26">
        <f>I9</f>
        <v>0</v>
      </c>
    </row>
    <row r="174" spans="1:9" ht="18" customHeight="1" x14ac:dyDescent="0.2">
      <c r="A174" s="236" t="str">
        <f>+A11</f>
        <v>SERIE N° 2 : TERRASSEMENT</v>
      </c>
      <c r="B174" s="236"/>
      <c r="F174" s="26">
        <f>I16</f>
        <v>34350</v>
      </c>
    </row>
    <row r="175" spans="1:9" ht="18" customHeight="1" x14ac:dyDescent="0.2">
      <c r="A175" s="236" t="str">
        <f>+A18</f>
        <v xml:space="preserve">SERIE N° 3 : BETON ET MACONNERIE EN INFRASTRUCTURE </v>
      </c>
      <c r="B175" s="236"/>
      <c r="F175" s="26">
        <f>I51</f>
        <v>2142950</v>
      </c>
    </row>
    <row r="176" spans="1:9" ht="18" customHeight="1" x14ac:dyDescent="0.2">
      <c r="A176" s="236" t="str">
        <f>+A53</f>
        <v>SERIE N° 4 : BETON ET MACONNERIE EN SUPERSTRUCTURE</v>
      </c>
      <c r="B176" s="236"/>
      <c r="F176" s="26">
        <f>I81</f>
        <v>2250300</v>
      </c>
    </row>
    <row r="177" spans="1:16" ht="18" customHeight="1" x14ac:dyDescent="0.2">
      <c r="A177" s="236" t="str">
        <f>+A83</f>
        <v>SERIE N° 5: ENDUIT</v>
      </c>
      <c r="B177" s="236"/>
      <c r="F177" s="26">
        <f>I92</f>
        <v>287500</v>
      </c>
    </row>
    <row r="178" spans="1:16" ht="18" customHeight="1" x14ac:dyDescent="0.2">
      <c r="A178" s="160" t="str">
        <f>A94</f>
        <v>SERIE N° 6: REVETEMENT</v>
      </c>
      <c r="B178" s="160"/>
      <c r="F178" s="26">
        <f>I106</f>
        <v>1024620</v>
      </c>
    </row>
    <row r="179" spans="1:16" ht="18" customHeight="1" x14ac:dyDescent="0.2">
      <c r="A179" s="236" t="str">
        <f>+A108</f>
        <v xml:space="preserve">SERIE N° 7: CHARPENTE - COUVERTURE - PLAFONNAGE </v>
      </c>
      <c r="B179" s="236"/>
      <c r="F179" s="26">
        <f>I128</f>
        <v>1307000</v>
      </c>
    </row>
    <row r="180" spans="1:16" ht="18" customHeight="1" x14ac:dyDescent="0.2">
      <c r="A180" s="236" t="str">
        <f>+A130</f>
        <v>SERIE N° 8: MENUISERIE BOIS</v>
      </c>
      <c r="B180" s="236"/>
      <c r="F180" s="26">
        <f>I134</f>
        <v>230000</v>
      </c>
    </row>
    <row r="181" spans="1:16" ht="18" customHeight="1" x14ac:dyDescent="0.2">
      <c r="A181" s="236" t="str">
        <f>+A136</f>
        <v xml:space="preserve">SERIE N° 9: PEINTURE </v>
      </c>
      <c r="B181" s="236"/>
      <c r="F181" s="26">
        <f>I157</f>
        <v>257500</v>
      </c>
    </row>
    <row r="182" spans="1:16" ht="18" customHeight="1" x14ac:dyDescent="0.2">
      <c r="A182" s="236" t="str">
        <f>+A159</f>
        <v>SERIE N° 10: PLOMBERIE SANITAIRE</v>
      </c>
      <c r="B182" s="236"/>
      <c r="F182" s="26">
        <f>I167</f>
        <v>312500</v>
      </c>
    </row>
    <row r="183" spans="1:16" ht="26.25" customHeight="1" x14ac:dyDescent="0.2"/>
    <row r="184" spans="1:16" ht="20.25" customHeight="1" x14ac:dyDescent="0.25">
      <c r="A184" s="241" t="s">
        <v>55</v>
      </c>
      <c r="B184" s="242"/>
      <c r="C184" s="242"/>
      <c r="D184" s="242"/>
      <c r="E184" s="243"/>
      <c r="F184" s="200">
        <f>SUM(F173:F183)</f>
        <v>7846720</v>
      </c>
      <c r="G184" s="191" t="s">
        <v>194</v>
      </c>
      <c r="H184" s="201">
        <f>SUM(H173:H183)</f>
        <v>0</v>
      </c>
    </row>
    <row r="186" spans="1:16" x14ac:dyDescent="0.2">
      <c r="F186" s="26">
        <f>F184*0.1</f>
        <v>784672</v>
      </c>
    </row>
    <row r="188" spans="1:16" ht="18.75" customHeight="1" x14ac:dyDescent="0.2">
      <c r="E188" s="3"/>
      <c r="F188" s="3"/>
      <c r="J188" s="26"/>
      <c r="K188" s="26"/>
      <c r="L188" s="5"/>
      <c r="M188" s="5"/>
      <c r="N188" s="5"/>
      <c r="O188" s="26"/>
      <c r="P188" s="78"/>
    </row>
    <row r="189" spans="1:16" ht="18.75" customHeight="1" x14ac:dyDescent="0.2">
      <c r="E189" s="3"/>
      <c r="F189" s="3"/>
      <c r="J189" s="26"/>
      <c r="K189" s="26"/>
      <c r="L189" s="5"/>
      <c r="M189" s="5"/>
      <c r="N189" s="5"/>
      <c r="O189" s="26"/>
      <c r="P189" s="78"/>
    </row>
    <row r="190" spans="1:16" x14ac:dyDescent="0.2">
      <c r="E190" s="3"/>
      <c r="F190" s="3"/>
      <c r="H190" s="26" t="s">
        <v>27</v>
      </c>
      <c r="I190" s="26">
        <f>F184</f>
        <v>7846720</v>
      </c>
      <c r="J190" s="26"/>
      <c r="K190" s="26"/>
      <c r="L190" s="5"/>
      <c r="M190" s="5"/>
      <c r="N190" s="5"/>
      <c r="O190" s="26"/>
      <c r="P190" s="78"/>
    </row>
    <row r="191" spans="1:16" x14ac:dyDescent="0.2">
      <c r="E191" s="3"/>
      <c r="F191" s="3"/>
      <c r="H191" s="26" t="s">
        <v>228</v>
      </c>
      <c r="I191" s="26">
        <f>I190*0.1</f>
        <v>784672</v>
      </c>
      <c r="J191" s="26"/>
      <c r="K191" s="26"/>
      <c r="L191" s="5"/>
      <c r="M191" s="5"/>
      <c r="N191" s="5"/>
      <c r="O191" s="26"/>
      <c r="P191" s="78"/>
    </row>
    <row r="192" spans="1:16" x14ac:dyDescent="0.2">
      <c r="E192" s="202"/>
      <c r="F192" s="3"/>
      <c r="H192" s="26" t="s">
        <v>231</v>
      </c>
      <c r="I192" s="26">
        <f>I190+I191</f>
        <v>8631392</v>
      </c>
      <c r="J192" s="26"/>
      <c r="K192" s="26"/>
      <c r="L192" s="5"/>
      <c r="M192" s="5"/>
      <c r="N192" s="5"/>
      <c r="O192" s="26"/>
      <c r="P192" s="78"/>
    </row>
    <row r="193" spans="5:16" x14ac:dyDescent="0.2">
      <c r="E193" s="202"/>
      <c r="F193" s="3"/>
      <c r="H193" s="26" t="s">
        <v>225</v>
      </c>
      <c r="I193" s="26">
        <f>I192*0.25</f>
        <v>2157848</v>
      </c>
      <c r="J193" s="26"/>
      <c r="K193" s="26"/>
      <c r="L193" s="5"/>
      <c r="M193" s="5"/>
      <c r="N193" s="5"/>
      <c r="O193" s="26"/>
      <c r="P193" s="78"/>
    </row>
    <row r="194" spans="5:16" x14ac:dyDescent="0.2">
      <c r="E194" s="202"/>
      <c r="F194" s="3"/>
      <c r="H194" s="221" t="s">
        <v>15</v>
      </c>
      <c r="I194" s="26">
        <f>SUM(I192:I193)</f>
        <v>10789240</v>
      </c>
      <c r="J194" s="26"/>
      <c r="K194" s="26"/>
      <c r="L194" s="5"/>
      <c r="M194" s="5"/>
      <c r="N194" s="5"/>
      <c r="O194" s="26"/>
      <c r="P194" s="78"/>
    </row>
    <row r="195" spans="5:16" x14ac:dyDescent="0.2">
      <c r="E195" s="202"/>
      <c r="F195" s="3"/>
      <c r="J195" s="26"/>
      <c r="K195" s="26"/>
      <c r="L195" s="5"/>
      <c r="M195" s="5"/>
      <c r="N195" s="5"/>
      <c r="O195" s="26"/>
      <c r="P195" s="78"/>
    </row>
    <row r="196" spans="5:16" x14ac:dyDescent="0.2">
      <c r="E196" s="3"/>
      <c r="F196" s="3"/>
      <c r="J196" s="26"/>
      <c r="K196" s="26"/>
      <c r="L196" s="5"/>
      <c r="M196" s="5"/>
      <c r="N196" s="5"/>
      <c r="O196" s="26"/>
      <c r="P196" s="78"/>
    </row>
    <row r="197" spans="5:16" x14ac:dyDescent="0.2">
      <c r="E197" s="3"/>
      <c r="F197" s="3"/>
      <c r="J197" s="26"/>
      <c r="K197" s="26"/>
      <c r="L197" s="5"/>
      <c r="M197" s="5"/>
      <c r="N197" s="5"/>
      <c r="O197" s="26"/>
      <c r="P197" s="78"/>
    </row>
    <row r="198" spans="5:16" x14ac:dyDescent="0.2">
      <c r="E198" s="3"/>
      <c r="F198" s="3"/>
      <c r="J198" s="26"/>
      <c r="K198" s="26"/>
      <c r="L198" s="5"/>
      <c r="M198" s="5"/>
      <c r="N198" s="5"/>
      <c r="O198" s="26"/>
      <c r="P198" s="78"/>
    </row>
    <row r="199" spans="5:16" x14ac:dyDescent="0.2">
      <c r="E199" s="3"/>
      <c r="F199" s="3"/>
      <c r="J199" s="26"/>
      <c r="K199" s="26"/>
      <c r="L199" s="5"/>
      <c r="M199" s="5"/>
      <c r="N199" s="5"/>
      <c r="O199" s="26"/>
      <c r="P199" s="78"/>
    </row>
    <row r="200" spans="5:16" x14ac:dyDescent="0.2">
      <c r="E200" s="3"/>
      <c r="F200" s="3"/>
      <c r="J200" s="26"/>
      <c r="K200" s="26"/>
      <c r="L200" s="5"/>
      <c r="M200" s="5"/>
      <c r="N200" s="5"/>
      <c r="O200" s="26"/>
      <c r="P200" s="78"/>
    </row>
    <row r="201" spans="5:16" x14ac:dyDescent="0.2">
      <c r="E201" s="3"/>
      <c r="F201" s="3"/>
      <c r="J201" s="26"/>
      <c r="K201" s="26"/>
      <c r="L201" s="5"/>
      <c r="M201" s="5"/>
      <c r="N201" s="5"/>
      <c r="O201" s="26"/>
      <c r="P201" s="78"/>
    </row>
    <row r="202" spans="5:16" x14ac:dyDescent="0.2">
      <c r="E202" s="3"/>
      <c r="F202" s="3"/>
      <c r="J202" s="26"/>
      <c r="K202" s="26"/>
      <c r="L202" s="5"/>
      <c r="M202" s="5"/>
      <c r="N202" s="5"/>
      <c r="O202" s="26"/>
      <c r="P202" s="78"/>
    </row>
    <row r="203" spans="5:16" x14ac:dyDescent="0.2">
      <c r="E203" s="3"/>
      <c r="F203" s="3"/>
      <c r="J203" s="26"/>
      <c r="K203" s="26"/>
      <c r="L203" s="5"/>
      <c r="M203" s="5"/>
      <c r="N203" s="5"/>
      <c r="O203" s="26"/>
      <c r="P203" s="78"/>
    </row>
    <row r="204" spans="5:16" x14ac:dyDescent="0.2">
      <c r="E204" s="3"/>
      <c r="F204" s="3"/>
      <c r="I204" s="203"/>
      <c r="J204" s="203"/>
      <c r="K204" s="203"/>
      <c r="L204" s="5"/>
      <c r="M204" s="5"/>
      <c r="N204" s="5"/>
      <c r="O204" s="26"/>
      <c r="P204" s="78"/>
    </row>
    <row r="205" spans="5:16" x14ac:dyDescent="0.2">
      <c r="E205" s="3"/>
      <c r="F205" s="3"/>
      <c r="H205" s="204"/>
      <c r="I205" s="204"/>
      <c r="J205" s="204"/>
      <c r="K205" s="204"/>
      <c r="L205" s="5"/>
      <c r="M205" s="5"/>
      <c r="N205" s="5"/>
      <c r="O205" s="26"/>
      <c r="P205" s="78"/>
    </row>
    <row r="206" spans="5:16" x14ac:dyDescent="0.2">
      <c r="E206" s="3"/>
      <c r="F206" s="3"/>
      <c r="H206" s="204"/>
      <c r="I206" s="204"/>
      <c r="J206" s="204"/>
      <c r="K206" s="204"/>
      <c r="L206" s="5"/>
      <c r="M206" s="5"/>
      <c r="N206" s="5"/>
      <c r="O206" s="26"/>
      <c r="P206" s="78"/>
    </row>
    <row r="207" spans="5:16" x14ac:dyDescent="0.2">
      <c r="E207" s="3"/>
      <c r="F207" s="3"/>
      <c r="J207" s="26"/>
      <c r="K207" s="26"/>
      <c r="L207" s="5"/>
      <c r="M207" s="5"/>
      <c r="N207" s="5"/>
      <c r="O207" s="26"/>
      <c r="P207" s="78"/>
    </row>
    <row r="208" spans="5:16" ht="15.75" x14ac:dyDescent="0.25">
      <c r="E208" s="244" t="s">
        <v>146</v>
      </c>
      <c r="F208" s="244"/>
      <c r="G208" s="244"/>
      <c r="H208" s="244"/>
      <c r="I208" s="244"/>
      <c r="J208" s="162"/>
      <c r="K208" s="205"/>
      <c r="L208" s="5"/>
      <c r="M208" s="5"/>
      <c r="N208" s="5"/>
      <c r="O208" s="26"/>
      <c r="P208" s="78"/>
    </row>
    <row r="209" spans="2:16" x14ac:dyDescent="0.2">
      <c r="E209" s="3"/>
      <c r="F209" s="3"/>
      <c r="J209" s="26"/>
      <c r="K209" s="26"/>
      <c r="L209" s="5"/>
      <c r="M209" s="5"/>
      <c r="N209" s="5"/>
      <c r="O209" s="26"/>
      <c r="P209" s="78"/>
    </row>
    <row r="210" spans="2:16" ht="18" customHeight="1" x14ac:dyDescent="0.2">
      <c r="E210" s="161" t="s">
        <v>27</v>
      </c>
      <c r="F210" s="88" t="s">
        <v>91</v>
      </c>
      <c r="G210" s="88" t="s">
        <v>25</v>
      </c>
      <c r="H210" s="88" t="s">
        <v>140</v>
      </c>
      <c r="I210" s="161" t="s">
        <v>15</v>
      </c>
      <c r="J210" s="206"/>
      <c r="K210" s="207"/>
      <c r="L210" s="5"/>
      <c r="M210" s="5"/>
      <c r="N210" s="5"/>
      <c r="O210" s="26"/>
      <c r="P210" s="78"/>
    </row>
    <row r="211" spans="2:16" ht="18" customHeight="1" x14ac:dyDescent="0.2">
      <c r="E211" s="124" t="s">
        <v>226</v>
      </c>
      <c r="F211" s="50" t="s">
        <v>21</v>
      </c>
      <c r="G211" s="208" t="e">
        <f>#REF!+#REF!+#REF!</f>
        <v>#REF!</v>
      </c>
      <c r="H211" s="126">
        <v>26600</v>
      </c>
      <c r="I211" s="209" t="e">
        <f>G211*H211</f>
        <v>#REF!</v>
      </c>
      <c r="J211" s="210"/>
      <c r="K211" s="210"/>
      <c r="L211" s="5"/>
      <c r="M211" s="5"/>
      <c r="N211" s="5"/>
      <c r="O211" s="26"/>
      <c r="P211" s="78"/>
    </row>
    <row r="212" spans="2:16" ht="18" customHeight="1" x14ac:dyDescent="0.2">
      <c r="E212" s="124" t="s">
        <v>34</v>
      </c>
      <c r="F212" s="50" t="s">
        <v>2</v>
      </c>
      <c r="G212" s="211" t="e">
        <f>#REF!+#REF!+#REF!</f>
        <v>#REF!</v>
      </c>
      <c r="H212" s="126">
        <v>8000</v>
      </c>
      <c r="I212" s="209" t="e">
        <f t="shared" ref="I212:I225" si="10">G212*H212</f>
        <v>#REF!</v>
      </c>
      <c r="J212" s="210"/>
      <c r="K212" s="210"/>
      <c r="L212" s="5"/>
      <c r="M212" s="5"/>
      <c r="N212" s="5"/>
      <c r="O212" s="26"/>
      <c r="P212" s="78"/>
    </row>
    <row r="213" spans="2:16" ht="18" customHeight="1" x14ac:dyDescent="0.2">
      <c r="E213" s="124" t="s">
        <v>35</v>
      </c>
      <c r="F213" s="50" t="s">
        <v>2</v>
      </c>
      <c r="G213" s="211" t="e">
        <f>#REF!+#REF!+#REF!</f>
        <v>#REF!</v>
      </c>
      <c r="H213" s="126">
        <v>40000</v>
      </c>
      <c r="I213" s="209" t="e">
        <f t="shared" si="10"/>
        <v>#REF!</v>
      </c>
      <c r="J213" s="210"/>
      <c r="K213" s="210"/>
      <c r="L213" s="5"/>
      <c r="M213" s="5"/>
      <c r="N213" s="5"/>
      <c r="O213" s="26"/>
      <c r="P213" s="78"/>
    </row>
    <row r="214" spans="2:16" ht="18" customHeight="1" x14ac:dyDescent="0.2">
      <c r="E214" s="124" t="s">
        <v>31</v>
      </c>
      <c r="F214" s="50" t="s">
        <v>2</v>
      </c>
      <c r="G214" s="211" t="e">
        <f>#REF!</f>
        <v>#REF!</v>
      </c>
      <c r="H214" s="126">
        <v>50000</v>
      </c>
      <c r="I214" s="209" t="e">
        <f t="shared" si="10"/>
        <v>#REF!</v>
      </c>
      <c r="J214" s="210"/>
      <c r="K214" s="210"/>
      <c r="L214" s="5"/>
      <c r="M214" s="5"/>
      <c r="N214" s="5"/>
      <c r="O214" s="26"/>
      <c r="P214" s="78"/>
    </row>
    <row r="215" spans="2:16" ht="18" customHeight="1" x14ac:dyDescent="0.2">
      <c r="E215" s="124" t="s">
        <v>28</v>
      </c>
      <c r="F215" s="50" t="s">
        <v>30</v>
      </c>
      <c r="G215" s="212" t="e">
        <f>#REF!</f>
        <v>#REF!</v>
      </c>
      <c r="H215" s="126">
        <v>7000</v>
      </c>
      <c r="I215" s="209" t="e">
        <f t="shared" si="10"/>
        <v>#REF!</v>
      </c>
      <c r="J215" s="210"/>
      <c r="K215" s="210"/>
      <c r="L215" s="5"/>
      <c r="M215" s="5"/>
      <c r="N215" s="5"/>
      <c r="O215" s="26"/>
      <c r="P215" s="78"/>
    </row>
    <row r="216" spans="2:16" ht="18" customHeight="1" x14ac:dyDescent="0.2">
      <c r="E216" s="124" t="s">
        <v>29</v>
      </c>
      <c r="F216" s="50" t="s">
        <v>30</v>
      </c>
      <c r="G216" s="212" t="e">
        <f>#REF!</f>
        <v>#REF!</v>
      </c>
      <c r="H216" s="126">
        <v>11300</v>
      </c>
      <c r="I216" s="209" t="e">
        <f t="shared" si="10"/>
        <v>#REF!</v>
      </c>
      <c r="J216" s="210"/>
      <c r="K216" s="210"/>
      <c r="L216" s="5"/>
      <c r="M216" s="5"/>
      <c r="N216" s="5"/>
      <c r="O216" s="26"/>
      <c r="P216" s="78"/>
    </row>
    <row r="217" spans="2:16" ht="18" customHeight="1" x14ac:dyDescent="0.2">
      <c r="E217" s="124" t="s">
        <v>38</v>
      </c>
      <c r="F217" s="50" t="s">
        <v>30</v>
      </c>
      <c r="G217" s="212" t="e">
        <f>#REF!</f>
        <v>#REF!</v>
      </c>
      <c r="H217" s="126">
        <v>17300</v>
      </c>
      <c r="I217" s="209" t="e">
        <f t="shared" si="10"/>
        <v>#REF!</v>
      </c>
      <c r="J217" s="210"/>
      <c r="K217" s="210"/>
      <c r="L217" s="5"/>
      <c r="M217" s="5"/>
      <c r="N217" s="5"/>
      <c r="O217" s="26"/>
      <c r="P217" s="78"/>
    </row>
    <row r="218" spans="2:16" ht="18" customHeight="1" x14ac:dyDescent="0.2">
      <c r="E218" s="124" t="s">
        <v>39</v>
      </c>
      <c r="F218" s="50" t="s">
        <v>30</v>
      </c>
      <c r="G218" s="212" t="e">
        <f>#REF!</f>
        <v>#REF!</v>
      </c>
      <c r="H218" s="126">
        <v>25200</v>
      </c>
      <c r="I218" s="209" t="e">
        <f t="shared" si="10"/>
        <v>#REF!</v>
      </c>
      <c r="J218" s="210"/>
      <c r="K218" s="210"/>
      <c r="L218" s="5"/>
      <c r="M218" s="5"/>
      <c r="N218" s="5"/>
      <c r="O218" s="26"/>
      <c r="P218" s="78"/>
    </row>
    <row r="219" spans="2:16" ht="18" customHeight="1" x14ac:dyDescent="0.2">
      <c r="E219" s="124" t="s">
        <v>227</v>
      </c>
      <c r="F219" s="50" t="s">
        <v>30</v>
      </c>
      <c r="G219" s="212" t="e">
        <f>#REF!</f>
        <v>#REF!</v>
      </c>
      <c r="H219" s="126">
        <v>58500</v>
      </c>
      <c r="I219" s="209" t="e">
        <f t="shared" si="10"/>
        <v>#REF!</v>
      </c>
      <c r="J219" s="210"/>
      <c r="K219" s="210"/>
      <c r="L219" s="5"/>
      <c r="M219" s="5"/>
      <c r="N219" s="5"/>
      <c r="O219" s="26"/>
      <c r="P219" s="78"/>
    </row>
    <row r="220" spans="2:16" ht="18" customHeight="1" x14ac:dyDescent="0.2">
      <c r="E220" s="124" t="s">
        <v>37</v>
      </c>
      <c r="F220" s="50" t="s">
        <v>8</v>
      </c>
      <c r="G220" s="212" t="e">
        <f>#REF!</f>
        <v>#REF!</v>
      </c>
      <c r="H220" s="126">
        <v>5000</v>
      </c>
      <c r="I220" s="209" t="e">
        <f t="shared" si="10"/>
        <v>#REF!</v>
      </c>
      <c r="J220" s="210"/>
      <c r="K220" s="210"/>
      <c r="L220" s="5"/>
      <c r="M220" s="5"/>
      <c r="N220" s="5"/>
      <c r="O220" s="26"/>
      <c r="P220" s="78"/>
    </row>
    <row r="221" spans="2:16" ht="24.75" customHeight="1" x14ac:dyDescent="0.2">
      <c r="B221" s="213"/>
      <c r="E221" s="214" t="s">
        <v>176</v>
      </c>
      <c r="F221" s="50" t="s">
        <v>12</v>
      </c>
      <c r="G221" s="212" t="e">
        <f>#REF!</f>
        <v>#REF!</v>
      </c>
      <c r="H221" s="126">
        <v>4000</v>
      </c>
      <c r="I221" s="215" t="e">
        <f t="shared" si="10"/>
        <v>#REF!</v>
      </c>
      <c r="J221" s="216"/>
      <c r="K221" s="216"/>
      <c r="L221" s="5"/>
      <c r="M221" s="5"/>
      <c r="N221" s="5"/>
      <c r="O221" s="26"/>
      <c r="P221" s="78"/>
    </row>
    <row r="222" spans="2:16" ht="18" customHeight="1" x14ac:dyDescent="0.2">
      <c r="B222" s="213"/>
      <c r="E222" s="214" t="s">
        <v>53</v>
      </c>
      <c r="F222" s="50" t="s">
        <v>12</v>
      </c>
      <c r="G222" s="212" t="e">
        <f>#REF!</f>
        <v>#REF!</v>
      </c>
      <c r="H222" s="126">
        <v>4000</v>
      </c>
      <c r="I222" s="215" t="e">
        <f t="shared" si="10"/>
        <v>#REF!</v>
      </c>
      <c r="J222" s="216"/>
      <c r="K222" s="216"/>
      <c r="L222" s="5"/>
      <c r="M222" s="5"/>
      <c r="N222" s="5"/>
      <c r="O222" s="26"/>
      <c r="P222" s="78"/>
    </row>
    <row r="223" spans="2:16" ht="18" customHeight="1" x14ac:dyDescent="0.2">
      <c r="B223" s="213"/>
      <c r="E223" s="214" t="s">
        <v>79</v>
      </c>
      <c r="F223" s="50" t="s">
        <v>12</v>
      </c>
      <c r="G223" s="212" t="e">
        <f>#REF!</f>
        <v>#REF!</v>
      </c>
      <c r="H223" s="126">
        <v>3500</v>
      </c>
      <c r="I223" s="215" t="e">
        <f t="shared" si="10"/>
        <v>#REF!</v>
      </c>
      <c r="J223" s="216"/>
      <c r="K223" s="216"/>
      <c r="L223" s="5"/>
      <c r="M223" s="5"/>
      <c r="N223" s="5"/>
      <c r="O223" s="26"/>
      <c r="P223" s="78"/>
    </row>
    <row r="224" spans="2:16" ht="18" customHeight="1" x14ac:dyDescent="0.2">
      <c r="B224" s="36"/>
      <c r="E224" s="217" t="s">
        <v>177</v>
      </c>
      <c r="F224" s="50" t="s">
        <v>12</v>
      </c>
      <c r="G224" s="212" t="e">
        <f>#REF!</f>
        <v>#REF!</v>
      </c>
      <c r="H224" s="126">
        <v>5000</v>
      </c>
      <c r="I224" s="215" t="e">
        <f t="shared" si="10"/>
        <v>#REF!</v>
      </c>
      <c r="J224" s="216"/>
      <c r="K224" s="216"/>
      <c r="L224" s="5"/>
      <c r="M224" s="5"/>
      <c r="N224" s="5"/>
      <c r="O224" s="26"/>
      <c r="P224" s="78"/>
    </row>
    <row r="225" spans="5:16" ht="18" customHeight="1" x14ac:dyDescent="0.2">
      <c r="E225" s="217" t="s">
        <v>42</v>
      </c>
      <c r="F225" s="50" t="s">
        <v>12</v>
      </c>
      <c r="G225" s="51" t="e">
        <f>#REF!</f>
        <v>#REF!</v>
      </c>
      <c r="H225" s="52">
        <v>5000</v>
      </c>
      <c r="I225" s="215" t="e">
        <f t="shared" si="10"/>
        <v>#REF!</v>
      </c>
      <c r="J225" s="216"/>
      <c r="K225" s="26"/>
      <c r="L225" s="5"/>
      <c r="M225" s="5"/>
      <c r="N225" s="5"/>
      <c r="O225" s="26"/>
      <c r="P225" s="78"/>
    </row>
    <row r="226" spans="5:16" ht="18" customHeight="1" x14ac:dyDescent="0.3">
      <c r="E226" s="3"/>
      <c r="F226" s="3"/>
      <c r="H226" s="218" t="s">
        <v>15</v>
      </c>
      <c r="I226" s="219" t="e">
        <f>SUM(I211:I225)</f>
        <v>#REF!</v>
      </c>
      <c r="J226" s="220"/>
      <c r="K226" s="26"/>
      <c r="L226" s="5"/>
      <c r="M226" s="5"/>
      <c r="N226" s="5"/>
      <c r="O226" s="26"/>
      <c r="P226" s="78"/>
    </row>
    <row r="227" spans="5:16" x14ac:dyDescent="0.2">
      <c r="E227" s="3"/>
      <c r="F227" s="3"/>
      <c r="J227" s="26"/>
      <c r="K227" s="26"/>
      <c r="L227" s="5"/>
      <c r="M227" s="5"/>
      <c r="N227" s="5"/>
      <c r="O227" s="26"/>
      <c r="P227" s="78"/>
    </row>
  </sheetData>
  <mergeCells count="44">
    <mergeCell ref="E208:I208"/>
    <mergeCell ref="A92:E92"/>
    <mergeCell ref="A1:F1"/>
    <mergeCell ref="A2:F2"/>
    <mergeCell ref="A5:B5"/>
    <mergeCell ref="A9:E9"/>
    <mergeCell ref="A11:B11"/>
    <mergeCell ref="A16:E16"/>
    <mergeCell ref="A18:D18"/>
    <mergeCell ref="A51:E51"/>
    <mergeCell ref="A53:D53"/>
    <mergeCell ref="A81:E81"/>
    <mergeCell ref="A83:B83"/>
    <mergeCell ref="A94:B94"/>
    <mergeCell ref="A106:E106"/>
    <mergeCell ref="A108:B108"/>
    <mergeCell ref="A182:B182"/>
    <mergeCell ref="A184:E184"/>
    <mergeCell ref="F9:H9"/>
    <mergeCell ref="F16:H16"/>
    <mergeCell ref="F51:H51"/>
    <mergeCell ref="F81:H81"/>
    <mergeCell ref="F92:H92"/>
    <mergeCell ref="F106:H106"/>
    <mergeCell ref="A174:B174"/>
    <mergeCell ref="A175:B175"/>
    <mergeCell ref="A176:B176"/>
    <mergeCell ref="A177:B177"/>
    <mergeCell ref="A179:B179"/>
    <mergeCell ref="A180:B180"/>
    <mergeCell ref="A136:B136"/>
    <mergeCell ref="A157:E157"/>
    <mergeCell ref="F128:H128"/>
    <mergeCell ref="F134:H134"/>
    <mergeCell ref="F157:H157"/>
    <mergeCell ref="A134:E134"/>
    <mergeCell ref="A128:E128"/>
    <mergeCell ref="A130:B130"/>
    <mergeCell ref="F167:H167"/>
    <mergeCell ref="A181:B181"/>
    <mergeCell ref="A159:B159"/>
    <mergeCell ref="A167:E167"/>
    <mergeCell ref="A171:B171"/>
    <mergeCell ref="A173:B173"/>
  </mergeCells>
  <pageMargins left="0.59055118110236227" right="0.23622047244094491" top="0.31496062992125984" bottom="0.55118110236220474" header="0.31496062992125984" footer="0.31496062992125984"/>
  <pageSetup paperSize="9" scale="95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1"/>
  <sheetViews>
    <sheetView topLeftCell="A4" workbookViewId="0">
      <selection activeCell="F8" sqref="F8"/>
    </sheetView>
  </sheetViews>
  <sheetFormatPr defaultColWidth="11.42578125" defaultRowHeight="12.75" x14ac:dyDescent="0.2"/>
  <cols>
    <col min="1" max="1" width="10.7109375" style="3" customWidth="1"/>
    <col min="2" max="2" width="44.42578125" style="1" customWidth="1"/>
    <col min="3" max="3" width="7.7109375" style="3" customWidth="1"/>
    <col min="4" max="4" width="11.5703125" style="3" customWidth="1"/>
    <col min="5" max="5" width="12.85546875" style="26" customWidth="1"/>
    <col min="6" max="6" width="14.28515625" style="26" customWidth="1"/>
    <col min="7" max="7" width="13.42578125" style="1" bestFit="1" customWidth="1"/>
    <col min="8" max="8" width="14.85546875" style="1" customWidth="1"/>
    <col min="9" max="16384" width="11.42578125" style="1"/>
  </cols>
  <sheetData>
    <row r="1" spans="1:7" ht="16.5" customHeight="1" x14ac:dyDescent="0.3">
      <c r="A1" s="245" t="s">
        <v>200</v>
      </c>
      <c r="B1" s="245"/>
      <c r="C1" s="245"/>
      <c r="D1" s="245"/>
      <c r="E1" s="245"/>
      <c r="F1" s="245"/>
      <c r="G1" s="48"/>
    </row>
    <row r="2" spans="1:7" ht="16.5" customHeight="1" x14ac:dyDescent="0.3">
      <c r="A2" s="246" t="s">
        <v>199</v>
      </c>
      <c r="B2" s="246"/>
      <c r="C2" s="246"/>
      <c r="D2" s="246"/>
      <c r="E2" s="246"/>
      <c r="F2" s="246"/>
      <c r="G2" s="48"/>
    </row>
    <row r="3" spans="1:7" ht="12" customHeight="1" x14ac:dyDescent="0.25">
      <c r="A3" s="48"/>
      <c r="B3" s="48"/>
      <c r="C3" s="48"/>
      <c r="D3" s="48"/>
      <c r="E3" s="48"/>
      <c r="F3" s="48"/>
      <c r="G3" s="48"/>
    </row>
    <row r="4" spans="1:7" ht="15" customHeight="1" x14ac:dyDescent="0.2">
      <c r="A4" s="237" t="s">
        <v>205</v>
      </c>
      <c r="B4" s="237"/>
      <c r="C4" s="2"/>
    </row>
    <row r="5" spans="1:7" ht="15" customHeight="1" x14ac:dyDescent="0.2"/>
    <row r="6" spans="1:7" s="3" customFormat="1" ht="18" customHeight="1" x14ac:dyDescent="0.2">
      <c r="A6" s="13" t="s">
        <v>23</v>
      </c>
      <c r="B6" s="13" t="s">
        <v>24</v>
      </c>
      <c r="C6" s="13" t="s">
        <v>12</v>
      </c>
      <c r="D6" s="13" t="s">
        <v>25</v>
      </c>
      <c r="E6" s="28" t="s">
        <v>33</v>
      </c>
      <c r="F6" s="28" t="s">
        <v>26</v>
      </c>
    </row>
    <row r="7" spans="1:7" s="3" customFormat="1" ht="18" customHeight="1" x14ac:dyDescent="0.2">
      <c r="A7" s="63" t="s">
        <v>92</v>
      </c>
      <c r="B7" s="86" t="s">
        <v>93</v>
      </c>
      <c r="C7" s="45" t="s">
        <v>99</v>
      </c>
      <c r="D7" s="222">
        <v>1</v>
      </c>
      <c r="E7" s="85">
        <v>800000</v>
      </c>
      <c r="F7" s="85">
        <f>+D7*E7</f>
        <v>800000</v>
      </c>
    </row>
    <row r="8" spans="1:7" ht="24" customHeight="1" x14ac:dyDescent="0.2">
      <c r="A8" s="248" t="s">
        <v>128</v>
      </c>
      <c r="B8" s="249"/>
      <c r="C8" s="249"/>
      <c r="D8" s="249"/>
      <c r="E8" s="250"/>
      <c r="F8" s="76">
        <f>SUM(F7)</f>
        <v>800000</v>
      </c>
    </row>
    <row r="9" spans="1:7" ht="12" customHeight="1" x14ac:dyDescent="0.25">
      <c r="A9" s="48"/>
      <c r="B9" s="48"/>
      <c r="C9" s="48"/>
      <c r="D9" s="48"/>
      <c r="E9" s="48"/>
      <c r="F9" s="48"/>
      <c r="G9" s="48"/>
    </row>
    <row r="10" spans="1:7" ht="15" customHeight="1" x14ac:dyDescent="0.2">
      <c r="A10" s="237" t="s">
        <v>59</v>
      </c>
      <c r="B10" s="237"/>
      <c r="C10" s="2"/>
    </row>
    <row r="11" spans="1:7" ht="12" customHeight="1" x14ac:dyDescent="0.2"/>
    <row r="12" spans="1:7" s="3" customFormat="1" ht="18" customHeight="1" x14ac:dyDescent="0.2">
      <c r="A12" s="13" t="s">
        <v>23</v>
      </c>
      <c r="B12" s="13" t="s">
        <v>24</v>
      </c>
      <c r="C12" s="13" t="s">
        <v>12</v>
      </c>
      <c r="D12" s="13" t="s">
        <v>25</v>
      </c>
      <c r="E12" s="28" t="s">
        <v>33</v>
      </c>
      <c r="F12" s="28" t="s">
        <v>26</v>
      </c>
    </row>
    <row r="13" spans="1:7" s="3" customFormat="1" ht="18" customHeight="1" x14ac:dyDescent="0.2">
      <c r="A13" s="63" t="s">
        <v>0</v>
      </c>
      <c r="B13" s="86" t="s">
        <v>149</v>
      </c>
      <c r="C13" s="45" t="s">
        <v>2</v>
      </c>
      <c r="D13" s="87">
        <v>11</v>
      </c>
      <c r="E13" s="85">
        <v>6000</v>
      </c>
      <c r="F13" s="156">
        <f>D13*E13</f>
        <v>66000</v>
      </c>
    </row>
    <row r="14" spans="1:7" ht="24" customHeight="1" x14ac:dyDescent="0.2">
      <c r="A14" s="248" t="s">
        <v>75</v>
      </c>
      <c r="B14" s="249"/>
      <c r="C14" s="249"/>
      <c r="D14" s="249"/>
      <c r="E14" s="250"/>
      <c r="F14" s="76">
        <f>SUM(F13:F13)</f>
        <v>66000</v>
      </c>
    </row>
    <row r="15" spans="1:7" ht="15" customHeight="1" x14ac:dyDescent="0.2">
      <c r="A15" s="25"/>
      <c r="B15" s="4"/>
      <c r="D15" s="35"/>
      <c r="E15" s="41"/>
      <c r="F15" s="47"/>
    </row>
    <row r="16" spans="1:7" ht="15" customHeight="1" x14ac:dyDescent="0.2">
      <c r="A16" s="247" t="s">
        <v>201</v>
      </c>
      <c r="B16" s="247"/>
      <c r="C16" s="247"/>
      <c r="D16" s="247"/>
      <c r="E16" s="41"/>
      <c r="F16" s="44"/>
    </row>
    <row r="17" spans="1:8" ht="15" customHeight="1" x14ac:dyDescent="0.2">
      <c r="A17" s="25"/>
      <c r="B17" s="4"/>
      <c r="D17" s="35"/>
      <c r="E17" s="41"/>
      <c r="F17" s="44"/>
    </row>
    <row r="18" spans="1:8" s="3" customFormat="1" ht="18" customHeight="1" x14ac:dyDescent="0.2">
      <c r="A18" s="13" t="s">
        <v>23</v>
      </c>
      <c r="B18" s="13" t="s">
        <v>24</v>
      </c>
      <c r="C18" s="13" t="s">
        <v>12</v>
      </c>
      <c r="D18" s="13" t="s">
        <v>25</v>
      </c>
      <c r="E18" s="28" t="s">
        <v>33</v>
      </c>
      <c r="F18" s="28" t="s">
        <v>26</v>
      </c>
    </row>
    <row r="19" spans="1:8" ht="40.5" x14ac:dyDescent="0.2">
      <c r="A19" s="46" t="s">
        <v>3</v>
      </c>
      <c r="B19" s="8" t="s">
        <v>191</v>
      </c>
      <c r="C19" s="10" t="s">
        <v>2</v>
      </c>
      <c r="D19" s="17">
        <v>0.5</v>
      </c>
      <c r="E19" s="31">
        <v>240000</v>
      </c>
      <c r="F19" s="139">
        <f>+D19*E19</f>
        <v>120000</v>
      </c>
    </row>
    <row r="20" spans="1:8" ht="27" customHeight="1" x14ac:dyDescent="0.2">
      <c r="A20" s="46" t="s">
        <v>4</v>
      </c>
      <c r="B20" s="142" t="s">
        <v>152</v>
      </c>
      <c r="C20" s="9" t="s">
        <v>2</v>
      </c>
      <c r="D20" s="223">
        <v>0.95</v>
      </c>
      <c r="E20" s="77">
        <v>75000</v>
      </c>
      <c r="F20" s="139">
        <f t="shared" ref="F20:F25" si="0">+D20*E20</f>
        <v>71250</v>
      </c>
    </row>
    <row r="21" spans="1:8" ht="27" customHeight="1" x14ac:dyDescent="0.2">
      <c r="A21" s="46" t="s">
        <v>5</v>
      </c>
      <c r="B21" s="143" t="s">
        <v>153</v>
      </c>
      <c r="C21" s="9" t="s">
        <v>2</v>
      </c>
      <c r="D21" s="223">
        <v>0.51</v>
      </c>
      <c r="E21" s="77">
        <v>348000</v>
      </c>
      <c r="F21" s="140">
        <f t="shared" si="0"/>
        <v>177480</v>
      </c>
    </row>
    <row r="22" spans="1:8" ht="38.25" x14ac:dyDescent="0.2">
      <c r="A22" s="46" t="s">
        <v>6</v>
      </c>
      <c r="B22" s="144" t="s">
        <v>198</v>
      </c>
      <c r="C22" s="45" t="s">
        <v>2</v>
      </c>
      <c r="D22" s="224">
        <v>3.07</v>
      </c>
      <c r="E22" s="52">
        <v>395000</v>
      </c>
      <c r="F22" s="139">
        <f t="shared" si="0"/>
        <v>1212650</v>
      </c>
    </row>
    <row r="23" spans="1:8" ht="27" customHeight="1" x14ac:dyDescent="0.2">
      <c r="A23" s="46" t="s">
        <v>16</v>
      </c>
      <c r="B23" s="8" t="s">
        <v>154</v>
      </c>
      <c r="C23" s="10" t="s">
        <v>17</v>
      </c>
      <c r="D23" s="20">
        <f>+D22*80</f>
        <v>245.6</v>
      </c>
      <c r="E23" s="34">
        <v>6500</v>
      </c>
      <c r="F23" s="139">
        <f t="shared" si="0"/>
        <v>1596400</v>
      </c>
    </row>
    <row r="24" spans="1:8" ht="18" customHeight="1" x14ac:dyDescent="0.2">
      <c r="A24" s="63" t="s">
        <v>18</v>
      </c>
      <c r="B24" s="142" t="s">
        <v>155</v>
      </c>
      <c r="C24" s="62" t="s">
        <v>1</v>
      </c>
      <c r="D24" s="225">
        <v>15.3</v>
      </c>
      <c r="E24" s="83">
        <v>11500</v>
      </c>
      <c r="F24" s="139">
        <f t="shared" si="0"/>
        <v>175950</v>
      </c>
    </row>
    <row r="25" spans="1:8" ht="38.25" x14ac:dyDescent="0.2">
      <c r="A25" s="46" t="s">
        <v>56</v>
      </c>
      <c r="B25" s="7" t="s">
        <v>156</v>
      </c>
      <c r="C25" s="12" t="s">
        <v>2</v>
      </c>
      <c r="D25" s="226">
        <v>2.9</v>
      </c>
      <c r="E25" s="33">
        <v>175000</v>
      </c>
      <c r="F25" s="139">
        <f t="shared" si="0"/>
        <v>507500</v>
      </c>
      <c r="G25" s="136"/>
      <c r="H25" s="136"/>
    </row>
    <row r="26" spans="1:8" ht="24" customHeight="1" x14ac:dyDescent="0.2">
      <c r="A26" s="248" t="s">
        <v>203</v>
      </c>
      <c r="B26" s="249"/>
      <c r="C26" s="249"/>
      <c r="D26" s="249"/>
      <c r="E26" s="250"/>
      <c r="F26" s="157">
        <f>SUM(F19:F25)</f>
        <v>3861230</v>
      </c>
      <c r="G26" s="136"/>
    </row>
    <row r="27" spans="1:8" ht="15" customHeight="1" x14ac:dyDescent="0.2">
      <c r="A27" s="120"/>
      <c r="B27" s="121"/>
      <c r="C27" s="122"/>
      <c r="D27" s="145"/>
      <c r="E27" s="123"/>
      <c r="F27" s="123"/>
    </row>
    <row r="28" spans="1:8" ht="15" customHeight="1" x14ac:dyDescent="0.2">
      <c r="A28" s="247" t="s">
        <v>202</v>
      </c>
      <c r="B28" s="247"/>
      <c r="C28" s="247"/>
      <c r="D28" s="247"/>
      <c r="E28" s="41"/>
      <c r="F28" s="44"/>
    </row>
    <row r="29" spans="1:8" ht="15" customHeight="1" x14ac:dyDescent="0.2">
      <c r="A29" s="25"/>
      <c r="B29" s="4"/>
      <c r="D29" s="35"/>
      <c r="E29" s="41"/>
      <c r="F29" s="44"/>
      <c r="G29" s="26"/>
    </row>
    <row r="30" spans="1:8" s="3" customFormat="1" ht="18" customHeight="1" x14ac:dyDescent="0.2">
      <c r="A30" s="13" t="s">
        <v>23</v>
      </c>
      <c r="B30" s="13" t="s">
        <v>24</v>
      </c>
      <c r="C30" s="13" t="s">
        <v>12</v>
      </c>
      <c r="D30" s="13" t="s">
        <v>25</v>
      </c>
      <c r="E30" s="28" t="s">
        <v>33</v>
      </c>
      <c r="F30" s="28" t="s">
        <v>26</v>
      </c>
    </row>
    <row r="31" spans="1:8" ht="25.5" x14ac:dyDescent="0.2">
      <c r="A31" s="46" t="s">
        <v>7</v>
      </c>
      <c r="B31" s="144" t="s">
        <v>197</v>
      </c>
      <c r="C31" s="45" t="s">
        <v>2</v>
      </c>
      <c r="D31" s="224">
        <v>2.5</v>
      </c>
      <c r="E31" s="52">
        <f>+E22</f>
        <v>395000</v>
      </c>
      <c r="F31" s="52">
        <f t="shared" ref="F31:F35" si="1">+D31*E31</f>
        <v>987500</v>
      </c>
    </row>
    <row r="32" spans="1:8" ht="26.25" customHeight="1" x14ac:dyDescent="0.2">
      <c r="A32" s="46" t="s">
        <v>94</v>
      </c>
      <c r="B32" s="8" t="s">
        <v>154</v>
      </c>
      <c r="C32" s="10" t="s">
        <v>17</v>
      </c>
      <c r="D32" s="20">
        <f>+D31*80</f>
        <v>200</v>
      </c>
      <c r="E32" s="34">
        <f>+E23</f>
        <v>6500</v>
      </c>
      <c r="F32" s="52">
        <f t="shared" si="1"/>
        <v>1300000</v>
      </c>
    </row>
    <row r="33" spans="1:6" ht="18" customHeight="1" x14ac:dyDescent="0.2">
      <c r="A33" s="63" t="s">
        <v>95</v>
      </c>
      <c r="B33" s="142" t="s">
        <v>155</v>
      </c>
      <c r="C33" s="62" t="s">
        <v>1</v>
      </c>
      <c r="D33" s="225">
        <v>23.1</v>
      </c>
      <c r="E33" s="83">
        <f>+E24</f>
        <v>11500</v>
      </c>
      <c r="F33" s="52">
        <f t="shared" si="1"/>
        <v>265650</v>
      </c>
    </row>
    <row r="34" spans="1:6" ht="25.5" x14ac:dyDescent="0.2">
      <c r="A34" s="46" t="s">
        <v>96</v>
      </c>
      <c r="B34" s="144" t="s">
        <v>158</v>
      </c>
      <c r="C34" s="45" t="s">
        <v>1</v>
      </c>
      <c r="D34" s="222">
        <v>33</v>
      </c>
      <c r="E34" s="52">
        <v>18650</v>
      </c>
      <c r="F34" s="52">
        <f t="shared" si="1"/>
        <v>615450</v>
      </c>
    </row>
    <row r="35" spans="1:6" ht="25.5" x14ac:dyDescent="0.2">
      <c r="A35" s="46" t="s">
        <v>97</v>
      </c>
      <c r="B35" s="144" t="s">
        <v>157</v>
      </c>
      <c r="C35" s="45" t="s">
        <v>1</v>
      </c>
      <c r="D35" s="222">
        <v>12.88</v>
      </c>
      <c r="E35" s="31">
        <v>18000</v>
      </c>
      <c r="F35" s="52">
        <f t="shared" si="1"/>
        <v>231840</v>
      </c>
    </row>
    <row r="36" spans="1:6" ht="18" customHeight="1" x14ac:dyDescent="0.2">
      <c r="A36" s="63" t="s">
        <v>129</v>
      </c>
      <c r="B36" s="143" t="s">
        <v>159</v>
      </c>
      <c r="C36" s="45" t="s">
        <v>1</v>
      </c>
      <c r="D36" s="222">
        <v>1.2</v>
      </c>
      <c r="E36" s="83">
        <v>130000</v>
      </c>
      <c r="F36" s="83">
        <f t="shared" ref="F36" si="2">+D36*E36</f>
        <v>156000</v>
      </c>
    </row>
    <row r="37" spans="1:6" ht="24" customHeight="1" x14ac:dyDescent="0.2">
      <c r="A37" s="248" t="s">
        <v>204</v>
      </c>
      <c r="B37" s="249"/>
      <c r="C37" s="249"/>
      <c r="D37" s="249"/>
      <c r="E37" s="250"/>
      <c r="F37" s="76">
        <f>SUM(F31:F36)</f>
        <v>3556440</v>
      </c>
    </row>
    <row r="38" spans="1:6" ht="15" customHeight="1" x14ac:dyDescent="0.2">
      <c r="A38" s="163"/>
      <c r="B38" s="163"/>
      <c r="C38" s="163"/>
      <c r="D38" s="163"/>
      <c r="E38" s="163"/>
      <c r="F38" s="164"/>
    </row>
    <row r="39" spans="1:6" ht="15" customHeight="1" x14ac:dyDescent="0.2">
      <c r="A39" s="163"/>
      <c r="B39" s="163"/>
      <c r="C39" s="163"/>
      <c r="D39" s="163"/>
      <c r="E39" s="163"/>
      <c r="F39" s="164"/>
    </row>
    <row r="40" spans="1:6" ht="15" customHeight="1" x14ac:dyDescent="0.2">
      <c r="A40" s="163"/>
      <c r="B40" s="163"/>
      <c r="C40" s="163"/>
      <c r="D40" s="163"/>
      <c r="E40" s="163"/>
      <c r="F40" s="164"/>
    </row>
    <row r="41" spans="1:6" ht="15" customHeight="1" x14ac:dyDescent="0.2">
      <c r="A41" s="163"/>
      <c r="B41" s="163"/>
      <c r="C41" s="163"/>
      <c r="D41" s="163"/>
      <c r="E41" s="163"/>
      <c r="F41" s="164"/>
    </row>
    <row r="42" spans="1:6" ht="15" customHeight="1" x14ac:dyDescent="0.2">
      <c r="A42" s="237" t="s">
        <v>130</v>
      </c>
      <c r="B42" s="237"/>
      <c r="C42" s="2"/>
    </row>
    <row r="43" spans="1:6" ht="15" customHeight="1" x14ac:dyDescent="0.2"/>
    <row r="44" spans="1:6" s="3" customFormat="1" ht="18" customHeight="1" x14ac:dyDescent="0.2">
      <c r="A44" s="13" t="s">
        <v>23</v>
      </c>
      <c r="B44" s="13" t="s">
        <v>24</v>
      </c>
      <c r="C44" s="13" t="s">
        <v>12</v>
      </c>
      <c r="D44" s="13" t="s">
        <v>25</v>
      </c>
      <c r="E44" s="28" t="s">
        <v>33</v>
      </c>
      <c r="F44" s="28" t="s">
        <v>26</v>
      </c>
    </row>
    <row r="45" spans="1:6" s="3" customFormat="1" ht="38.25" customHeight="1" x14ac:dyDescent="0.2">
      <c r="A45" s="46" t="s">
        <v>9</v>
      </c>
      <c r="B45" s="146" t="s">
        <v>187</v>
      </c>
      <c r="C45" s="62" t="s">
        <v>1</v>
      </c>
      <c r="D45" s="222">
        <v>65.95</v>
      </c>
      <c r="E45" s="82">
        <v>6000</v>
      </c>
      <c r="F45" s="82">
        <f>+D45*E45</f>
        <v>395700</v>
      </c>
    </row>
    <row r="46" spans="1:6" s="3" customFormat="1" ht="27" customHeight="1" x14ac:dyDescent="0.2">
      <c r="A46" s="46" t="s">
        <v>57</v>
      </c>
      <c r="B46" s="146" t="s">
        <v>217</v>
      </c>
      <c r="C46" s="62" t="s">
        <v>1</v>
      </c>
      <c r="D46" s="222">
        <v>6.21</v>
      </c>
      <c r="E46" s="82">
        <v>8000</v>
      </c>
      <c r="F46" s="82">
        <f>+D46*E46</f>
        <v>49680</v>
      </c>
    </row>
    <row r="47" spans="1:6" ht="24" customHeight="1" x14ac:dyDescent="0.2">
      <c r="A47" s="248" t="s">
        <v>76</v>
      </c>
      <c r="B47" s="249"/>
      <c r="C47" s="249"/>
      <c r="D47" s="249"/>
      <c r="E47" s="250"/>
      <c r="F47" s="76">
        <f>SUM(F46:F46)</f>
        <v>49680</v>
      </c>
    </row>
    <row r="48" spans="1:6" ht="15" customHeight="1" x14ac:dyDescent="0.2">
      <c r="A48" s="25"/>
      <c r="B48" s="4"/>
      <c r="D48" s="138"/>
      <c r="E48" s="61"/>
      <c r="F48" s="61"/>
    </row>
    <row r="49" spans="1:6" ht="15" customHeight="1" x14ac:dyDescent="0.2">
      <c r="A49" s="237" t="s">
        <v>160</v>
      </c>
      <c r="B49" s="237"/>
      <c r="C49" s="2"/>
    </row>
    <row r="50" spans="1:6" ht="15" customHeight="1" x14ac:dyDescent="0.2"/>
    <row r="51" spans="1:6" s="3" customFormat="1" ht="18" customHeight="1" x14ac:dyDescent="0.2">
      <c r="A51" s="13" t="s">
        <v>23</v>
      </c>
      <c r="B51" s="13" t="s">
        <v>24</v>
      </c>
      <c r="C51" s="13" t="s">
        <v>12</v>
      </c>
      <c r="D51" s="13" t="s">
        <v>25</v>
      </c>
      <c r="E51" s="28" t="s">
        <v>33</v>
      </c>
      <c r="F51" s="28" t="s">
        <v>26</v>
      </c>
    </row>
    <row r="52" spans="1:6" s="3" customFormat="1" ht="27" customHeight="1" x14ac:dyDescent="0.2">
      <c r="A52" s="46" t="s">
        <v>61</v>
      </c>
      <c r="B52" s="146" t="s">
        <v>161</v>
      </c>
      <c r="C52" s="62" t="s">
        <v>1</v>
      </c>
      <c r="D52" s="222">
        <v>26.4</v>
      </c>
      <c r="E52" s="82">
        <v>42000</v>
      </c>
      <c r="F52" s="82">
        <f>D52*E52</f>
        <v>1108800</v>
      </c>
    </row>
    <row r="53" spans="1:6" s="3" customFormat="1" ht="27" customHeight="1" x14ac:dyDescent="0.2">
      <c r="A53" s="46" t="s">
        <v>62</v>
      </c>
      <c r="B53" s="146" t="s">
        <v>190</v>
      </c>
      <c r="C53" s="62" t="s">
        <v>1</v>
      </c>
      <c r="D53" s="222">
        <v>9.1999999999999993</v>
      </c>
      <c r="E53" s="52">
        <v>47500</v>
      </c>
      <c r="F53" s="82">
        <f t="shared" ref="F53" si="3">D53*E53</f>
        <v>436999.99999999994</v>
      </c>
    </row>
    <row r="54" spans="1:6" ht="24" customHeight="1" x14ac:dyDescent="0.2">
      <c r="A54" s="248" t="s">
        <v>229</v>
      </c>
      <c r="B54" s="249"/>
      <c r="C54" s="249"/>
      <c r="D54" s="249"/>
      <c r="E54" s="250"/>
      <c r="F54" s="76">
        <f>SUM(F52:F53)</f>
        <v>1545800</v>
      </c>
    </row>
    <row r="55" spans="1:6" ht="15" customHeight="1" x14ac:dyDescent="0.2">
      <c r="A55" s="25"/>
      <c r="B55" s="4"/>
      <c r="D55" s="138"/>
      <c r="E55" s="61"/>
      <c r="F55" s="61"/>
    </row>
    <row r="56" spans="1:6" ht="15" customHeight="1" x14ac:dyDescent="0.2">
      <c r="A56" s="237" t="s">
        <v>166</v>
      </c>
      <c r="B56" s="237"/>
      <c r="D56" s="138"/>
      <c r="E56" s="61"/>
      <c r="F56" s="61"/>
    </row>
    <row r="57" spans="1:6" ht="15" customHeight="1" x14ac:dyDescent="0.2">
      <c r="A57" s="25"/>
      <c r="B57" s="4"/>
      <c r="D57" s="138"/>
      <c r="E57" s="61"/>
      <c r="F57" s="61"/>
    </row>
    <row r="58" spans="1:6" s="3" customFormat="1" ht="18" customHeight="1" x14ac:dyDescent="0.2">
      <c r="A58" s="13" t="s">
        <v>23</v>
      </c>
      <c r="B58" s="13" t="s">
        <v>24</v>
      </c>
      <c r="C58" s="13" t="s">
        <v>12</v>
      </c>
      <c r="D58" s="13" t="s">
        <v>25</v>
      </c>
      <c r="E58" s="28" t="s">
        <v>33</v>
      </c>
      <c r="F58" s="28" t="s">
        <v>26</v>
      </c>
    </row>
    <row r="59" spans="1:6" ht="25.5" x14ac:dyDescent="0.2">
      <c r="A59" s="46" t="s">
        <v>11</v>
      </c>
      <c r="B59" s="146" t="s">
        <v>162</v>
      </c>
      <c r="C59" s="59" t="s">
        <v>2</v>
      </c>
      <c r="D59" s="17">
        <v>0.33100000000000002</v>
      </c>
      <c r="E59" s="31">
        <v>1500000</v>
      </c>
      <c r="F59" s="52">
        <f>+D59*E59</f>
        <v>496500</v>
      </c>
    </row>
    <row r="60" spans="1:6" ht="27" customHeight="1" x14ac:dyDescent="0.2">
      <c r="A60" s="46" t="s">
        <v>13</v>
      </c>
      <c r="B60" s="146" t="s">
        <v>218</v>
      </c>
      <c r="C60" s="59" t="s">
        <v>1</v>
      </c>
      <c r="D60" s="227">
        <v>24</v>
      </c>
      <c r="E60" s="133">
        <v>45000</v>
      </c>
      <c r="F60" s="52">
        <f t="shared" ref="F60:F62" si="4">+D60*E60</f>
        <v>1080000</v>
      </c>
    </row>
    <row r="61" spans="1:6" ht="25.5" customHeight="1" x14ac:dyDescent="0.2">
      <c r="A61" s="46" t="s">
        <v>67</v>
      </c>
      <c r="B61" s="146" t="s">
        <v>164</v>
      </c>
      <c r="C61" s="59" t="s">
        <v>1</v>
      </c>
      <c r="D61" s="227">
        <v>9.6</v>
      </c>
      <c r="E61" s="29">
        <v>25000</v>
      </c>
      <c r="F61" s="52">
        <f t="shared" si="4"/>
        <v>240000</v>
      </c>
    </row>
    <row r="62" spans="1:6" ht="18" customHeight="1" x14ac:dyDescent="0.2">
      <c r="A62" s="63" t="s">
        <v>60</v>
      </c>
      <c r="B62" s="147" t="s">
        <v>163</v>
      </c>
      <c r="C62" s="59" t="s">
        <v>10</v>
      </c>
      <c r="D62" s="227">
        <v>27.5</v>
      </c>
      <c r="E62" s="77">
        <v>2750</v>
      </c>
      <c r="F62" s="83">
        <f t="shared" si="4"/>
        <v>75625</v>
      </c>
    </row>
    <row r="63" spans="1:6" ht="24" customHeight="1" x14ac:dyDescent="0.2">
      <c r="A63" s="248" t="s">
        <v>165</v>
      </c>
      <c r="B63" s="249"/>
      <c r="C63" s="249"/>
      <c r="D63" s="249"/>
      <c r="E63" s="250"/>
      <c r="F63" s="76">
        <f>SUM(F59:F62)</f>
        <v>1892125</v>
      </c>
    </row>
    <row r="64" spans="1:6" ht="15" customHeight="1" x14ac:dyDescent="0.2">
      <c r="A64" s="25"/>
      <c r="B64" s="4"/>
      <c r="D64" s="35"/>
      <c r="E64" s="61"/>
      <c r="F64" s="61"/>
    </row>
    <row r="65" spans="1:8" ht="15" customHeight="1" x14ac:dyDescent="0.2">
      <c r="A65" s="237" t="s">
        <v>167</v>
      </c>
      <c r="B65" s="237"/>
      <c r="D65" s="138"/>
      <c r="E65" s="61"/>
      <c r="F65" s="61"/>
    </row>
    <row r="66" spans="1:8" ht="15" customHeight="1" x14ac:dyDescent="0.2">
      <c r="A66" s="159"/>
      <c r="B66" s="159"/>
      <c r="D66" s="138"/>
      <c r="E66" s="61"/>
      <c r="F66" s="61"/>
    </row>
    <row r="67" spans="1:8" s="3" customFormat="1" ht="18" customHeight="1" x14ac:dyDescent="0.2">
      <c r="A67" s="13" t="s">
        <v>23</v>
      </c>
      <c r="B67" s="13" t="s">
        <v>24</v>
      </c>
      <c r="C67" s="13" t="s">
        <v>12</v>
      </c>
      <c r="D67" s="13" t="s">
        <v>25</v>
      </c>
      <c r="E67" s="28" t="s">
        <v>33</v>
      </c>
      <c r="F67" s="28" t="s">
        <v>26</v>
      </c>
    </row>
    <row r="68" spans="1:8" ht="27" customHeight="1" x14ac:dyDescent="0.2">
      <c r="A68" s="53" t="s">
        <v>14</v>
      </c>
      <c r="B68" s="146" t="s">
        <v>196</v>
      </c>
      <c r="C68" s="59" t="s">
        <v>12</v>
      </c>
      <c r="D68" s="228">
        <v>1</v>
      </c>
      <c r="E68" s="139">
        <v>277000</v>
      </c>
      <c r="F68" s="52">
        <f t="shared" ref="F68" si="5">+D68*E68</f>
        <v>277000</v>
      </c>
      <c r="G68" s="151"/>
    </row>
    <row r="69" spans="1:8" ht="24" customHeight="1" x14ac:dyDescent="0.2">
      <c r="A69" s="248" t="s">
        <v>78</v>
      </c>
      <c r="B69" s="249"/>
      <c r="C69" s="249"/>
      <c r="D69" s="249"/>
      <c r="E69" s="250"/>
      <c r="F69" s="76">
        <f>SUM(F68:F68)</f>
        <v>277000</v>
      </c>
    </row>
    <row r="70" spans="1:8" ht="15" customHeight="1" x14ac:dyDescent="0.2">
      <c r="A70" s="159"/>
      <c r="B70" s="159"/>
      <c r="D70" s="138"/>
      <c r="E70" s="61"/>
      <c r="F70" s="61"/>
    </row>
    <row r="71" spans="1:8" ht="15" customHeight="1" x14ac:dyDescent="0.2">
      <c r="A71" s="237" t="s">
        <v>206</v>
      </c>
      <c r="B71" s="237"/>
      <c r="D71" s="138"/>
      <c r="E71" s="61"/>
      <c r="F71" s="61"/>
    </row>
    <row r="72" spans="1:8" ht="15" customHeight="1" x14ac:dyDescent="0.2">
      <c r="A72" s="159"/>
      <c r="B72" s="159"/>
      <c r="D72" s="138"/>
      <c r="E72" s="61"/>
      <c r="F72" s="61"/>
    </row>
    <row r="73" spans="1:8" s="3" customFormat="1" ht="18" customHeight="1" x14ac:dyDescent="0.2">
      <c r="A73" s="13" t="s">
        <v>23</v>
      </c>
      <c r="B73" s="13" t="s">
        <v>24</v>
      </c>
      <c r="C73" s="13" t="s">
        <v>12</v>
      </c>
      <c r="D73" s="13" t="s">
        <v>25</v>
      </c>
      <c r="E73" s="28" t="s">
        <v>33</v>
      </c>
      <c r="F73" s="28" t="s">
        <v>26</v>
      </c>
    </row>
    <row r="74" spans="1:8" s="3" customFormat="1" ht="18" customHeight="1" x14ac:dyDescent="0.2">
      <c r="A74" s="58" t="s">
        <v>19</v>
      </c>
      <c r="B74" s="148" t="s">
        <v>136</v>
      </c>
      <c r="C74" s="9" t="s">
        <v>1</v>
      </c>
      <c r="D74" s="229">
        <v>65.95</v>
      </c>
      <c r="E74" s="152">
        <v>1500</v>
      </c>
      <c r="F74" s="127">
        <f>D74*E74</f>
        <v>98925</v>
      </c>
    </row>
    <row r="75" spans="1:8" s="3" customFormat="1" ht="27" customHeight="1" x14ac:dyDescent="0.2">
      <c r="A75" s="53" t="s">
        <v>20</v>
      </c>
      <c r="B75" s="149" t="s">
        <v>168</v>
      </c>
      <c r="C75" s="9" t="s">
        <v>1</v>
      </c>
      <c r="D75" s="9">
        <v>32.700000000000003</v>
      </c>
      <c r="E75" s="152">
        <v>4500</v>
      </c>
      <c r="F75" s="127">
        <f t="shared" ref="F75:F77" si="6">D75*E75</f>
        <v>147150</v>
      </c>
    </row>
    <row r="76" spans="1:8" s="3" customFormat="1" ht="27" customHeight="1" x14ac:dyDescent="0.2">
      <c r="A76" s="53" t="s">
        <v>192</v>
      </c>
      <c r="B76" s="149" t="s">
        <v>169</v>
      </c>
      <c r="C76" s="9" t="s">
        <v>1</v>
      </c>
      <c r="D76" s="9">
        <v>33.299999999999997</v>
      </c>
      <c r="E76" s="152">
        <v>3500</v>
      </c>
      <c r="F76" s="127">
        <f t="shared" si="6"/>
        <v>116549.99999999999</v>
      </c>
      <c r="G76" s="137"/>
      <c r="H76" s="138"/>
    </row>
    <row r="77" spans="1:8" ht="27" customHeight="1" x14ac:dyDescent="0.2">
      <c r="A77" s="53" t="s">
        <v>148</v>
      </c>
      <c r="B77" s="142" t="s">
        <v>174</v>
      </c>
      <c r="C77" s="70" t="s">
        <v>1</v>
      </c>
      <c r="D77" s="229">
        <v>28.25</v>
      </c>
      <c r="E77" s="141">
        <v>6000</v>
      </c>
      <c r="F77" s="127">
        <f t="shared" si="6"/>
        <v>169500</v>
      </c>
      <c r="G77" s="26"/>
    </row>
    <row r="78" spans="1:8" ht="24" customHeight="1" x14ac:dyDescent="0.2">
      <c r="A78" s="248" t="s">
        <v>77</v>
      </c>
      <c r="B78" s="249"/>
      <c r="C78" s="249"/>
      <c r="D78" s="249"/>
      <c r="E78" s="250"/>
      <c r="F78" s="76">
        <f>SUM(F74:F77)</f>
        <v>532125</v>
      </c>
    </row>
    <row r="79" spans="1:8" ht="12" customHeight="1" x14ac:dyDescent="0.2"/>
    <row r="80" spans="1:8" ht="12" customHeight="1" x14ac:dyDescent="0.2"/>
    <row r="81" spans="1:6" ht="12" customHeight="1" x14ac:dyDescent="0.2"/>
    <row r="82" spans="1:6" ht="12" customHeight="1" x14ac:dyDescent="0.2"/>
    <row r="83" spans="1:6" ht="12" customHeight="1" x14ac:dyDescent="0.2"/>
    <row r="84" spans="1:6" ht="12" customHeight="1" x14ac:dyDescent="0.2"/>
    <row r="85" spans="1:6" ht="12" customHeight="1" x14ac:dyDescent="0.2"/>
    <row r="86" spans="1:6" ht="15" customHeight="1" x14ac:dyDescent="0.2">
      <c r="A86" s="237" t="s">
        <v>207</v>
      </c>
      <c r="B86" s="237"/>
      <c r="D86" s="138"/>
      <c r="E86" s="61"/>
      <c r="F86" s="61"/>
    </row>
    <row r="87" spans="1:6" ht="12" customHeight="1" x14ac:dyDescent="0.2">
      <c r="A87" s="159"/>
      <c r="B87" s="159"/>
      <c r="D87" s="138"/>
      <c r="E87" s="61"/>
      <c r="F87" s="61"/>
    </row>
    <row r="88" spans="1:6" s="3" customFormat="1" ht="18" customHeight="1" x14ac:dyDescent="0.2">
      <c r="A88" s="13" t="s">
        <v>23</v>
      </c>
      <c r="B88" s="13" t="s">
        <v>24</v>
      </c>
      <c r="C88" s="13" t="s">
        <v>12</v>
      </c>
      <c r="D88" s="13" t="s">
        <v>25</v>
      </c>
      <c r="E88" s="28" t="s">
        <v>33</v>
      </c>
      <c r="F88" s="28" t="s">
        <v>26</v>
      </c>
    </row>
    <row r="89" spans="1:6" ht="18" customHeight="1" x14ac:dyDescent="0.2">
      <c r="A89" s="58" t="s">
        <v>132</v>
      </c>
      <c r="B89" s="142" t="s">
        <v>195</v>
      </c>
      <c r="C89" s="62" t="s">
        <v>12</v>
      </c>
      <c r="D89" s="230">
        <v>1</v>
      </c>
      <c r="E89" s="133">
        <v>285000</v>
      </c>
      <c r="F89" s="29">
        <f t="shared" ref="F89" si="7">+D89*E89</f>
        <v>285000</v>
      </c>
    </row>
    <row r="90" spans="1:6" ht="18" customHeight="1" x14ac:dyDescent="0.2">
      <c r="A90" s="58" t="s">
        <v>133</v>
      </c>
      <c r="B90" s="142" t="s">
        <v>216</v>
      </c>
      <c r="C90" s="62" t="s">
        <v>10</v>
      </c>
      <c r="D90" s="230">
        <v>15</v>
      </c>
      <c r="E90" s="133">
        <v>10000</v>
      </c>
      <c r="F90" s="29">
        <f t="shared" ref="F90" si="8">+D90*E90</f>
        <v>150000</v>
      </c>
    </row>
    <row r="91" spans="1:6" ht="24" customHeight="1" x14ac:dyDescent="0.2">
      <c r="A91" s="248" t="s">
        <v>131</v>
      </c>
      <c r="B91" s="249"/>
      <c r="C91" s="249"/>
      <c r="D91" s="249"/>
      <c r="E91" s="250"/>
      <c r="F91" s="76">
        <f>SUM(F89:F90)</f>
        <v>435000</v>
      </c>
    </row>
    <row r="92" spans="1:6" ht="12" customHeight="1" x14ac:dyDescent="0.2"/>
    <row r="95" spans="1:6" ht="15.75" x14ac:dyDescent="0.25">
      <c r="A95" s="240" t="s">
        <v>134</v>
      </c>
      <c r="B95" s="240"/>
    </row>
    <row r="97" spans="1:8" ht="18" customHeight="1" x14ac:dyDescent="0.2">
      <c r="A97" s="236" t="str">
        <f>+A4</f>
        <v>SERIE N° 1 : INSTALLATION DE CHANTIER</v>
      </c>
      <c r="B97" s="236"/>
      <c r="F97" s="26">
        <f>F8</f>
        <v>800000</v>
      </c>
    </row>
    <row r="98" spans="1:8" ht="18" customHeight="1" x14ac:dyDescent="0.2">
      <c r="A98" s="236" t="str">
        <f>+A10</f>
        <v>SERIE N° 2 : TERRASSEMENT</v>
      </c>
      <c r="B98" s="236"/>
      <c r="F98" s="26">
        <f>F14</f>
        <v>66000</v>
      </c>
    </row>
    <row r="99" spans="1:8" ht="18" customHeight="1" x14ac:dyDescent="0.2">
      <c r="A99" s="236" t="str">
        <f>+A16</f>
        <v xml:space="preserve">SERIE N° 3 : BETON ET MACONNERIE EN INFRASTRUCTURE </v>
      </c>
      <c r="B99" s="236"/>
      <c r="F99" s="26">
        <f>F26</f>
        <v>3861230</v>
      </c>
    </row>
    <row r="100" spans="1:8" ht="18" customHeight="1" x14ac:dyDescent="0.2">
      <c r="A100" s="236" t="str">
        <f>+A28</f>
        <v>SERIE N° 4 : BETON ET MACONNERIE EN SUPERSTRUCTURE</v>
      </c>
      <c r="B100" s="236"/>
      <c r="F100" s="26">
        <f>F37</f>
        <v>3556440</v>
      </c>
    </row>
    <row r="101" spans="1:8" ht="18" customHeight="1" x14ac:dyDescent="0.2">
      <c r="A101" s="236" t="str">
        <f>+A42</f>
        <v>SERIE N° 5: ENDUIT</v>
      </c>
      <c r="B101" s="236"/>
      <c r="F101" s="26">
        <f>F47</f>
        <v>49680</v>
      </c>
    </row>
    <row r="102" spans="1:8" ht="18" customHeight="1" x14ac:dyDescent="0.2">
      <c r="A102" s="160" t="str">
        <f>A49</f>
        <v>SERIE N° 6: REVETEMENT</v>
      </c>
      <c r="B102" s="160"/>
      <c r="F102" s="26">
        <f>F54</f>
        <v>1545800</v>
      </c>
    </row>
    <row r="103" spans="1:8" ht="18" customHeight="1" x14ac:dyDescent="0.2">
      <c r="A103" s="236" t="str">
        <f>+A56</f>
        <v xml:space="preserve">SERIE N° 7: CHARPENTE - COUVERTURE - PLAFONNAGE </v>
      </c>
      <c r="B103" s="236"/>
      <c r="F103" s="26">
        <f>F63</f>
        <v>1892125</v>
      </c>
    </row>
    <row r="104" spans="1:8" ht="18" customHeight="1" x14ac:dyDescent="0.2">
      <c r="A104" s="236" t="str">
        <f>+A65</f>
        <v>SERIE N° 8: MENUISERIE BOIS</v>
      </c>
      <c r="B104" s="236"/>
      <c r="F104" s="26">
        <f>F69</f>
        <v>277000</v>
      </c>
    </row>
    <row r="105" spans="1:8" ht="18" customHeight="1" x14ac:dyDescent="0.2">
      <c r="A105" s="236" t="str">
        <f>+A71</f>
        <v xml:space="preserve">SERIE N° 9: PEINTURE </v>
      </c>
      <c r="B105" s="236"/>
      <c r="F105" s="26">
        <f>F78</f>
        <v>532125</v>
      </c>
    </row>
    <row r="106" spans="1:8" ht="18" customHeight="1" x14ac:dyDescent="0.2">
      <c r="A106" s="236" t="str">
        <f>+A86</f>
        <v>SERIE N° 10: PLOMBERIE SANITAIRE</v>
      </c>
      <c r="B106" s="236"/>
      <c r="F106" s="26">
        <f>F91</f>
        <v>435000</v>
      </c>
    </row>
    <row r="107" spans="1:8" ht="26.25" customHeight="1" x14ac:dyDescent="0.2"/>
    <row r="108" spans="1:8" ht="20.25" customHeight="1" x14ac:dyDescent="0.25">
      <c r="A108" s="251" t="s">
        <v>55</v>
      </c>
      <c r="B108" s="252"/>
      <c r="C108" s="252"/>
      <c r="D108" s="252"/>
      <c r="E108" s="253"/>
      <c r="F108" s="231">
        <f>SUM(F97:F107)</f>
        <v>13015400</v>
      </c>
      <c r="G108" s="155"/>
      <c r="H108" s="232"/>
    </row>
    <row r="111" spans="1:8" ht="21.75" customHeight="1" x14ac:dyDescent="0.2">
      <c r="A111" s="236" t="s">
        <v>230</v>
      </c>
      <c r="B111" s="236"/>
      <c r="C111" s="236"/>
      <c r="D111" s="236"/>
      <c r="E111" s="236"/>
      <c r="F111" s="236"/>
    </row>
  </sheetData>
  <mergeCells count="34">
    <mergeCell ref="A111:F111"/>
    <mergeCell ref="A86:B86"/>
    <mergeCell ref="A26:E26"/>
    <mergeCell ref="A28:D28"/>
    <mergeCell ref="A37:E37"/>
    <mergeCell ref="A42:B42"/>
    <mergeCell ref="A47:E47"/>
    <mergeCell ref="A56:B56"/>
    <mergeCell ref="A63:E63"/>
    <mergeCell ref="A65:B65"/>
    <mergeCell ref="A69:E69"/>
    <mergeCell ref="A71:B71"/>
    <mergeCell ref="A78:E78"/>
    <mergeCell ref="A97:B97"/>
    <mergeCell ref="A98:B98"/>
    <mergeCell ref="A99:B99"/>
    <mergeCell ref="A1:F1"/>
    <mergeCell ref="A2:F2"/>
    <mergeCell ref="A49:B49"/>
    <mergeCell ref="A54:E54"/>
    <mergeCell ref="A16:D16"/>
    <mergeCell ref="A4:B4"/>
    <mergeCell ref="A8:E8"/>
    <mergeCell ref="A10:B10"/>
    <mergeCell ref="A14:E14"/>
    <mergeCell ref="A91:E91"/>
    <mergeCell ref="A95:B95"/>
    <mergeCell ref="A100:B100"/>
    <mergeCell ref="A101:B101"/>
    <mergeCell ref="A108:E108"/>
    <mergeCell ref="A104:B104"/>
    <mergeCell ref="A105:B105"/>
    <mergeCell ref="A106:B106"/>
    <mergeCell ref="A103:B103"/>
  </mergeCells>
  <pageMargins left="0.57999999999999996" right="0.23622047244094491" top="0.31496062992125984" bottom="0.55118110236220474" header="0.31496062992125984" footer="0.31496062992125984"/>
  <pageSetup paperSize="9" scale="95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29"/>
  <sheetViews>
    <sheetView zoomScale="95" zoomScaleNormal="95" workbookViewId="0">
      <selection activeCell="A5" sqref="A5"/>
    </sheetView>
  </sheetViews>
  <sheetFormatPr defaultColWidth="11.42578125" defaultRowHeight="13.5" x14ac:dyDescent="0.25"/>
  <cols>
    <col min="1" max="1" width="21.7109375" style="92" customWidth="1"/>
    <col min="2" max="2" width="9" style="93" customWidth="1"/>
    <col min="3" max="3" width="10.140625" style="94" customWidth="1"/>
    <col min="4" max="4" width="5.5703125" style="92" customWidth="1"/>
    <col min="5" max="5" width="19.42578125" style="92" customWidth="1"/>
    <col min="6" max="6" width="9.42578125" style="93" customWidth="1"/>
    <col min="7" max="7" width="9.42578125" style="94" customWidth="1"/>
    <col min="8" max="8" width="5.42578125" style="92" customWidth="1"/>
    <col min="9" max="9" width="32" style="92" customWidth="1"/>
    <col min="10" max="10" width="9.7109375" style="93" customWidth="1"/>
    <col min="11" max="11" width="9.85546875" style="94" customWidth="1"/>
    <col min="12" max="12" width="6.140625" style="92" customWidth="1"/>
    <col min="13" max="13" width="23.5703125" style="92" customWidth="1"/>
    <col min="14" max="14" width="9.42578125" style="93" customWidth="1"/>
    <col min="15" max="15" width="9.5703125" style="94" customWidth="1"/>
    <col min="16" max="16384" width="11.42578125" style="92"/>
  </cols>
  <sheetData>
    <row r="2" spans="1:15" x14ac:dyDescent="0.25">
      <c r="A2" s="254" t="s">
        <v>105</v>
      </c>
      <c r="B2" s="254"/>
      <c r="C2" s="254"/>
      <c r="E2" s="254" t="s">
        <v>111</v>
      </c>
      <c r="F2" s="254"/>
      <c r="G2" s="254"/>
      <c r="I2" s="254" t="s">
        <v>104</v>
      </c>
      <c r="J2" s="254"/>
      <c r="K2" s="254"/>
      <c r="M2" s="254" t="s">
        <v>106</v>
      </c>
      <c r="N2" s="254"/>
      <c r="O2" s="254"/>
    </row>
    <row r="4" spans="1:15" ht="18" customHeight="1" x14ac:dyDescent="0.25">
      <c r="A4" s="95" t="s">
        <v>27</v>
      </c>
      <c r="B4" s="95" t="s">
        <v>12</v>
      </c>
      <c r="C4" s="96" t="s">
        <v>33</v>
      </c>
      <c r="E4" s="95" t="s">
        <v>27</v>
      </c>
      <c r="F4" s="95" t="s">
        <v>12</v>
      </c>
      <c r="G4" s="96" t="s">
        <v>33</v>
      </c>
      <c r="I4" s="95" t="s">
        <v>27</v>
      </c>
      <c r="J4" s="95" t="s">
        <v>12</v>
      </c>
      <c r="K4" s="96" t="s">
        <v>33</v>
      </c>
      <c r="M4" s="95" t="s">
        <v>27</v>
      </c>
      <c r="N4" s="95" t="s">
        <v>12</v>
      </c>
      <c r="O4" s="96" t="s">
        <v>33</v>
      </c>
    </row>
    <row r="5" spans="1:15" ht="21" customHeight="1" x14ac:dyDescent="0.25">
      <c r="A5" s="97" t="s">
        <v>51</v>
      </c>
      <c r="B5" s="98" t="s">
        <v>12</v>
      </c>
      <c r="C5" s="99">
        <v>85</v>
      </c>
      <c r="E5" s="100" t="s">
        <v>28</v>
      </c>
      <c r="F5" s="101" t="s">
        <v>30</v>
      </c>
      <c r="G5" s="99">
        <v>7800</v>
      </c>
      <c r="I5" s="91" t="s">
        <v>50</v>
      </c>
      <c r="J5" s="102" t="s">
        <v>12</v>
      </c>
      <c r="K5" s="99">
        <v>3000</v>
      </c>
      <c r="M5" s="100" t="s">
        <v>71</v>
      </c>
      <c r="N5" s="101" t="s">
        <v>21</v>
      </c>
      <c r="O5" s="99">
        <v>14000</v>
      </c>
    </row>
    <row r="6" spans="1:15" ht="21" customHeight="1" x14ac:dyDescent="0.25">
      <c r="A6" s="100" t="s">
        <v>138</v>
      </c>
      <c r="B6" s="101" t="s">
        <v>21</v>
      </c>
      <c r="C6" s="99">
        <v>22000</v>
      </c>
      <c r="E6" s="100" t="s">
        <v>29</v>
      </c>
      <c r="F6" s="101" t="s">
        <v>30</v>
      </c>
      <c r="G6" s="99">
        <v>11600</v>
      </c>
      <c r="I6" s="100" t="s">
        <v>109</v>
      </c>
      <c r="J6" s="102" t="s">
        <v>12</v>
      </c>
      <c r="K6" s="99">
        <v>4000</v>
      </c>
      <c r="M6" s="100" t="s">
        <v>22</v>
      </c>
      <c r="N6" s="103" t="s">
        <v>8</v>
      </c>
      <c r="O6" s="99">
        <v>15000</v>
      </c>
    </row>
    <row r="7" spans="1:15" ht="21" customHeight="1" x14ac:dyDescent="0.25">
      <c r="A7" s="100" t="s">
        <v>137</v>
      </c>
      <c r="B7" s="101" t="s">
        <v>21</v>
      </c>
      <c r="C7" s="99">
        <v>26500</v>
      </c>
      <c r="E7" s="100" t="s">
        <v>38</v>
      </c>
      <c r="F7" s="101" t="s">
        <v>30</v>
      </c>
      <c r="G7" s="99">
        <v>17600</v>
      </c>
      <c r="I7" s="100" t="s">
        <v>110</v>
      </c>
      <c r="J7" s="102" t="s">
        <v>12</v>
      </c>
      <c r="K7" s="99">
        <v>8000</v>
      </c>
      <c r="M7" s="100" t="s">
        <v>47</v>
      </c>
      <c r="N7" s="103" t="s">
        <v>8</v>
      </c>
      <c r="O7" s="134">
        <v>3000</v>
      </c>
    </row>
    <row r="8" spans="1:15" ht="21" customHeight="1" x14ac:dyDescent="0.25">
      <c r="A8" s="100" t="s">
        <v>139</v>
      </c>
      <c r="B8" s="101" t="s">
        <v>21</v>
      </c>
      <c r="C8" s="99">
        <v>30000</v>
      </c>
      <c r="E8" s="100" t="s">
        <v>39</v>
      </c>
      <c r="F8" s="101" t="s">
        <v>30</v>
      </c>
      <c r="G8" s="99">
        <v>25300</v>
      </c>
      <c r="I8" s="91" t="s">
        <v>108</v>
      </c>
      <c r="J8" s="102" t="s">
        <v>12</v>
      </c>
      <c r="K8" s="99">
        <v>4000</v>
      </c>
      <c r="M8" s="100" t="s">
        <v>48</v>
      </c>
      <c r="N8" s="103" t="s">
        <v>8</v>
      </c>
      <c r="O8" s="134">
        <v>4000</v>
      </c>
    </row>
    <row r="9" spans="1:15" ht="21" customHeight="1" x14ac:dyDescent="0.25">
      <c r="A9" s="100" t="s">
        <v>34</v>
      </c>
      <c r="B9" s="101" t="s">
        <v>2</v>
      </c>
      <c r="C9" s="99">
        <v>15000</v>
      </c>
      <c r="E9" s="100" t="s">
        <v>37</v>
      </c>
      <c r="F9" s="101" t="s">
        <v>8</v>
      </c>
      <c r="G9" s="99">
        <v>4000</v>
      </c>
      <c r="I9" s="91" t="s">
        <v>107</v>
      </c>
      <c r="J9" s="102" t="s">
        <v>12</v>
      </c>
      <c r="K9" s="99">
        <v>6000</v>
      </c>
      <c r="M9" s="100" t="s">
        <v>83</v>
      </c>
      <c r="N9" s="103" t="s">
        <v>74</v>
      </c>
      <c r="O9" s="99">
        <v>5000</v>
      </c>
    </row>
    <row r="10" spans="1:15" ht="21" customHeight="1" x14ac:dyDescent="0.25">
      <c r="A10" s="100" t="s">
        <v>35</v>
      </c>
      <c r="B10" s="101" t="s">
        <v>2</v>
      </c>
      <c r="C10" s="99">
        <v>75000</v>
      </c>
      <c r="E10" s="104" t="s">
        <v>122</v>
      </c>
      <c r="F10" s="103" t="s">
        <v>30</v>
      </c>
      <c r="G10" s="105">
        <v>25000</v>
      </c>
      <c r="I10" s="91" t="s">
        <v>79</v>
      </c>
      <c r="J10" s="102" t="s">
        <v>12</v>
      </c>
      <c r="K10" s="99">
        <v>3500</v>
      </c>
      <c r="M10" s="100" t="s">
        <v>113</v>
      </c>
      <c r="N10" s="101" t="s">
        <v>114</v>
      </c>
      <c r="O10" s="99">
        <v>15000</v>
      </c>
    </row>
    <row r="11" spans="1:15" ht="21" customHeight="1" x14ac:dyDescent="0.25">
      <c r="A11" s="100" t="s">
        <v>31</v>
      </c>
      <c r="B11" s="101" t="s">
        <v>2</v>
      </c>
      <c r="C11" s="99">
        <v>50000</v>
      </c>
      <c r="E11" s="100" t="s">
        <v>181</v>
      </c>
      <c r="F11" s="101" t="s">
        <v>43</v>
      </c>
      <c r="G11" s="99">
        <v>114000</v>
      </c>
      <c r="I11" s="100" t="s">
        <v>88</v>
      </c>
      <c r="J11" s="102" t="s">
        <v>12</v>
      </c>
      <c r="K11" s="99">
        <v>45000</v>
      </c>
      <c r="M11" s="100" t="s">
        <v>72</v>
      </c>
      <c r="N11" s="103" t="s">
        <v>12</v>
      </c>
      <c r="O11" s="99">
        <v>5000</v>
      </c>
    </row>
    <row r="12" spans="1:15" ht="21" customHeight="1" x14ac:dyDescent="0.25">
      <c r="A12" s="100" t="s">
        <v>36</v>
      </c>
      <c r="B12" s="101" t="s">
        <v>12</v>
      </c>
      <c r="C12" s="99">
        <v>400</v>
      </c>
      <c r="E12" s="100" t="s">
        <v>182</v>
      </c>
      <c r="F12" s="101" t="s">
        <v>43</v>
      </c>
      <c r="G12" s="99">
        <v>84000</v>
      </c>
      <c r="I12" s="100" t="s">
        <v>41</v>
      </c>
      <c r="J12" s="102" t="s">
        <v>12</v>
      </c>
      <c r="K12" s="99">
        <v>35000</v>
      </c>
      <c r="M12" s="114" t="s">
        <v>70</v>
      </c>
      <c r="N12" s="103" t="s">
        <v>12</v>
      </c>
      <c r="O12" s="99">
        <v>3500</v>
      </c>
    </row>
    <row r="13" spans="1:15" ht="21.75" customHeight="1" x14ac:dyDescent="0.25">
      <c r="A13" s="100"/>
      <c r="B13" s="101"/>
      <c r="C13" s="99"/>
      <c r="E13" s="104" t="s">
        <v>183</v>
      </c>
      <c r="F13" s="103" t="s">
        <v>30</v>
      </c>
      <c r="G13" s="105">
        <v>45000</v>
      </c>
      <c r="I13" s="113" t="s">
        <v>121</v>
      </c>
      <c r="J13" s="102" t="s">
        <v>81</v>
      </c>
      <c r="K13" s="99">
        <v>45000</v>
      </c>
      <c r="M13" s="114" t="s">
        <v>69</v>
      </c>
      <c r="N13" s="103" t="s">
        <v>12</v>
      </c>
      <c r="O13" s="99">
        <v>2500</v>
      </c>
    </row>
    <row r="14" spans="1:15" ht="21.75" customHeight="1" x14ac:dyDescent="0.25">
      <c r="A14" s="100"/>
      <c r="B14" s="101"/>
      <c r="C14" s="99"/>
      <c r="E14" s="100" t="s">
        <v>184</v>
      </c>
      <c r="F14" s="103" t="s">
        <v>30</v>
      </c>
      <c r="G14" s="99">
        <v>27200</v>
      </c>
      <c r="I14" s="113" t="s">
        <v>120</v>
      </c>
      <c r="J14" s="102" t="s">
        <v>12</v>
      </c>
      <c r="K14" s="99">
        <v>15000</v>
      </c>
      <c r="M14" s="106"/>
      <c r="N14" s="107"/>
      <c r="O14" s="108"/>
    </row>
    <row r="15" spans="1:15" ht="26.25" customHeight="1" x14ac:dyDescent="0.25">
      <c r="A15" s="100"/>
      <c r="B15" s="101"/>
      <c r="C15" s="99"/>
      <c r="E15" s="109"/>
      <c r="F15" s="102"/>
      <c r="G15" s="99"/>
      <c r="I15" s="91" t="s">
        <v>141</v>
      </c>
      <c r="J15" s="102" t="s">
        <v>12</v>
      </c>
      <c r="K15" s="99">
        <v>8500</v>
      </c>
      <c r="M15" s="91" t="s">
        <v>125</v>
      </c>
      <c r="N15" s="102" t="s">
        <v>10</v>
      </c>
      <c r="O15" s="99"/>
    </row>
    <row r="16" spans="1:15" ht="26.25" customHeight="1" x14ac:dyDescent="0.25">
      <c r="A16" s="110"/>
      <c r="B16" s="111"/>
      <c r="C16" s="112"/>
      <c r="E16" s="116"/>
      <c r="F16" s="117"/>
      <c r="G16" s="112"/>
      <c r="I16" s="113"/>
      <c r="J16" s="102"/>
      <c r="K16" s="99"/>
      <c r="M16" s="91" t="s">
        <v>127</v>
      </c>
      <c r="N16" s="102" t="s">
        <v>10</v>
      </c>
      <c r="O16" s="99"/>
    </row>
    <row r="17" spans="1:15" ht="27" customHeight="1" x14ac:dyDescent="0.25">
      <c r="A17" s="109" t="s">
        <v>40</v>
      </c>
      <c r="B17" s="102" t="s">
        <v>119</v>
      </c>
      <c r="C17" s="99">
        <v>25000</v>
      </c>
      <c r="E17" s="100" t="s">
        <v>103</v>
      </c>
      <c r="F17" s="101" t="s">
        <v>12</v>
      </c>
      <c r="G17" s="99">
        <v>25000</v>
      </c>
      <c r="I17" s="100"/>
      <c r="J17" s="102"/>
      <c r="K17" s="99"/>
      <c r="M17" s="91" t="s">
        <v>126</v>
      </c>
      <c r="N17" s="102" t="s">
        <v>10</v>
      </c>
      <c r="O17" s="99"/>
    </row>
    <row r="18" spans="1:15" ht="27" customHeight="1" x14ac:dyDescent="0.25">
      <c r="A18" s="109" t="s">
        <v>40</v>
      </c>
      <c r="B18" s="102" t="s">
        <v>118</v>
      </c>
      <c r="C18" s="99">
        <v>30000</v>
      </c>
      <c r="E18" s="100" t="s">
        <v>123</v>
      </c>
      <c r="F18" s="101" t="s">
        <v>12</v>
      </c>
      <c r="G18" s="99"/>
      <c r="I18" s="100"/>
      <c r="J18" s="102"/>
      <c r="K18" s="99"/>
      <c r="M18" s="100" t="s">
        <v>46</v>
      </c>
      <c r="N18" s="101" t="s">
        <v>43</v>
      </c>
      <c r="O18" s="99"/>
    </row>
    <row r="19" spans="1:15" ht="27" customHeight="1" x14ac:dyDescent="0.25">
      <c r="A19" s="100" t="s">
        <v>112</v>
      </c>
      <c r="B19" s="101" t="s">
        <v>12</v>
      </c>
      <c r="C19" s="118">
        <v>3000</v>
      </c>
      <c r="E19" s="100" t="s">
        <v>124</v>
      </c>
      <c r="F19" s="101" t="s">
        <v>12</v>
      </c>
      <c r="G19" s="99"/>
      <c r="I19" s="100"/>
      <c r="J19" s="101"/>
      <c r="K19" s="99"/>
      <c r="M19" s="100" t="s">
        <v>44</v>
      </c>
      <c r="N19" s="101" t="s">
        <v>12</v>
      </c>
      <c r="O19" s="99">
        <v>500</v>
      </c>
    </row>
    <row r="20" spans="1:15" ht="21" customHeight="1" x14ac:dyDescent="0.25">
      <c r="A20" s="114"/>
      <c r="B20" s="103"/>
      <c r="C20" s="99"/>
      <c r="E20" s="100" t="s">
        <v>117</v>
      </c>
      <c r="F20" s="101" t="s">
        <v>12</v>
      </c>
      <c r="G20" s="99">
        <v>600</v>
      </c>
      <c r="I20" s="91"/>
      <c r="J20" s="102"/>
      <c r="K20" s="99"/>
      <c r="M20" s="100" t="s">
        <v>49</v>
      </c>
      <c r="N20" s="101" t="s">
        <v>8</v>
      </c>
      <c r="O20" s="99">
        <v>4000</v>
      </c>
    </row>
    <row r="21" spans="1:15" ht="21" customHeight="1" x14ac:dyDescent="0.25">
      <c r="A21" s="114"/>
      <c r="B21" s="103"/>
      <c r="C21" s="99"/>
      <c r="E21" s="100" t="s">
        <v>115</v>
      </c>
      <c r="F21" s="101" t="s">
        <v>12</v>
      </c>
      <c r="G21" s="99">
        <v>400</v>
      </c>
      <c r="I21" s="100" t="s">
        <v>145</v>
      </c>
      <c r="J21" s="101" t="s">
        <v>1</v>
      </c>
      <c r="K21" s="99">
        <v>20000</v>
      </c>
      <c r="M21" s="100" t="s">
        <v>45</v>
      </c>
      <c r="N21" s="101" t="s">
        <v>8</v>
      </c>
      <c r="O21" s="99">
        <v>5000</v>
      </c>
    </row>
    <row r="22" spans="1:15" ht="21" customHeight="1" x14ac:dyDescent="0.25">
      <c r="A22" s="115"/>
      <c r="B22" s="103"/>
      <c r="C22" s="99"/>
      <c r="E22" s="100" t="s">
        <v>116</v>
      </c>
      <c r="F22" s="101" t="s">
        <v>12</v>
      </c>
      <c r="G22" s="99">
        <v>250</v>
      </c>
      <c r="I22" s="114"/>
      <c r="J22" s="103"/>
      <c r="K22" s="99"/>
      <c r="M22" s="100" t="s">
        <v>66</v>
      </c>
      <c r="N22" s="103" t="s">
        <v>12</v>
      </c>
      <c r="O22" s="99">
        <v>10000</v>
      </c>
    </row>
    <row r="23" spans="1:15" ht="26.25" customHeight="1" x14ac:dyDescent="0.25">
      <c r="A23" s="114"/>
      <c r="B23" s="103"/>
      <c r="C23" s="99"/>
      <c r="E23" s="100" t="s">
        <v>32</v>
      </c>
      <c r="F23" s="103" t="s">
        <v>12</v>
      </c>
      <c r="G23" s="99">
        <v>25000</v>
      </c>
      <c r="I23" s="114"/>
      <c r="J23" s="103"/>
      <c r="K23" s="99"/>
      <c r="M23" s="131" t="s">
        <v>179</v>
      </c>
      <c r="N23" s="132" t="s">
        <v>43</v>
      </c>
      <c r="O23" s="99">
        <v>50000</v>
      </c>
    </row>
    <row r="24" spans="1:15" ht="26.25" customHeight="1" x14ac:dyDescent="0.25">
      <c r="A24" s="114"/>
      <c r="B24" s="103"/>
      <c r="C24" s="99"/>
      <c r="E24" s="100" t="s">
        <v>82</v>
      </c>
      <c r="F24" s="103" t="s">
        <v>12</v>
      </c>
      <c r="G24" s="99">
        <v>700</v>
      </c>
      <c r="I24" s="114"/>
      <c r="J24" s="103"/>
      <c r="K24" s="99"/>
      <c r="M24" s="131" t="s">
        <v>180</v>
      </c>
      <c r="N24" s="132" t="s">
        <v>43</v>
      </c>
      <c r="O24" s="99">
        <v>40000</v>
      </c>
    </row>
    <row r="25" spans="1:15" ht="21" customHeight="1" x14ac:dyDescent="0.25">
      <c r="A25" s="114"/>
      <c r="B25" s="103"/>
      <c r="C25" s="99"/>
      <c r="E25" s="100" t="s">
        <v>142</v>
      </c>
      <c r="F25" s="103" t="s">
        <v>12</v>
      </c>
      <c r="G25" s="99">
        <v>5000</v>
      </c>
      <c r="I25" s="114"/>
      <c r="J25" s="103"/>
      <c r="K25" s="99"/>
      <c r="M25" s="100"/>
      <c r="N25" s="103"/>
      <c r="O25" s="99"/>
    </row>
    <row r="26" spans="1:15" ht="18" customHeight="1" x14ac:dyDescent="0.25">
      <c r="E26" s="114" t="s">
        <v>143</v>
      </c>
      <c r="F26" s="103" t="s">
        <v>144</v>
      </c>
      <c r="G26" s="99">
        <v>7000</v>
      </c>
      <c r="I26" s="114"/>
      <c r="J26" s="103"/>
      <c r="K26" s="99"/>
    </row>
    <row r="27" spans="1:15" ht="18" customHeight="1" x14ac:dyDescent="0.25"/>
    <row r="28" spans="1:15" ht="18" customHeight="1" x14ac:dyDescent="0.25"/>
    <row r="29" spans="1:15" ht="18" customHeight="1" x14ac:dyDescent="0.25"/>
  </sheetData>
  <mergeCells count="4">
    <mergeCell ref="E2:G2"/>
    <mergeCell ref="I2:K2"/>
    <mergeCell ref="A2:C2"/>
    <mergeCell ref="M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0"/>
  <sheetViews>
    <sheetView workbookViewId="0">
      <selection activeCell="E18" sqref="E18"/>
    </sheetView>
  </sheetViews>
  <sheetFormatPr defaultColWidth="10.7109375" defaultRowHeight="12.75" x14ac:dyDescent="0.2"/>
  <sheetData>
    <row r="1" spans="2:6" ht="18.75" customHeight="1" x14ac:dyDescent="0.2"/>
    <row r="2" spans="2:6" ht="15.75" customHeight="1" x14ac:dyDescent="0.2">
      <c r="B2">
        <v>0.8</v>
      </c>
      <c r="C2">
        <v>1.9</v>
      </c>
      <c r="D2">
        <v>2</v>
      </c>
      <c r="F2">
        <f>+B2*C2*D2</f>
        <v>3.04</v>
      </c>
    </row>
    <row r="3" spans="2:6" ht="15.75" customHeight="1" x14ac:dyDescent="0.2">
      <c r="B3">
        <v>1.9</v>
      </c>
      <c r="C3">
        <v>0.36</v>
      </c>
      <c r="D3">
        <v>5</v>
      </c>
      <c r="F3">
        <f t="shared" ref="F3:F5" si="0">+B3*C3*D3</f>
        <v>3.42</v>
      </c>
    </row>
    <row r="4" spans="2:6" ht="15.75" customHeight="1" x14ac:dyDescent="0.2">
      <c r="B4">
        <v>0.8</v>
      </c>
      <c r="C4">
        <v>0.18</v>
      </c>
      <c r="D4">
        <v>5</v>
      </c>
      <c r="F4">
        <f t="shared" si="0"/>
        <v>0.72</v>
      </c>
    </row>
    <row r="5" spans="2:6" ht="15.75" customHeight="1" x14ac:dyDescent="0.2">
      <c r="B5">
        <v>1.6</v>
      </c>
      <c r="C5">
        <v>1.2</v>
      </c>
      <c r="D5">
        <v>5</v>
      </c>
      <c r="F5">
        <f t="shared" si="0"/>
        <v>9.6</v>
      </c>
    </row>
    <row r="6" spans="2:6" ht="15.75" customHeight="1" x14ac:dyDescent="0.2">
      <c r="B6">
        <v>28.8</v>
      </c>
      <c r="C6">
        <v>0.35</v>
      </c>
      <c r="D6">
        <v>1</v>
      </c>
      <c r="F6">
        <f t="shared" ref="F6:F8" si="1">+B6*C6*D6</f>
        <v>10.08</v>
      </c>
    </row>
    <row r="7" spans="2:6" ht="15.75" customHeight="1" x14ac:dyDescent="0.2">
      <c r="B7">
        <v>2</v>
      </c>
      <c r="C7">
        <v>0.1</v>
      </c>
      <c r="D7">
        <v>7</v>
      </c>
      <c r="F7">
        <f t="shared" si="1"/>
        <v>1.4000000000000001</v>
      </c>
    </row>
    <row r="8" spans="2:6" ht="15.75" customHeight="1" x14ac:dyDescent="0.2">
      <c r="B8">
        <v>0.8</v>
      </c>
      <c r="C8">
        <v>0.2</v>
      </c>
      <c r="F8">
        <f t="shared" si="1"/>
        <v>0</v>
      </c>
    </row>
    <row r="10" spans="2:6" x14ac:dyDescent="0.2">
      <c r="F10">
        <f>SUM(F2:F9)</f>
        <v>28.259999999999998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BDQ DOUCHE&amp;WC </vt:lpstr>
      <vt:lpstr>BDE DOUCHE&amp;WC</vt:lpstr>
      <vt:lpstr>PRIX MATX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BDE pour offre</dc:title>
  <dc:creator>Microsoft Corporation</dc:creator>
  <cp:lastModifiedBy>Ando Rakotoarimandimby</cp:lastModifiedBy>
  <cp:lastPrinted>2017-06-15T06:24:37Z</cp:lastPrinted>
  <dcterms:created xsi:type="dcterms:W3CDTF">1996-10-21T11:03:58Z</dcterms:created>
  <dcterms:modified xsi:type="dcterms:W3CDTF">2024-10-29T06:03:54Z</dcterms:modified>
</cp:coreProperties>
</file>