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xr:revisionPtr revIDLastSave="0" documentId="13_ncr:1000001_{AF079300-C8CB-BE46-893B-563CFA69D737}" xr6:coauthVersionLast="45" xr6:coauthVersionMax="45" xr10:uidLastSave="{00000000-0000-0000-0000-000000000000}"/>
  <bookViews>
    <workbookView xWindow="0" yWindow="0" windowWidth="20415" windowHeight="6840" xr2:uid="{00000000-000D-0000-FFFF-FFFF00000000}"/>
  </bookViews>
  <sheets>
    <sheet name="BDE BATIMENT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4" l="1"/>
  <c r="F84" i="14"/>
  <c r="F77" i="14"/>
  <c r="F35" i="14"/>
  <c r="F62" i="14"/>
  <c r="F61" i="14"/>
  <c r="F58" i="14"/>
  <c r="A99" i="14"/>
  <c r="A102" i="14"/>
  <c r="A101" i="14"/>
  <c r="A100" i="14"/>
  <c r="A98" i="14"/>
  <c r="A97" i="14"/>
  <c r="A96" i="14"/>
  <c r="A95" i="14"/>
  <c r="A94" i="14"/>
  <c r="A93" i="14"/>
  <c r="F87" i="14"/>
  <c r="F85" i="14"/>
  <c r="F83" i="14"/>
  <c r="F88" i="14"/>
  <c r="L68" i="14"/>
  <c r="F68" i="14"/>
  <c r="F69" i="14"/>
  <c r="E32" i="14"/>
  <c r="F7" i="14"/>
  <c r="F8" i="14"/>
  <c r="F93" i="14"/>
  <c r="F100" i="14"/>
  <c r="F102" i="14"/>
  <c r="E33" i="14"/>
  <c r="E31" i="14"/>
  <c r="F75" i="14"/>
  <c r="F76" i="14"/>
  <c r="F56" i="14"/>
  <c r="F59" i="14"/>
  <c r="F49" i="14"/>
  <c r="F60" i="14"/>
  <c r="F25" i="14"/>
  <c r="F20" i="14"/>
  <c r="F21" i="14"/>
  <c r="F19" i="14"/>
  <c r="F57" i="14"/>
  <c r="F13" i="14"/>
  <c r="F14" i="14"/>
  <c r="F94" i="14"/>
  <c r="F63" i="14"/>
  <c r="F99" i="14"/>
  <c r="F50" i="14"/>
  <c r="F36" i="14"/>
  <c r="F74" i="14"/>
  <c r="F42" i="14"/>
  <c r="F43" i="14"/>
  <c r="F97" i="14"/>
  <c r="D23" i="14"/>
  <c r="F23" i="14"/>
  <c r="F24" i="14"/>
  <c r="F22" i="14"/>
  <c r="D33" i="14"/>
  <c r="F33" i="14"/>
  <c r="D32" i="14"/>
  <c r="F32" i="14"/>
  <c r="F31" i="14"/>
  <c r="F48" i="14"/>
  <c r="F26" i="14"/>
  <c r="F95" i="14"/>
  <c r="F78" i="14"/>
  <c r="F101" i="14"/>
  <c r="F51" i="14"/>
  <c r="F98" i="14"/>
  <c r="F34" i="14"/>
  <c r="F37" i="14"/>
  <c r="F96" i="14"/>
  <c r="F104" i="14"/>
</calcChain>
</file>

<file path=xl/sharedStrings.xml><?xml version="1.0" encoding="utf-8"?>
<sst xmlns="http://schemas.openxmlformats.org/spreadsheetml/2006/main" count="193" uniqueCount="106">
  <si>
    <t>m3</t>
  </si>
  <si>
    <t>kg</t>
  </si>
  <si>
    <t>m2</t>
  </si>
  <si>
    <t>MONTANT</t>
  </si>
  <si>
    <t>N° DE PRIX</t>
  </si>
  <si>
    <t>DESIGNATION DES TRAVAUX</t>
  </si>
  <si>
    <t>U</t>
  </si>
  <si>
    <t>QUANTITE</t>
  </si>
  <si>
    <t>PU (Ar.)</t>
  </si>
  <si>
    <t>I-1</t>
  </si>
  <si>
    <t>Fft</t>
  </si>
  <si>
    <t>TOTAL INSTALLATION</t>
  </si>
  <si>
    <t>SERIE N° 2 : TERRASSEMENT</t>
  </si>
  <si>
    <t>II-1</t>
  </si>
  <si>
    <t>Fouille en rigole, en terrain meuble de toute nature</t>
  </si>
  <si>
    <t>TOTAL TERRASSEMENT</t>
  </si>
  <si>
    <t xml:space="preserve">SERIE N° 3 : BETONS ET MACONNERIES EN INFRASTRUCTURE </t>
  </si>
  <si>
    <t>III-1</t>
  </si>
  <si>
    <t>III-2</t>
  </si>
  <si>
    <t>III-3</t>
  </si>
  <si>
    <t>III-4</t>
  </si>
  <si>
    <t>III-5</t>
  </si>
  <si>
    <t>Acier pour armatures du béton ci-dessus de tout diamètre, y compris coupe, façonnage, ligature et toutes sujétions</t>
  </si>
  <si>
    <t>III-6</t>
  </si>
  <si>
    <t>Fourniture et mise en oeuvre de coffrage en bois ordinaire</t>
  </si>
  <si>
    <t xml:space="preserve">TOTAL BETONS ET MACONNERIES EN INFRASTRUCTURE </t>
  </si>
  <si>
    <t>SERIE N° 4 : BETONS ET MACONNERIES EN SUPERSTRUCTURE</t>
  </si>
  <si>
    <t>IV-1</t>
  </si>
  <si>
    <t>IV-2</t>
  </si>
  <si>
    <t>IV-3</t>
  </si>
  <si>
    <t>IV-4</t>
  </si>
  <si>
    <t>IV-5</t>
  </si>
  <si>
    <t>TOTAL BETONS ET MACONNERIES EN SUPERSTRUCTURE</t>
  </si>
  <si>
    <t>V-1</t>
  </si>
  <si>
    <t>Enduit ordinaire au mortier de ciment dosé à 300kg/m3 d'épaisseur de 0,015 m pour les murs, les plafonds et les faces vues du béton</t>
  </si>
  <si>
    <t>TOTAL ENDUIT</t>
  </si>
  <si>
    <t>SERIE N° 6: REVETEMENT</t>
  </si>
  <si>
    <t>VI-1</t>
  </si>
  <si>
    <t>VI-2</t>
  </si>
  <si>
    <t>VI-3</t>
  </si>
  <si>
    <t>VII-1</t>
  </si>
  <si>
    <t>VII-2</t>
  </si>
  <si>
    <t>VII-3</t>
  </si>
  <si>
    <t>ml</t>
  </si>
  <si>
    <t>TOTAL MENUISERIE BOIS</t>
  </si>
  <si>
    <t>IX-1</t>
  </si>
  <si>
    <t>IX-2</t>
  </si>
  <si>
    <t>IX-3</t>
  </si>
  <si>
    <t>X-1</t>
  </si>
  <si>
    <t>X-2</t>
  </si>
  <si>
    <t>Peinture à l'eau plastique extérieure de type Valnyl ou Torgapint lavable en deux couches</t>
  </si>
  <si>
    <t>X-3</t>
  </si>
  <si>
    <t>Peinture à l'eau plastique intérieure de type Valnyl ou Torgapint lavable en deux couches</t>
  </si>
  <si>
    <t>X-4</t>
  </si>
  <si>
    <t>X-5</t>
  </si>
  <si>
    <t>TOTAL ELECTRICITE</t>
  </si>
  <si>
    <t>RECAPITULATION</t>
  </si>
  <si>
    <t>TOTAL GENERAL</t>
  </si>
  <si>
    <t>BORDEREAU DE DETAIL ESTIMATIF</t>
  </si>
  <si>
    <t xml:space="preserve">SERIE N° 5: ENDUIT </t>
  </si>
  <si>
    <t>Fourniture et pose de plinthe en carreaux (30*30), y compris coupe et toutes sujétions de pose</t>
  </si>
  <si>
    <t xml:space="preserve">Fourniture et mise en œuvre du béton armé dosé à 350kg/m3 de CEM I 42,5 pour les semelles filantes et les attentes poteaux </t>
  </si>
  <si>
    <t>III-7</t>
  </si>
  <si>
    <t>Fourniture et mise en oeuvre de maçonnerie de moellons hourdée au mortier de ciment dosé à 300kg/m3</t>
  </si>
  <si>
    <t xml:space="preserve">Fourniture et mise en oeuvre de maçonnerie de briques cuites en mur 22 scellés en terre rouge                 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</si>
  <si>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5 cm des semelles isolées</t>
    </r>
  </si>
  <si>
    <t>Fourniture et pose des carreaux sols de (30 x 30) y compris coupe et chape au mortier de pose de grande salle</t>
  </si>
  <si>
    <t>VIII-1</t>
  </si>
  <si>
    <t>SERIE N° 9: PEINTURE</t>
  </si>
  <si>
    <t>SERIE N° 10: ELECTRICITE</t>
  </si>
  <si>
    <t>CONSTRUCTION DE MAISON D'HABITATION A MANGASOAVINA</t>
  </si>
  <si>
    <t>Fourniture et mise en œuvre d'hérissonnage en pierre sèche d'épaisseur de 0,12 m</t>
  </si>
  <si>
    <t xml:space="preserve">Fourniture et mise en œuvre du béton dosé à 250kg/m3 de CEM I 42,5 d'épaisseur de 0,08 m pour dallage </t>
  </si>
  <si>
    <t>Fourniture et mise en œuvre du béton armé dosé à 350kg/m3 de CEM I 42,5 pour les poteaux, dalles, linteaux,appuis de baie et chaînages</t>
  </si>
  <si>
    <t xml:space="preserve">Fourniture et mise en oeuvre de briquettes en argile           </t>
  </si>
  <si>
    <t>Depose et repose de porte des fenêtres pleines, chassis vitrés avec bâtis, y compris quincaillerie</t>
  </si>
  <si>
    <t xml:space="preserve">SERIE N° 7: CHARPENTE - COUVERTURE - PLAFONNAGE </t>
  </si>
  <si>
    <t xml:space="preserve">Charpente en bois dur pour des pannes, solives et entretoises  y compris fixation et toutes sujétions de pose </t>
  </si>
  <si>
    <t>VII-4</t>
  </si>
  <si>
    <t>VII-5</t>
  </si>
  <si>
    <t xml:space="preserve">TOTAL CHARPENTE - COUVERTURE - PLAFONNAGE </t>
  </si>
  <si>
    <t>Fourniture et pose de couverture en tôle Galvabac existante y compris coupe, fixation et toutes sujétions de pose.</t>
  </si>
  <si>
    <t>Fourniture et pose de planche de rive en bois dur d'épaisseur de 0,025 m, et de largeur de 0,20 m, y compris toutes sujétions de pose.</t>
  </si>
  <si>
    <t>TOTAL REVETEMENT</t>
  </si>
  <si>
    <t xml:space="preserve">TOTAL PEINTURE </t>
  </si>
  <si>
    <t>SERIE N° 8: MENUISERIE BOIS</t>
  </si>
  <si>
    <t>IV-6</t>
  </si>
  <si>
    <t xml:space="preserve">Fourniture et mise en oeuvre de maçonnerie de briques cuites en mur 11 hourdée en mortier de ciment dosé à 300kg/m3  pour paillasse             </t>
  </si>
  <si>
    <t>Fourniture et pose de plafond de rive en volige pin de 15x100, y compris toutes accèssoires de pose</t>
  </si>
  <si>
    <t>VII-6</t>
  </si>
  <si>
    <t>Peinture à l'huile glycérophtalique en deux couches avec toutes sujétions d'exécution pour les ménuiseries bois</t>
  </si>
  <si>
    <t>IX-4</t>
  </si>
  <si>
    <t>Fourniture et pose de gorge en pin</t>
  </si>
  <si>
    <t>VII-7</t>
  </si>
  <si>
    <t>Fourniture et pose de descente d'eau pluviale en PVC 100</t>
  </si>
  <si>
    <t>SERIE N° 1 : DEMOLITION</t>
  </si>
  <si>
    <t>Couche d'impregnation en sous couche à une couche</t>
  </si>
  <si>
    <t>Installation d'un point lumineux à simple allumage, y compris toutes sujétions</t>
  </si>
  <si>
    <t>Installation d'un interrupteur simple, y compris accessoires</t>
  </si>
  <si>
    <t>Câblage apparent en fil VGV 3*2,5 mm2 pour tout le réseau électrique y compris accessoires de pose</t>
  </si>
  <si>
    <t>Installation d'un hublot étanche plafonnier, y compris accessoires</t>
  </si>
  <si>
    <t>Installation d'une prise de courant 2P + T encastrée y compris accessoires</t>
  </si>
  <si>
    <t>Démolition d'un batîment existant</t>
  </si>
  <si>
    <t>Fourniture et pose de gouttières TPG, y compris toutes sujétions</t>
  </si>
  <si>
    <r>
      <t>Arrêté le présent bordereau de détail quantitatif et estimatif à la somme de</t>
    </r>
    <r>
      <rPr>
        <b/>
        <sz val="11"/>
        <rFont val="Arial Narrow"/>
        <family val="2"/>
      </rPr>
      <t xml:space="preserve"> </t>
    </r>
    <r>
      <rPr>
        <b/>
        <i/>
        <sz val="11"/>
        <rFont val="Arial Narrow"/>
        <family val="2"/>
      </rPr>
      <t>"VINGT SEPT MILLIONS CINQ CENT SOIXANTE DOUZE MILLE HUIT CENT SOIXANTE SIX ARIARY (Ariary 27 572 866)</t>
    </r>
  </si>
  <si>
    <t>Fourniture et pose des carreaux de païence (15 x 15) de paillasse, y compris toutes sujétions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</si>
</sst>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\ _F_-;\-* #,##0\ _F_-;_-* &quot;-&quot;??\ _F_-;_-@_-"/>
    <numFmt numFmtId="167" formatCode="0.000"/>
    <numFmt numFmtId="168" formatCode="#,##0.000"/>
    <numFmt numFmtId="169" formatCode="_-* #,##0.00\ _F_-;\-* #,##0.00\ _F_-;_-* &quot;-&quot;??\ _F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b/>
      <i/>
      <sz val="11"/>
      <name val="Arial Narrow"/>
      <family val="2"/>
    </font>
    <font>
      <vertAlign val="superscript"/>
      <sz val="11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</cellStyleXfs>
  <cellXfs count="128">
    <xf numFmtId="0" fontId="0" fillId="0" borderId="0" xfId="0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6" fontId="4" fillId="2" borderId="1" xfId="2" applyNumberFormat="1" applyFont="1" applyFill="1" applyBorder="1"/>
    <xf numFmtId="166" fontId="4" fillId="2" borderId="5" xfId="2" applyNumberFormat="1" applyFont="1" applyFill="1" applyBorder="1"/>
    <xf numFmtId="165" fontId="5" fillId="2" borderId="0" xfId="1" applyNumberFormat="1" applyFont="1" applyFill="1" applyAlignment="1">
      <alignment horizontal="center" wrapText="1"/>
    </xf>
    <xf numFmtId="164" fontId="4" fillId="2" borderId="0" xfId="1" applyFont="1" applyFill="1"/>
    <xf numFmtId="0" fontId="4" fillId="2" borderId="0" xfId="0" applyFont="1" applyFill="1"/>
    <xf numFmtId="165" fontId="4" fillId="2" borderId="0" xfId="1" applyNumberFormat="1" applyFont="1" applyFill="1"/>
    <xf numFmtId="166" fontId="4" fillId="2" borderId="0" xfId="1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164" fontId="4" fillId="2" borderId="0" xfId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6" fontId="4" fillId="2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5" fontId="3" fillId="2" borderId="0" xfId="1" applyNumberFormat="1" applyFont="1" applyFill="1" applyAlignment="1"/>
    <xf numFmtId="164" fontId="3" fillId="2" borderId="0" xfId="1" applyFont="1" applyFill="1" applyAlignment="1"/>
    <xf numFmtId="164" fontId="4" fillId="2" borderId="0" xfId="1" applyFont="1" applyFill="1" applyAlignment="1"/>
    <xf numFmtId="0" fontId="3" fillId="2" borderId="0" xfId="0" applyFont="1" applyFill="1" applyAlignment="1"/>
    <xf numFmtId="166" fontId="3" fillId="2" borderId="0" xfId="1" applyNumberFormat="1" applyFont="1" applyFill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6" fontId="6" fillId="2" borderId="0" xfId="1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166" fontId="4" fillId="2" borderId="5" xfId="1" applyNumberFormat="1" applyFont="1" applyFill="1" applyBorder="1"/>
    <xf numFmtId="166" fontId="4" fillId="2" borderId="1" xfId="1" applyNumberFormat="1" applyFont="1" applyFill="1" applyBorder="1"/>
    <xf numFmtId="0" fontId="4" fillId="2" borderId="6" xfId="0" applyFont="1" applyFill="1" applyBorder="1" applyAlignment="1">
      <alignment horizontal="center"/>
    </xf>
    <xf numFmtId="166" fontId="4" fillId="2" borderId="6" xfId="1" applyNumberFormat="1" applyFont="1" applyFill="1" applyBorder="1" applyAlignment="1"/>
    <xf numFmtId="0" fontId="4" fillId="2" borderId="6" xfId="0" applyFont="1" applyFill="1" applyBorder="1" applyAlignment="1">
      <alignment wrapText="1"/>
    </xf>
    <xf numFmtId="165" fontId="4" fillId="2" borderId="0" xfId="1" applyNumberFormat="1" applyFont="1" applyFill="1" applyAlignment="1"/>
    <xf numFmtId="0" fontId="4" fillId="2" borderId="0" xfId="0" applyFont="1" applyFill="1" applyAlignment="1"/>
    <xf numFmtId="166" fontId="4" fillId="2" borderId="0" xfId="1" applyNumberFormat="1" applyFont="1" applyFill="1" applyAlignment="1"/>
    <xf numFmtId="4" fontId="4" fillId="2" borderId="0" xfId="0" applyNumberFormat="1" applyFont="1" applyFill="1"/>
    <xf numFmtId="166" fontId="4" fillId="2" borderId="7" xfId="1" applyNumberFormat="1" applyFont="1" applyFill="1" applyBorder="1" applyAlignment="1"/>
    <xf numFmtId="166" fontId="4" fillId="2" borderId="1" xfId="1" applyNumberFormat="1" applyFont="1" applyFill="1" applyBorder="1" applyAlignment="1"/>
    <xf numFmtId="166" fontId="3" fillId="2" borderId="1" xfId="1" applyNumberFormat="1" applyFont="1" applyFill="1" applyBorder="1" applyAlignment="1"/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6" fontId="4" fillId="2" borderId="8" xfId="1" applyNumberFormat="1" applyFont="1" applyFill="1" applyBorder="1"/>
    <xf numFmtId="2" fontId="4" fillId="2" borderId="0" xfId="0" applyNumberFormat="1" applyFont="1" applyFill="1" applyBorder="1" applyAlignment="1">
      <alignment horizontal="center"/>
    </xf>
    <xf numFmtId="166" fontId="4" fillId="2" borderId="0" xfId="1" applyNumberFormat="1" applyFont="1" applyFill="1" applyBorder="1"/>
    <xf numFmtId="166" fontId="4" fillId="2" borderId="6" xfId="1" applyNumberFormat="1" applyFont="1" applyFill="1" applyBorder="1" applyAlignment="1">
      <alignment horizontal="center"/>
    </xf>
    <xf numFmtId="165" fontId="4" fillId="2" borderId="9" xfId="1" applyNumberFormat="1" applyFont="1" applyFill="1" applyBorder="1"/>
    <xf numFmtId="166" fontId="4" fillId="2" borderId="6" xfId="1" applyNumberFormat="1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5" fontId="3" fillId="2" borderId="0" xfId="1" applyNumberFormat="1" applyFont="1" applyFill="1" applyAlignment="1">
      <alignment vertical="center"/>
    </xf>
    <xf numFmtId="164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3" fillId="2" borderId="0" xfId="1" applyNumberFormat="1" applyFont="1" applyFill="1"/>
    <xf numFmtId="166" fontId="3" fillId="2" borderId="0" xfId="1" applyNumberFormat="1" applyFont="1" applyFill="1"/>
    <xf numFmtId="4" fontId="4" fillId="2" borderId="1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wrapText="1"/>
    </xf>
    <xf numFmtId="0" fontId="4" fillId="2" borderId="1" xfId="1" applyNumberFormat="1" applyFont="1" applyFill="1" applyBorder="1" applyAlignment="1">
      <alignment wrapText="1"/>
    </xf>
    <xf numFmtId="169" fontId="8" fillId="2" borderId="0" xfId="2" applyFont="1" applyFill="1"/>
    <xf numFmtId="0" fontId="8" fillId="2" borderId="0" xfId="0" applyFont="1" applyFill="1"/>
    <xf numFmtId="166" fontId="8" fillId="2" borderId="0" xfId="2" applyNumberFormat="1" applyFont="1" applyFill="1"/>
    <xf numFmtId="169" fontId="8" fillId="2" borderId="0" xfId="2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9" fontId="8" fillId="2" borderId="0" xfId="2" applyFont="1" applyFill="1" applyAlignment="1"/>
    <xf numFmtId="0" fontId="8" fillId="2" borderId="0" xfId="0" applyFont="1" applyFill="1" applyAlignment="1"/>
    <xf numFmtId="166" fontId="8" fillId="2" borderId="0" xfId="2" applyNumberFormat="1" applyFont="1" applyFill="1" applyAlignment="1"/>
    <xf numFmtId="166" fontId="4" fillId="2" borderId="0" xfId="2" applyNumberFormat="1" applyFont="1" applyFill="1" applyBorder="1"/>
    <xf numFmtId="166" fontId="3" fillId="2" borderId="1" xfId="2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center"/>
    </xf>
    <xf numFmtId="166" fontId="4" fillId="2" borderId="6" xfId="2" applyNumberFormat="1" applyFont="1" applyFill="1" applyBorder="1"/>
    <xf numFmtId="0" fontId="4" fillId="2" borderId="10" xfId="0" applyFont="1" applyFill="1" applyBorder="1" applyAlignment="1">
      <alignment wrapText="1"/>
    </xf>
    <xf numFmtId="166" fontId="4" fillId="2" borderId="1" xfId="2" applyNumberFormat="1" applyFont="1" applyFill="1" applyBorder="1" applyAlignment="1"/>
    <xf numFmtId="166" fontId="3" fillId="2" borderId="1" xfId="2" applyNumberFormat="1" applyFont="1" applyFill="1" applyBorder="1"/>
    <xf numFmtId="169" fontId="4" fillId="2" borderId="0" xfId="2" applyFont="1" applyFill="1"/>
    <xf numFmtId="166" fontId="4" fillId="2" borderId="0" xfId="2" applyNumberFormat="1" applyFont="1" applyFill="1"/>
    <xf numFmtId="0" fontId="4" fillId="2" borderId="11" xfId="0" applyFont="1" applyFill="1" applyBorder="1" applyAlignment="1">
      <alignment horizontal="center"/>
    </xf>
    <xf numFmtId="166" fontId="4" fillId="2" borderId="6" xfId="2" applyNumberFormat="1" applyFont="1" applyFill="1" applyBorder="1" applyAlignment="1"/>
    <xf numFmtId="169" fontId="4" fillId="2" borderId="0" xfId="2" applyFont="1" applyFill="1" applyAlignment="1"/>
    <xf numFmtId="166" fontId="4" fillId="2" borderId="0" xfId="2" applyNumberFormat="1" applyFont="1" applyFill="1" applyAlignment="1"/>
    <xf numFmtId="0" fontId="10" fillId="2" borderId="1" xfId="0" applyFont="1" applyFill="1" applyBorder="1" applyAlignment="1">
      <alignment horizontal="center"/>
    </xf>
    <xf numFmtId="166" fontId="10" fillId="2" borderId="6" xfId="2" applyNumberFormat="1" applyFont="1" applyFill="1" applyBorder="1"/>
    <xf numFmtId="169" fontId="4" fillId="2" borderId="1" xfId="2" applyFont="1" applyFill="1" applyBorder="1" applyAlignment="1"/>
    <xf numFmtId="164" fontId="4" fillId="2" borderId="1" xfId="1" applyFont="1" applyFill="1" applyBorder="1" applyAlignment="1"/>
    <xf numFmtId="167" fontId="4" fillId="2" borderId="1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164" fontId="4" fillId="2" borderId="1" xfId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vertical="center"/>
    </xf>
    <xf numFmtId="166" fontId="4" fillId="2" borderId="6" xfId="2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/>
    </xf>
    <xf numFmtId="4" fontId="3" fillId="2" borderId="2" xfId="0" applyNumberFormat="1" applyFont="1" applyFill="1" applyBorder="1" applyAlignment="1">
      <alignment horizontal="center" wrapText="1"/>
    </xf>
    <xf numFmtId="4" fontId="3" fillId="2" borderId="3" xfId="0" applyNumberFormat="1" applyFont="1" applyFill="1" applyBorder="1" applyAlignment="1">
      <alignment horizontal="center" wrapText="1"/>
    </xf>
    <xf numFmtId="4" fontId="3" fillId="2" borderId="4" xfId="0" applyNumberFormat="1" applyFont="1" applyFill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left" wrapText="1"/>
    </xf>
  </cellXfs>
  <cellStyles count="4">
    <cellStyle name="Milliers" xfId="1" builtinId="3"/>
    <cellStyle name="Milliers 19 2" xfId="2" xr:uid="{00000000-0005-0000-0000-000001000000}"/>
    <cellStyle name="Normal" xfId="0" builtinId="0"/>
    <cellStyle name="Normal 2 2" xfId="3" xr:uid="{00000000-0005-0000-0000-00000300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109"/>
  <sheetViews>
    <sheetView tabSelected="1" topLeftCell="A56" workbookViewId="0">
      <selection activeCell="K48" sqref="K48"/>
    </sheetView>
  </sheetViews>
  <sheetFormatPr defaultColWidth="11.43359375" defaultRowHeight="14.25" x14ac:dyDescent="0.15"/>
  <cols>
    <col min="1" max="1" width="12.375" style="12" customWidth="1"/>
    <col min="2" max="2" width="48.5625" style="8" customWidth="1"/>
    <col min="3" max="3" width="7.6640625" style="12" customWidth="1"/>
    <col min="4" max="4" width="11.02734375" style="12" customWidth="1"/>
    <col min="5" max="5" width="11.97265625" style="10" customWidth="1"/>
    <col min="6" max="6" width="14.125" style="10" customWidth="1"/>
    <col min="7" max="7" width="14.125" style="9" customWidth="1"/>
    <col min="8" max="9" width="10.625" style="7" customWidth="1"/>
    <col min="10" max="10" width="8.47265625" style="8" customWidth="1"/>
    <col min="11" max="11" width="16.41015625" style="9" customWidth="1"/>
    <col min="12" max="12" width="15.6015625" style="10" customWidth="1"/>
    <col min="13" max="13" width="16.0078125" style="8" customWidth="1"/>
    <col min="14" max="16384" width="11.43359375" style="8"/>
  </cols>
  <sheetData>
    <row r="1" spans="1:12" x14ac:dyDescent="0.15">
      <c r="A1" s="125" t="s">
        <v>58</v>
      </c>
      <c r="B1" s="125"/>
      <c r="C1" s="125"/>
      <c r="D1" s="125"/>
      <c r="E1" s="125"/>
      <c r="F1" s="125"/>
      <c r="G1" s="6"/>
    </row>
    <row r="2" spans="1:12" x14ac:dyDescent="0.15">
      <c r="A2" s="126" t="s">
        <v>70</v>
      </c>
      <c r="B2" s="126"/>
      <c r="C2" s="126"/>
      <c r="D2" s="126"/>
      <c r="E2" s="126"/>
      <c r="F2" s="126"/>
      <c r="G2" s="6"/>
    </row>
    <row r="3" spans="1:12" x14ac:dyDescent="0.15">
      <c r="A3" s="71"/>
      <c r="B3" s="71"/>
      <c r="C3" s="71"/>
      <c r="D3" s="71"/>
      <c r="E3" s="71"/>
      <c r="F3" s="71"/>
      <c r="G3" s="6"/>
    </row>
    <row r="4" spans="1:12" ht="18" customHeight="1" x14ac:dyDescent="0.15">
      <c r="A4" s="118" t="s">
        <v>95</v>
      </c>
      <c r="B4" s="118"/>
      <c r="C4" s="11"/>
    </row>
    <row r="5" spans="1:12" ht="18" customHeight="1" x14ac:dyDescent="0.15"/>
    <row r="6" spans="1:12" s="12" customFormat="1" ht="21" customHeight="1" x14ac:dyDescent="0.15">
      <c r="A6" s="13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 t="s">
        <v>3</v>
      </c>
      <c r="G6" s="15"/>
      <c r="H6" s="16"/>
      <c r="I6" s="16"/>
      <c r="K6" s="15"/>
      <c r="L6" s="17"/>
    </row>
    <row r="7" spans="1:12" s="12" customFormat="1" ht="18" customHeight="1" x14ac:dyDescent="0.15">
      <c r="A7" s="26" t="s">
        <v>9</v>
      </c>
      <c r="B7" s="27" t="s">
        <v>102</v>
      </c>
      <c r="C7" s="2" t="s">
        <v>10</v>
      </c>
      <c r="D7" s="3">
        <v>1</v>
      </c>
      <c r="E7" s="19">
        <v>3500000</v>
      </c>
      <c r="F7" s="19">
        <f>+D7*E7</f>
        <v>3500000</v>
      </c>
      <c r="G7" s="15"/>
      <c r="H7" s="16"/>
      <c r="I7" s="16"/>
      <c r="K7" s="15"/>
      <c r="L7" s="17"/>
    </row>
    <row r="8" spans="1:12" s="24" customFormat="1" ht="21" customHeight="1" x14ac:dyDescent="0.15">
      <c r="A8" s="119" t="s">
        <v>11</v>
      </c>
      <c r="B8" s="120"/>
      <c r="C8" s="120"/>
      <c r="D8" s="120"/>
      <c r="E8" s="121"/>
      <c r="F8" s="20">
        <f>SUM(F7)</f>
        <v>3500000</v>
      </c>
      <c r="G8" s="21"/>
      <c r="H8" s="22"/>
      <c r="I8" s="23"/>
      <c r="K8" s="21"/>
      <c r="L8" s="25"/>
    </row>
    <row r="9" spans="1:12" ht="18" customHeight="1" x14ac:dyDescent="0.15">
      <c r="A9" s="71"/>
      <c r="B9" s="71"/>
      <c r="C9" s="71"/>
      <c r="D9" s="71"/>
      <c r="E9" s="71"/>
      <c r="F9" s="71"/>
      <c r="G9" s="6"/>
    </row>
    <row r="10" spans="1:12" ht="18" customHeight="1" x14ac:dyDescent="0.15">
      <c r="A10" s="118" t="s">
        <v>12</v>
      </c>
      <c r="B10" s="118"/>
      <c r="C10" s="11"/>
    </row>
    <row r="11" spans="1:12" ht="18" customHeight="1" x14ac:dyDescent="0.15"/>
    <row r="12" spans="1:12" s="12" customFormat="1" ht="21" customHeight="1" x14ac:dyDescent="0.15">
      <c r="A12" s="13" t="s">
        <v>4</v>
      </c>
      <c r="B12" s="13" t="s">
        <v>5</v>
      </c>
      <c r="C12" s="13" t="s">
        <v>6</v>
      </c>
      <c r="D12" s="13" t="s">
        <v>7</v>
      </c>
      <c r="E12" s="14" t="s">
        <v>8</v>
      </c>
      <c r="F12" s="14" t="s">
        <v>3</v>
      </c>
      <c r="G12" s="15"/>
      <c r="H12" s="16"/>
      <c r="I12" s="16"/>
      <c r="K12" s="15"/>
      <c r="L12" s="17"/>
    </row>
    <row r="13" spans="1:12" s="12" customFormat="1" ht="18" customHeight="1" x14ac:dyDescent="0.15">
      <c r="A13" s="18" t="s">
        <v>13</v>
      </c>
      <c r="B13" s="27" t="s">
        <v>14</v>
      </c>
      <c r="C13" s="2" t="s">
        <v>0</v>
      </c>
      <c r="D13" s="99">
        <v>4.0199999999999996</v>
      </c>
      <c r="E13" s="19">
        <v>10000</v>
      </c>
      <c r="F13" s="19">
        <f>D13*E13</f>
        <v>40199.999999999993</v>
      </c>
      <c r="G13" s="15"/>
      <c r="H13" s="16"/>
      <c r="I13" s="16"/>
      <c r="K13" s="15"/>
      <c r="L13" s="17"/>
    </row>
    <row r="14" spans="1:12" s="24" customFormat="1" ht="21" customHeight="1" x14ac:dyDescent="0.15">
      <c r="A14" s="119" t="s">
        <v>15</v>
      </c>
      <c r="B14" s="120"/>
      <c r="C14" s="120"/>
      <c r="D14" s="120"/>
      <c r="E14" s="121"/>
      <c r="F14" s="20">
        <f>SUM(F13:F13)</f>
        <v>40199.999999999993</v>
      </c>
      <c r="G14" s="21"/>
      <c r="H14" s="22"/>
      <c r="I14" s="23"/>
      <c r="K14" s="21"/>
      <c r="L14" s="25"/>
    </row>
    <row r="15" spans="1:12" ht="18" customHeight="1" x14ac:dyDescent="0.15">
      <c r="A15" s="28"/>
      <c r="B15" s="29"/>
      <c r="C15" s="30"/>
      <c r="D15" s="31"/>
      <c r="E15" s="32"/>
      <c r="F15" s="33"/>
    </row>
    <row r="16" spans="1:12" ht="18" customHeight="1" x14ac:dyDescent="0.15">
      <c r="A16" s="127" t="s">
        <v>16</v>
      </c>
      <c r="B16" s="127"/>
      <c r="C16" s="127"/>
      <c r="D16" s="127"/>
      <c r="E16" s="32"/>
      <c r="F16" s="34"/>
    </row>
    <row r="17" spans="1:12" ht="18" customHeight="1" x14ac:dyDescent="0.15">
      <c r="A17" s="28"/>
      <c r="B17" s="29"/>
      <c r="C17" s="30"/>
      <c r="D17" s="31"/>
      <c r="E17" s="32"/>
      <c r="F17" s="34"/>
    </row>
    <row r="18" spans="1:12" s="12" customFormat="1" ht="21" customHeight="1" x14ac:dyDescent="0.15">
      <c r="A18" s="13" t="s">
        <v>4</v>
      </c>
      <c r="B18" s="13" t="s">
        <v>5</v>
      </c>
      <c r="C18" s="13" t="s">
        <v>6</v>
      </c>
      <c r="D18" s="13" t="s">
        <v>7</v>
      </c>
      <c r="E18" s="14" t="s">
        <v>8</v>
      </c>
      <c r="F18" s="14" t="s">
        <v>3</v>
      </c>
      <c r="G18" s="15"/>
      <c r="H18" s="16"/>
      <c r="I18" s="16"/>
      <c r="K18" s="15"/>
      <c r="L18" s="17"/>
    </row>
    <row r="19" spans="1:12" ht="33" customHeight="1" x14ac:dyDescent="0.15">
      <c r="A19" s="26" t="s">
        <v>17</v>
      </c>
      <c r="B19" s="35" t="s">
        <v>65</v>
      </c>
      <c r="C19" s="36" t="s">
        <v>0</v>
      </c>
      <c r="D19" s="68">
        <v>0.3</v>
      </c>
      <c r="E19" s="37">
        <v>340000</v>
      </c>
      <c r="F19" s="38">
        <f>+D19*E19</f>
        <v>102000</v>
      </c>
    </row>
    <row r="20" spans="1:12" ht="33" customHeight="1" x14ac:dyDescent="0.15">
      <c r="A20" s="26" t="s">
        <v>18</v>
      </c>
      <c r="B20" s="1" t="s">
        <v>71</v>
      </c>
      <c r="C20" s="39" t="s">
        <v>0</v>
      </c>
      <c r="D20" s="100">
        <v>0.97899999999999998</v>
      </c>
      <c r="E20" s="40">
        <v>102000</v>
      </c>
      <c r="F20" s="38">
        <f t="shared" ref="F20:F25" si="0">+D20*E20</f>
        <v>99858</v>
      </c>
    </row>
    <row r="21" spans="1:12" s="43" customFormat="1" ht="33" customHeight="1" x14ac:dyDescent="0.15">
      <c r="A21" s="26" t="s">
        <v>19</v>
      </c>
      <c r="B21" s="41" t="s">
        <v>72</v>
      </c>
      <c r="C21" s="39" t="s">
        <v>0</v>
      </c>
      <c r="D21" s="100">
        <v>0.65300000000000002</v>
      </c>
      <c r="E21" s="40">
        <v>461000</v>
      </c>
      <c r="F21" s="38">
        <f t="shared" si="0"/>
        <v>301033</v>
      </c>
      <c r="G21" s="42"/>
      <c r="H21" s="23"/>
      <c r="I21" s="23"/>
      <c r="K21" s="42"/>
      <c r="L21" s="44"/>
    </row>
    <row r="22" spans="1:12" ht="33" customHeight="1" x14ac:dyDescent="0.15">
      <c r="A22" s="26" t="s">
        <v>20</v>
      </c>
      <c r="B22" s="1" t="s">
        <v>61</v>
      </c>
      <c r="C22" s="2" t="s">
        <v>0</v>
      </c>
      <c r="D22" s="101">
        <v>1.024</v>
      </c>
      <c r="E22" s="38">
        <v>565000</v>
      </c>
      <c r="F22" s="38">
        <f t="shared" si="0"/>
        <v>578560</v>
      </c>
      <c r="J22" s="45"/>
    </row>
    <row r="23" spans="1:12" ht="33" customHeight="1" x14ac:dyDescent="0.15">
      <c r="A23" s="26" t="s">
        <v>21</v>
      </c>
      <c r="B23" s="35" t="s">
        <v>22</v>
      </c>
      <c r="C23" s="36" t="s">
        <v>1</v>
      </c>
      <c r="D23" s="102">
        <f>D22*70</f>
        <v>71.680000000000007</v>
      </c>
      <c r="E23" s="46">
        <v>8000</v>
      </c>
      <c r="F23" s="38">
        <f t="shared" si="0"/>
        <v>573440</v>
      </c>
    </row>
    <row r="24" spans="1:12" s="43" customFormat="1" ht="18" customHeight="1" x14ac:dyDescent="0.15">
      <c r="A24" s="18" t="s">
        <v>23</v>
      </c>
      <c r="B24" s="1" t="s">
        <v>24</v>
      </c>
      <c r="C24" s="2" t="s">
        <v>2</v>
      </c>
      <c r="D24" s="67">
        <v>8.19</v>
      </c>
      <c r="E24" s="47">
        <v>19140</v>
      </c>
      <c r="F24" s="47">
        <f t="shared" ref="F24" si="1">+D24*E24</f>
        <v>156756.59999999998</v>
      </c>
      <c r="G24" s="42"/>
      <c r="H24" s="23"/>
      <c r="I24" s="23"/>
      <c r="K24" s="42"/>
      <c r="L24" s="44"/>
    </row>
    <row r="25" spans="1:12" ht="33" customHeight="1" x14ac:dyDescent="0.15">
      <c r="A25" s="26" t="s">
        <v>62</v>
      </c>
      <c r="B25" s="1" t="s">
        <v>63</v>
      </c>
      <c r="C25" s="2" t="s">
        <v>0</v>
      </c>
      <c r="D25" s="101">
        <v>2.3519999999999999</v>
      </c>
      <c r="E25" s="47">
        <v>360880</v>
      </c>
      <c r="F25" s="38">
        <f t="shared" si="0"/>
        <v>848789.76</v>
      </c>
    </row>
    <row r="26" spans="1:12" s="24" customFormat="1" ht="21" customHeight="1" x14ac:dyDescent="0.15">
      <c r="A26" s="119" t="s">
        <v>25</v>
      </c>
      <c r="B26" s="120"/>
      <c r="C26" s="120"/>
      <c r="D26" s="120"/>
      <c r="E26" s="121"/>
      <c r="F26" s="48">
        <f>SUM(F19:F25)</f>
        <v>2660437.3600000003</v>
      </c>
      <c r="G26" s="21"/>
      <c r="H26" s="22"/>
      <c r="I26" s="23"/>
      <c r="K26" s="21"/>
      <c r="L26" s="25"/>
    </row>
    <row r="27" spans="1:12" ht="18" customHeight="1" x14ac:dyDescent="0.15">
      <c r="A27" s="49"/>
      <c r="B27" s="50"/>
      <c r="C27" s="51"/>
      <c r="D27" s="52"/>
      <c r="E27" s="53"/>
      <c r="F27" s="53"/>
    </row>
    <row r="28" spans="1:12" ht="18" customHeight="1" x14ac:dyDescent="0.15">
      <c r="A28" s="127" t="s">
        <v>26</v>
      </c>
      <c r="B28" s="127"/>
      <c r="C28" s="127"/>
      <c r="D28" s="127"/>
      <c r="E28" s="32"/>
      <c r="F28" s="34"/>
    </row>
    <row r="29" spans="1:12" ht="18" customHeight="1" x14ac:dyDescent="0.15">
      <c r="A29" s="28"/>
      <c r="B29" s="29"/>
      <c r="C29" s="30"/>
      <c r="D29" s="31"/>
      <c r="E29" s="32"/>
      <c r="F29" s="34"/>
    </row>
    <row r="30" spans="1:12" s="12" customFormat="1" ht="21" customHeight="1" x14ac:dyDescent="0.15">
      <c r="A30" s="13" t="s">
        <v>4</v>
      </c>
      <c r="B30" s="13" t="s">
        <v>5</v>
      </c>
      <c r="C30" s="13" t="s">
        <v>6</v>
      </c>
      <c r="D30" s="13" t="s">
        <v>7</v>
      </c>
      <c r="E30" s="14" t="s">
        <v>8</v>
      </c>
      <c r="F30" s="14" t="s">
        <v>3</v>
      </c>
      <c r="G30" s="15"/>
      <c r="H30" s="16"/>
      <c r="I30" s="16"/>
      <c r="K30" s="15"/>
      <c r="L30" s="17"/>
    </row>
    <row r="31" spans="1:12" ht="48" customHeight="1" x14ac:dyDescent="0.15">
      <c r="A31" s="26" t="s">
        <v>27</v>
      </c>
      <c r="B31" s="1" t="s">
        <v>73</v>
      </c>
      <c r="C31" s="2" t="s">
        <v>0</v>
      </c>
      <c r="D31" s="101">
        <v>4.6479999999999997</v>
      </c>
      <c r="E31" s="38">
        <f>E22</f>
        <v>565000</v>
      </c>
      <c r="F31" s="38">
        <f t="shared" ref="F31:F36" si="2">+D31*E31</f>
        <v>2626120</v>
      </c>
    </row>
    <row r="32" spans="1:12" ht="33" customHeight="1" x14ac:dyDescent="0.15">
      <c r="A32" s="26" t="s">
        <v>28</v>
      </c>
      <c r="B32" s="35" t="s">
        <v>22</v>
      </c>
      <c r="C32" s="36" t="s">
        <v>1</v>
      </c>
      <c r="D32" s="102">
        <f>D31*70</f>
        <v>325.35999999999996</v>
      </c>
      <c r="E32" s="46">
        <f>E23</f>
        <v>8000</v>
      </c>
      <c r="F32" s="38">
        <f t="shared" si="2"/>
        <v>2602879.9999999995</v>
      </c>
    </row>
    <row r="33" spans="1:12" ht="21" customHeight="1" x14ac:dyDescent="0.15">
      <c r="A33" s="26" t="s">
        <v>29</v>
      </c>
      <c r="B33" s="1" t="s">
        <v>24</v>
      </c>
      <c r="C33" s="2" t="s">
        <v>2</v>
      </c>
      <c r="D33" s="67">
        <f>D31*10</f>
        <v>46.48</v>
      </c>
      <c r="E33" s="47">
        <f>+E24</f>
        <v>19140</v>
      </c>
      <c r="F33" s="38">
        <f t="shared" si="2"/>
        <v>889627.2</v>
      </c>
    </row>
    <row r="34" spans="1:12" ht="33" customHeight="1" x14ac:dyDescent="0.15">
      <c r="A34" s="26" t="s">
        <v>30</v>
      </c>
      <c r="B34" s="1" t="s">
        <v>64</v>
      </c>
      <c r="C34" s="2" t="s">
        <v>2</v>
      </c>
      <c r="D34" s="3">
        <v>47.37</v>
      </c>
      <c r="E34" s="4">
        <v>30680</v>
      </c>
      <c r="F34" s="38">
        <f t="shared" si="2"/>
        <v>1453311.5999999999</v>
      </c>
    </row>
    <row r="35" spans="1:12" s="74" customFormat="1" ht="38.25" x14ac:dyDescent="0.15">
      <c r="A35" s="26" t="s">
        <v>31</v>
      </c>
      <c r="B35" s="1" t="s">
        <v>87</v>
      </c>
      <c r="C35" s="2" t="s">
        <v>2</v>
      </c>
      <c r="D35" s="3">
        <v>2.7</v>
      </c>
      <c r="E35" s="4">
        <v>24360</v>
      </c>
      <c r="F35" s="4">
        <f t="shared" si="2"/>
        <v>65772</v>
      </c>
      <c r="G35" s="73"/>
      <c r="H35" s="73"/>
      <c r="I35" s="73"/>
      <c r="L35" s="75"/>
    </row>
    <row r="36" spans="1:12" ht="18" customHeight="1" x14ac:dyDescent="0.15">
      <c r="A36" s="26" t="s">
        <v>86</v>
      </c>
      <c r="B36" s="1" t="s">
        <v>74</v>
      </c>
      <c r="C36" s="2" t="s">
        <v>2</v>
      </c>
      <c r="D36" s="3">
        <v>17.04</v>
      </c>
      <c r="E36" s="5">
        <v>154000</v>
      </c>
      <c r="F36" s="38">
        <f t="shared" si="2"/>
        <v>2624160</v>
      </c>
    </row>
    <row r="37" spans="1:12" s="24" customFormat="1" ht="21.75" customHeight="1" x14ac:dyDescent="0.15">
      <c r="A37" s="119" t="s">
        <v>32</v>
      </c>
      <c r="B37" s="120"/>
      <c r="C37" s="120"/>
      <c r="D37" s="120"/>
      <c r="E37" s="121"/>
      <c r="F37" s="48">
        <f>SUM(F31:F36)</f>
        <v>10261870.800000001</v>
      </c>
      <c r="G37" s="21"/>
      <c r="H37" s="22"/>
      <c r="I37" s="23"/>
      <c r="K37" s="21"/>
      <c r="L37" s="25"/>
    </row>
    <row r="38" spans="1:12" ht="18" customHeight="1" x14ac:dyDescent="0.15">
      <c r="A38" s="28"/>
      <c r="B38" s="29"/>
      <c r="C38" s="30"/>
      <c r="D38" s="54"/>
      <c r="E38" s="55"/>
      <c r="F38" s="55"/>
    </row>
    <row r="39" spans="1:12" ht="18" customHeight="1" x14ac:dyDescent="0.15">
      <c r="A39" s="118" t="s">
        <v>59</v>
      </c>
      <c r="B39" s="118"/>
      <c r="C39" s="11"/>
    </row>
    <row r="40" spans="1:12" ht="18" customHeight="1" x14ac:dyDescent="0.15"/>
    <row r="41" spans="1:12" s="12" customFormat="1" ht="21" customHeight="1" x14ac:dyDescent="0.15">
      <c r="A41" s="13" t="s">
        <v>4</v>
      </c>
      <c r="B41" s="13" t="s">
        <v>5</v>
      </c>
      <c r="C41" s="13" t="s">
        <v>6</v>
      </c>
      <c r="D41" s="13" t="s">
        <v>7</v>
      </c>
      <c r="E41" s="14" t="s">
        <v>8</v>
      </c>
      <c r="F41" s="14" t="s">
        <v>3</v>
      </c>
      <c r="G41" s="15"/>
      <c r="H41" s="16"/>
      <c r="I41" s="16"/>
      <c r="K41" s="15"/>
      <c r="L41" s="17"/>
    </row>
    <row r="42" spans="1:12" s="12" customFormat="1" ht="48" customHeight="1" x14ac:dyDescent="0.15">
      <c r="A42" s="26" t="s">
        <v>33</v>
      </c>
      <c r="B42" s="41" t="s">
        <v>34</v>
      </c>
      <c r="C42" s="2" t="s">
        <v>2</v>
      </c>
      <c r="D42" s="3">
        <v>129.13</v>
      </c>
      <c r="E42" s="56">
        <v>12120</v>
      </c>
      <c r="F42" s="56">
        <f>+D42*E42</f>
        <v>1565055.5999999999</v>
      </c>
      <c r="G42" s="15"/>
      <c r="H42" s="16"/>
      <c r="I42" s="16"/>
      <c r="K42" s="15"/>
      <c r="L42" s="17"/>
    </row>
    <row r="43" spans="1:12" s="24" customFormat="1" ht="21" customHeight="1" x14ac:dyDescent="0.15">
      <c r="A43" s="119" t="s">
        <v>35</v>
      </c>
      <c r="B43" s="120"/>
      <c r="C43" s="120"/>
      <c r="D43" s="120"/>
      <c r="E43" s="121"/>
      <c r="F43" s="20">
        <f>SUM(F42:F42)</f>
        <v>1565055.5999999999</v>
      </c>
      <c r="G43" s="21"/>
      <c r="H43" s="22"/>
      <c r="I43" s="23"/>
      <c r="K43" s="21"/>
      <c r="L43" s="25"/>
    </row>
    <row r="44" spans="1:12" ht="18" customHeight="1" x14ac:dyDescent="0.15">
      <c r="A44" s="28"/>
      <c r="B44" s="29"/>
      <c r="C44" s="30"/>
      <c r="D44" s="54"/>
      <c r="E44" s="55"/>
      <c r="F44" s="55"/>
    </row>
    <row r="45" spans="1:12" ht="18" customHeight="1" x14ac:dyDescent="0.15">
      <c r="A45" s="118" t="s">
        <v>36</v>
      </c>
      <c r="B45" s="118"/>
      <c r="C45" s="11"/>
    </row>
    <row r="46" spans="1:12" ht="18" customHeight="1" x14ac:dyDescent="0.15"/>
    <row r="47" spans="1:12" s="12" customFormat="1" ht="21" customHeight="1" x14ac:dyDescent="0.15">
      <c r="A47" s="13" t="s">
        <v>4</v>
      </c>
      <c r="B47" s="13" t="s">
        <v>5</v>
      </c>
      <c r="C47" s="13" t="s">
        <v>6</v>
      </c>
      <c r="D47" s="13" t="s">
        <v>7</v>
      </c>
      <c r="E47" s="14" t="s">
        <v>8</v>
      </c>
      <c r="F47" s="14" t="s">
        <v>3</v>
      </c>
      <c r="G47" s="15"/>
      <c r="H47" s="16"/>
      <c r="I47" s="16"/>
      <c r="K47" s="15"/>
      <c r="L47" s="17"/>
    </row>
    <row r="48" spans="1:12" s="12" customFormat="1" ht="33" customHeight="1" x14ac:dyDescent="0.15">
      <c r="A48" s="26" t="s">
        <v>37</v>
      </c>
      <c r="B48" s="41" t="s">
        <v>66</v>
      </c>
      <c r="C48" s="2" t="s">
        <v>2</v>
      </c>
      <c r="D48" s="3">
        <v>20.16</v>
      </c>
      <c r="E48" s="38">
        <v>84500</v>
      </c>
      <c r="F48" s="56">
        <f t="shared" ref="F48" si="3">D48*E48</f>
        <v>1703520</v>
      </c>
      <c r="G48" s="15"/>
      <c r="H48" s="16"/>
      <c r="I48" s="16"/>
      <c r="K48" s="15"/>
      <c r="L48" s="17"/>
    </row>
    <row r="49" spans="1:12" s="12" customFormat="1" ht="33" customHeight="1" x14ac:dyDescent="0.15">
      <c r="A49" s="26" t="s">
        <v>38</v>
      </c>
      <c r="B49" s="41" t="s">
        <v>60</v>
      </c>
      <c r="C49" s="2" t="s">
        <v>43</v>
      </c>
      <c r="D49" s="3">
        <v>12.8</v>
      </c>
      <c r="E49" s="56">
        <v>10500</v>
      </c>
      <c r="F49" s="56">
        <f>D49*E49</f>
        <v>134400</v>
      </c>
      <c r="G49" s="15"/>
      <c r="H49" s="16"/>
      <c r="I49" s="16"/>
      <c r="K49" s="15"/>
      <c r="L49" s="17"/>
    </row>
    <row r="50" spans="1:12" s="12" customFormat="1" ht="33" customHeight="1" x14ac:dyDescent="0.15">
      <c r="A50" s="26" t="s">
        <v>39</v>
      </c>
      <c r="B50" s="41" t="s">
        <v>105</v>
      </c>
      <c r="C50" s="2" t="s">
        <v>2</v>
      </c>
      <c r="D50" s="3">
        <v>5.13</v>
      </c>
      <c r="E50" s="38">
        <v>45925</v>
      </c>
      <c r="F50" s="56">
        <f t="shared" ref="F50" si="4">D50*E50</f>
        <v>235595.25</v>
      </c>
      <c r="G50" s="15"/>
      <c r="H50" s="16"/>
      <c r="I50" s="16"/>
      <c r="K50" s="15"/>
      <c r="L50" s="17"/>
    </row>
    <row r="51" spans="1:12" s="24" customFormat="1" ht="21" customHeight="1" x14ac:dyDescent="0.15">
      <c r="A51" s="119" t="s">
        <v>83</v>
      </c>
      <c r="B51" s="120"/>
      <c r="C51" s="120"/>
      <c r="D51" s="120"/>
      <c r="E51" s="121"/>
      <c r="F51" s="20">
        <f>SUM(F48:F50)</f>
        <v>2073515.25</v>
      </c>
      <c r="G51" s="21"/>
      <c r="H51" s="22"/>
      <c r="I51" s="23"/>
      <c r="K51" s="21"/>
      <c r="L51" s="25"/>
    </row>
    <row r="52" spans="1:12" ht="18" customHeight="1" x14ac:dyDescent="0.15">
      <c r="A52" s="28"/>
      <c r="B52" s="29"/>
      <c r="C52" s="30"/>
      <c r="D52" s="54"/>
      <c r="E52" s="55"/>
      <c r="F52" s="55"/>
    </row>
    <row r="53" spans="1:12" s="74" customFormat="1" ht="15" customHeight="1" x14ac:dyDescent="0.15">
      <c r="A53" s="118" t="s">
        <v>76</v>
      </c>
      <c r="B53" s="118"/>
      <c r="C53" s="30"/>
      <c r="D53" s="54"/>
      <c r="E53" s="82"/>
      <c r="F53" s="82"/>
      <c r="G53" s="73"/>
      <c r="H53" s="73"/>
      <c r="I53" s="73"/>
      <c r="L53" s="75"/>
    </row>
    <row r="54" spans="1:12" s="74" customFormat="1" ht="15" customHeight="1" x14ac:dyDescent="0.15">
      <c r="A54" s="28"/>
      <c r="B54" s="29"/>
      <c r="C54" s="30"/>
      <c r="D54" s="54"/>
      <c r="E54" s="82"/>
      <c r="F54" s="82"/>
      <c r="G54" s="73"/>
      <c r="H54" s="73"/>
      <c r="I54" s="73"/>
      <c r="L54" s="75"/>
    </row>
    <row r="55" spans="1:12" s="77" customFormat="1" ht="18" customHeight="1" x14ac:dyDescent="0.15">
      <c r="A55" s="13" t="s">
        <v>4</v>
      </c>
      <c r="B55" s="13" t="s">
        <v>5</v>
      </c>
      <c r="C55" s="13" t="s">
        <v>6</v>
      </c>
      <c r="D55" s="13" t="s">
        <v>7</v>
      </c>
      <c r="E55" s="83" t="s">
        <v>8</v>
      </c>
      <c r="F55" s="83" t="s">
        <v>3</v>
      </c>
      <c r="G55" s="76"/>
      <c r="H55" s="76"/>
      <c r="I55" s="76"/>
      <c r="L55" s="78"/>
    </row>
    <row r="56" spans="1:12" s="74" customFormat="1" ht="33" customHeight="1" x14ac:dyDescent="0.15">
      <c r="A56" s="26" t="s">
        <v>40</v>
      </c>
      <c r="B56" s="41" t="s">
        <v>77</v>
      </c>
      <c r="C56" s="39" t="s">
        <v>0</v>
      </c>
      <c r="D56" s="68">
        <v>0.73199999999999998</v>
      </c>
      <c r="E56" s="5">
        <v>1400000</v>
      </c>
      <c r="F56" s="4">
        <f>+D56*E56</f>
        <v>1024800</v>
      </c>
      <c r="G56" s="73"/>
      <c r="H56" s="73"/>
      <c r="I56" s="73"/>
      <c r="L56" s="75"/>
    </row>
    <row r="57" spans="1:12" s="74" customFormat="1" ht="33" customHeight="1" x14ac:dyDescent="0.15">
      <c r="A57" s="26" t="s">
        <v>41</v>
      </c>
      <c r="B57" s="41" t="s">
        <v>81</v>
      </c>
      <c r="C57" s="39" t="s">
        <v>2</v>
      </c>
      <c r="D57" s="84">
        <v>17.100000000000001</v>
      </c>
      <c r="E57" s="85">
        <v>65000</v>
      </c>
      <c r="F57" s="4">
        <f t="shared" ref="F57:F62" si="5">+D57*E57</f>
        <v>1111500</v>
      </c>
      <c r="G57" s="73"/>
      <c r="H57" s="73"/>
      <c r="I57" s="73"/>
      <c r="L57" s="75"/>
    </row>
    <row r="58" spans="1:12" s="74" customFormat="1" ht="51" customHeight="1" x14ac:dyDescent="0.15">
      <c r="A58" s="26" t="s">
        <v>42</v>
      </c>
      <c r="B58" s="41" t="s">
        <v>82</v>
      </c>
      <c r="C58" s="39" t="s">
        <v>43</v>
      </c>
      <c r="D58" s="84">
        <v>15.5</v>
      </c>
      <c r="E58" s="85">
        <v>19500</v>
      </c>
      <c r="F58" s="4">
        <f t="shared" si="5"/>
        <v>302250</v>
      </c>
      <c r="G58" s="73"/>
      <c r="H58" s="73"/>
      <c r="I58" s="73"/>
      <c r="L58" s="75"/>
    </row>
    <row r="59" spans="1:12" ht="33" customHeight="1" x14ac:dyDescent="0.15">
      <c r="A59" s="26" t="s">
        <v>78</v>
      </c>
      <c r="B59" s="41" t="s">
        <v>88</v>
      </c>
      <c r="C59" s="39" t="s">
        <v>2</v>
      </c>
      <c r="D59" s="84">
        <v>27.88</v>
      </c>
      <c r="E59" s="85">
        <v>35000</v>
      </c>
      <c r="F59" s="4">
        <f t="shared" si="5"/>
        <v>975800</v>
      </c>
      <c r="G59" s="89"/>
      <c r="H59" s="89"/>
      <c r="I59" s="89"/>
      <c r="K59" s="8"/>
      <c r="L59" s="90"/>
    </row>
    <row r="60" spans="1:12" s="43" customFormat="1" ht="18" customHeight="1" x14ac:dyDescent="0.15">
      <c r="A60" s="26" t="s">
        <v>79</v>
      </c>
      <c r="B60" s="86" t="s">
        <v>92</v>
      </c>
      <c r="C60" s="39" t="s">
        <v>43</v>
      </c>
      <c r="D60" s="84">
        <v>15.5</v>
      </c>
      <c r="E60" s="92">
        <v>8500</v>
      </c>
      <c r="F60" s="87">
        <f t="shared" si="5"/>
        <v>131750</v>
      </c>
      <c r="G60" s="93"/>
      <c r="H60" s="93"/>
      <c r="I60" s="93"/>
      <c r="L60" s="94"/>
    </row>
    <row r="61" spans="1:12" s="80" customFormat="1" ht="33" customHeight="1" x14ac:dyDescent="0.15">
      <c r="A61" s="26" t="s">
        <v>89</v>
      </c>
      <c r="B61" s="86" t="s">
        <v>103</v>
      </c>
      <c r="C61" s="39" t="s">
        <v>43</v>
      </c>
      <c r="D61" s="84">
        <v>4.5999999999999996</v>
      </c>
      <c r="E61" s="92">
        <v>30000</v>
      </c>
      <c r="F61" s="4">
        <f t="shared" si="5"/>
        <v>138000</v>
      </c>
      <c r="G61" s="79"/>
      <c r="H61" s="79"/>
      <c r="I61" s="79"/>
      <c r="L61" s="81"/>
    </row>
    <row r="62" spans="1:12" s="80" customFormat="1" ht="18" customHeight="1" x14ac:dyDescent="0.15">
      <c r="A62" s="26" t="s">
        <v>93</v>
      </c>
      <c r="B62" s="1" t="s">
        <v>94</v>
      </c>
      <c r="C62" s="2" t="s">
        <v>43</v>
      </c>
      <c r="D62" s="67">
        <v>13</v>
      </c>
      <c r="E62" s="87">
        <v>18500</v>
      </c>
      <c r="F62" s="4">
        <f t="shared" si="5"/>
        <v>240500</v>
      </c>
      <c r="G62" s="79"/>
      <c r="H62" s="79"/>
      <c r="I62" s="79"/>
      <c r="L62" s="81"/>
    </row>
    <row r="63" spans="1:12" s="74" customFormat="1" ht="24" customHeight="1" x14ac:dyDescent="0.15">
      <c r="A63" s="122" t="s">
        <v>80</v>
      </c>
      <c r="B63" s="123"/>
      <c r="C63" s="123"/>
      <c r="D63" s="123"/>
      <c r="E63" s="124"/>
      <c r="F63" s="88">
        <f>SUM(F56:F62)</f>
        <v>3924600</v>
      </c>
      <c r="G63" s="73"/>
      <c r="H63" s="73"/>
      <c r="I63" s="73"/>
      <c r="L63" s="75"/>
    </row>
    <row r="64" spans="1:12" ht="18" customHeight="1" x14ac:dyDescent="0.15">
      <c r="A64" s="28"/>
      <c r="B64" s="29"/>
      <c r="C64" s="30"/>
      <c r="D64" s="54"/>
      <c r="E64" s="55"/>
      <c r="F64" s="55"/>
    </row>
    <row r="65" spans="1:12" ht="18" customHeight="1" x14ac:dyDescent="0.15">
      <c r="A65" s="118" t="s">
        <v>85</v>
      </c>
      <c r="B65" s="118"/>
      <c r="C65" s="30"/>
      <c r="D65" s="54"/>
      <c r="E65" s="55"/>
      <c r="F65" s="55"/>
    </row>
    <row r="66" spans="1:12" ht="18" customHeight="1" x14ac:dyDescent="0.15">
      <c r="A66" s="70"/>
      <c r="B66" s="70"/>
      <c r="C66" s="30"/>
      <c r="D66" s="54"/>
      <c r="E66" s="55"/>
      <c r="F66" s="55"/>
    </row>
    <row r="67" spans="1:12" s="12" customFormat="1" ht="21" customHeight="1" x14ac:dyDescent="0.15">
      <c r="A67" s="13" t="s">
        <v>4</v>
      </c>
      <c r="B67" s="13" t="s">
        <v>5</v>
      </c>
      <c r="C67" s="13" t="s">
        <v>6</v>
      </c>
      <c r="D67" s="13" t="s">
        <v>7</v>
      </c>
      <c r="E67" s="14" t="s">
        <v>8</v>
      </c>
      <c r="F67" s="14" t="s">
        <v>3</v>
      </c>
      <c r="G67" s="15"/>
      <c r="H67" s="16"/>
      <c r="I67" s="16"/>
      <c r="K67" s="15"/>
      <c r="L67" s="17"/>
    </row>
    <row r="68" spans="1:12" ht="33" customHeight="1" x14ac:dyDescent="0.15">
      <c r="A68" s="59" t="s">
        <v>67</v>
      </c>
      <c r="B68" s="41" t="s">
        <v>75</v>
      </c>
      <c r="C68" s="39" t="s">
        <v>6</v>
      </c>
      <c r="D68" s="103">
        <v>4</v>
      </c>
      <c r="E68" s="38">
        <v>50000</v>
      </c>
      <c r="F68" s="38">
        <f t="shared" ref="F68" si="6">+D68*E68</f>
        <v>200000</v>
      </c>
      <c r="G68" s="57"/>
      <c r="L68" s="10">
        <f>J68*K68</f>
        <v>0</v>
      </c>
    </row>
    <row r="69" spans="1:12" s="24" customFormat="1" ht="21" customHeight="1" x14ac:dyDescent="0.15">
      <c r="A69" s="119" t="s">
        <v>44</v>
      </c>
      <c r="B69" s="120"/>
      <c r="C69" s="120"/>
      <c r="D69" s="120"/>
      <c r="E69" s="121"/>
      <c r="F69" s="48">
        <f>SUM(F68)</f>
        <v>200000</v>
      </c>
      <c r="G69" s="21"/>
      <c r="H69" s="22"/>
      <c r="I69" s="23"/>
      <c r="K69" s="21"/>
      <c r="L69" s="25"/>
    </row>
    <row r="70" spans="1:12" ht="18" customHeight="1" x14ac:dyDescent="0.15">
      <c r="A70" s="70"/>
      <c r="B70" s="70"/>
      <c r="C70" s="30"/>
      <c r="D70" s="54"/>
      <c r="E70" s="55"/>
      <c r="F70" s="55"/>
    </row>
    <row r="71" spans="1:12" ht="18" customHeight="1" x14ac:dyDescent="0.15">
      <c r="A71" s="118" t="s">
        <v>68</v>
      </c>
      <c r="B71" s="118"/>
      <c r="C71" s="30"/>
      <c r="D71" s="54"/>
      <c r="E71" s="55"/>
      <c r="F71" s="55"/>
    </row>
    <row r="72" spans="1:12" ht="18" customHeight="1" x14ac:dyDescent="0.15">
      <c r="A72" s="70"/>
      <c r="B72" s="70"/>
      <c r="C72" s="30"/>
      <c r="D72" s="54"/>
      <c r="E72" s="55"/>
      <c r="F72" s="55"/>
    </row>
    <row r="73" spans="1:12" s="12" customFormat="1" ht="21" customHeight="1" x14ac:dyDescent="0.15">
      <c r="A73" s="13" t="s">
        <v>4</v>
      </c>
      <c r="B73" s="13" t="s">
        <v>5</v>
      </c>
      <c r="C73" s="13" t="s">
        <v>6</v>
      </c>
      <c r="D73" s="13" t="s">
        <v>7</v>
      </c>
      <c r="E73" s="14" t="s">
        <v>8</v>
      </c>
      <c r="F73" s="14" t="s">
        <v>3</v>
      </c>
      <c r="G73" s="15"/>
      <c r="H73" s="16"/>
      <c r="I73" s="16"/>
      <c r="K73" s="15"/>
      <c r="L73" s="17"/>
    </row>
    <row r="74" spans="1:12" s="12" customFormat="1" ht="18" customHeight="1" x14ac:dyDescent="0.15">
      <c r="A74" s="59" t="s">
        <v>45</v>
      </c>
      <c r="B74" s="72" t="s">
        <v>96</v>
      </c>
      <c r="C74" s="39" t="s">
        <v>2</v>
      </c>
      <c r="D74" s="104">
        <v>129.13</v>
      </c>
      <c r="E74" s="40">
        <v>8000</v>
      </c>
      <c r="F74" s="56">
        <f>D74*E74</f>
        <v>1033040</v>
      </c>
      <c r="G74" s="15"/>
      <c r="H74" s="16"/>
      <c r="I74" s="16"/>
      <c r="K74" s="15"/>
      <c r="L74" s="17"/>
    </row>
    <row r="75" spans="1:12" s="12" customFormat="1" ht="33" customHeight="1" x14ac:dyDescent="0.15">
      <c r="A75" s="59" t="s">
        <v>46</v>
      </c>
      <c r="B75" s="60" t="s">
        <v>50</v>
      </c>
      <c r="C75" s="39" t="s">
        <v>2</v>
      </c>
      <c r="D75" s="104">
        <v>51.15</v>
      </c>
      <c r="E75" s="56">
        <v>10500</v>
      </c>
      <c r="F75" s="56">
        <f t="shared" ref="F75" si="7">D75*E75</f>
        <v>537075</v>
      </c>
      <c r="G75" s="15"/>
      <c r="H75" s="16"/>
      <c r="I75" s="16"/>
      <c r="K75" s="15"/>
      <c r="L75" s="17"/>
    </row>
    <row r="76" spans="1:12" s="12" customFormat="1" ht="33" customHeight="1" x14ac:dyDescent="0.15">
      <c r="A76" s="59" t="s">
        <v>47</v>
      </c>
      <c r="B76" s="60" t="s">
        <v>52</v>
      </c>
      <c r="C76" s="39" t="s">
        <v>2</v>
      </c>
      <c r="D76" s="104">
        <v>77.98</v>
      </c>
      <c r="E76" s="56">
        <v>9200</v>
      </c>
      <c r="F76" s="56">
        <f t="shared" ref="F76:F77" si="8">D76*E76</f>
        <v>717416</v>
      </c>
      <c r="G76" s="15"/>
      <c r="H76" s="16"/>
      <c r="I76" s="16"/>
      <c r="K76" s="15"/>
      <c r="L76" s="17"/>
    </row>
    <row r="77" spans="1:12" s="12" customFormat="1" ht="33" customHeight="1" x14ac:dyDescent="0.15">
      <c r="A77" s="59" t="s">
        <v>91</v>
      </c>
      <c r="B77" s="1" t="s">
        <v>90</v>
      </c>
      <c r="C77" s="91" t="s">
        <v>2</v>
      </c>
      <c r="D77" s="104">
        <v>19.27</v>
      </c>
      <c r="E77" s="92">
        <v>12800</v>
      </c>
      <c r="F77" s="106">
        <f t="shared" si="8"/>
        <v>246656</v>
      </c>
      <c r="G77" s="15"/>
      <c r="H77" s="16"/>
      <c r="I77" s="16"/>
      <c r="K77" s="15"/>
      <c r="L77" s="17"/>
    </row>
    <row r="78" spans="1:12" ht="21" customHeight="1" x14ac:dyDescent="0.15">
      <c r="A78" s="119" t="s">
        <v>84</v>
      </c>
      <c r="B78" s="120"/>
      <c r="C78" s="120"/>
      <c r="D78" s="120"/>
      <c r="E78" s="121"/>
      <c r="F78" s="20">
        <f>SUM(F74:F77)</f>
        <v>2534187</v>
      </c>
    </row>
    <row r="79" spans="1:12" ht="18" customHeight="1" x14ac:dyDescent="0.15"/>
    <row r="80" spans="1:12" ht="18" customHeight="1" x14ac:dyDescent="0.15">
      <c r="A80" s="118" t="s">
        <v>69</v>
      </c>
      <c r="B80" s="118"/>
      <c r="C80" s="30"/>
      <c r="D80" s="54"/>
      <c r="E80" s="55"/>
      <c r="F80" s="55"/>
    </row>
    <row r="81" spans="1:12" ht="18" customHeight="1" x14ac:dyDescent="0.15">
      <c r="A81" s="70"/>
      <c r="B81" s="70"/>
      <c r="C81" s="30"/>
      <c r="D81" s="54"/>
      <c r="E81" s="55"/>
      <c r="F81" s="55"/>
    </row>
    <row r="82" spans="1:12" s="12" customFormat="1" ht="21" customHeight="1" x14ac:dyDescent="0.15">
      <c r="A82" s="13" t="s">
        <v>4</v>
      </c>
      <c r="B82" s="13" t="s">
        <v>5</v>
      </c>
      <c r="C82" s="13" t="s">
        <v>6</v>
      </c>
      <c r="D82" s="13" t="s">
        <v>7</v>
      </c>
      <c r="E82" s="14" t="s">
        <v>8</v>
      </c>
      <c r="F82" s="14" t="s">
        <v>3</v>
      </c>
      <c r="G82" s="15"/>
      <c r="H82" s="16"/>
      <c r="I82" s="16"/>
      <c r="K82" s="15"/>
      <c r="L82" s="17"/>
    </row>
    <row r="83" spans="1:12" ht="33" customHeight="1" x14ac:dyDescent="0.15">
      <c r="A83" s="59" t="s">
        <v>48</v>
      </c>
      <c r="B83" s="41" t="s">
        <v>99</v>
      </c>
      <c r="C83" s="2" t="s">
        <v>10</v>
      </c>
      <c r="D83" s="98">
        <v>1</v>
      </c>
      <c r="E83" s="58">
        <v>575000</v>
      </c>
      <c r="F83" s="58">
        <f>+D83*E83</f>
        <v>575000</v>
      </c>
    </row>
    <row r="84" spans="1:12" ht="18" customHeight="1" x14ac:dyDescent="0.15">
      <c r="A84" s="59" t="s">
        <v>49</v>
      </c>
      <c r="B84" s="41" t="s">
        <v>98</v>
      </c>
      <c r="C84" s="95" t="s">
        <v>6</v>
      </c>
      <c r="D84" s="98">
        <v>0</v>
      </c>
      <c r="E84" s="96">
        <v>9000</v>
      </c>
      <c r="F84" s="96">
        <f t="shared" ref="F84" si="9">+D84*E84</f>
        <v>0</v>
      </c>
    </row>
    <row r="85" spans="1:12" ht="33" customHeight="1" x14ac:dyDescent="0.15">
      <c r="A85" s="59" t="s">
        <v>51</v>
      </c>
      <c r="B85" s="41" t="s">
        <v>97</v>
      </c>
      <c r="C85" s="2" t="s">
        <v>6</v>
      </c>
      <c r="D85" s="98">
        <v>4</v>
      </c>
      <c r="E85" s="58">
        <v>32000</v>
      </c>
      <c r="F85" s="58">
        <f t="shared" ref="F85:F87" si="10">+D85*E85</f>
        <v>128000</v>
      </c>
    </row>
    <row r="86" spans="1:12" ht="33" customHeight="1" x14ac:dyDescent="0.15">
      <c r="A86" s="59" t="s">
        <v>53</v>
      </c>
      <c r="B86" s="41" t="s">
        <v>100</v>
      </c>
      <c r="C86" s="2" t="s">
        <v>6</v>
      </c>
      <c r="D86" s="97">
        <v>0</v>
      </c>
      <c r="E86" s="85">
        <v>37500</v>
      </c>
      <c r="F86" s="85">
        <f t="shared" si="10"/>
        <v>0</v>
      </c>
    </row>
    <row r="87" spans="1:12" ht="33" customHeight="1" x14ac:dyDescent="0.15">
      <c r="A87" s="59" t="s">
        <v>54</v>
      </c>
      <c r="B87" s="1" t="s">
        <v>101</v>
      </c>
      <c r="C87" s="2" t="s">
        <v>6</v>
      </c>
      <c r="D87" s="98">
        <v>4</v>
      </c>
      <c r="E87" s="58">
        <v>27500</v>
      </c>
      <c r="F87" s="58">
        <f t="shared" si="10"/>
        <v>110000</v>
      </c>
    </row>
    <row r="88" spans="1:12" ht="21" customHeight="1" x14ac:dyDescent="0.15">
      <c r="A88" s="119" t="s">
        <v>55</v>
      </c>
      <c r="B88" s="120"/>
      <c r="C88" s="120"/>
      <c r="D88" s="120"/>
      <c r="E88" s="121"/>
      <c r="F88" s="48">
        <f>SUM(F83:F87)</f>
        <v>813000</v>
      </c>
    </row>
    <row r="89" spans="1:12" ht="18" customHeight="1" x14ac:dyDescent="0.15"/>
    <row r="90" spans="1:12" ht="18" customHeight="1" x14ac:dyDescent="0.15"/>
    <row r="91" spans="1:12" ht="18" customHeight="1" x14ac:dyDescent="0.2">
      <c r="A91" s="108" t="s">
        <v>56</v>
      </c>
      <c r="B91" s="109"/>
      <c r="C91" s="109"/>
      <c r="D91" s="109"/>
      <c r="E91" s="109"/>
      <c r="F91" s="110"/>
    </row>
    <row r="92" spans="1:12" ht="18" customHeight="1" x14ac:dyDescent="0.15"/>
    <row r="93" spans="1:12" ht="21" customHeight="1" x14ac:dyDescent="0.15">
      <c r="A93" s="107" t="str">
        <f>+A4</f>
        <v>SERIE N° 1 : DEMOLITION</v>
      </c>
      <c r="B93" s="107"/>
      <c r="F93" s="10">
        <f>F8</f>
        <v>3500000</v>
      </c>
    </row>
    <row r="94" spans="1:12" ht="21" customHeight="1" x14ac:dyDescent="0.15">
      <c r="A94" s="107" t="str">
        <f>+A10</f>
        <v>SERIE N° 2 : TERRASSEMENT</v>
      </c>
      <c r="B94" s="107"/>
      <c r="F94" s="10">
        <f>F14</f>
        <v>40199.999999999993</v>
      </c>
    </row>
    <row r="95" spans="1:12" ht="21" customHeight="1" x14ac:dyDescent="0.15">
      <c r="A95" s="43" t="str">
        <f>+A16</f>
        <v xml:space="preserve">SERIE N° 3 : BETONS ET MACONNERIES EN INFRASTRUCTURE </v>
      </c>
      <c r="B95" s="43"/>
      <c r="F95" s="10">
        <f>F26</f>
        <v>2660437.3600000003</v>
      </c>
    </row>
    <row r="96" spans="1:12" ht="21" customHeight="1" x14ac:dyDescent="0.15">
      <c r="A96" s="43" t="str">
        <f>+A28</f>
        <v>SERIE N° 4 : BETONS ET MACONNERIES EN SUPERSTRUCTURE</v>
      </c>
      <c r="B96" s="43"/>
      <c r="F96" s="10">
        <f>F37</f>
        <v>10261870.800000001</v>
      </c>
    </row>
    <row r="97" spans="1:12" ht="21" customHeight="1" x14ac:dyDescent="0.15">
      <c r="A97" s="107" t="str">
        <f>+A39</f>
        <v xml:space="preserve">SERIE N° 5: ENDUIT </v>
      </c>
      <c r="B97" s="107"/>
      <c r="F97" s="10">
        <f>F43</f>
        <v>1565055.5999999999</v>
      </c>
    </row>
    <row r="98" spans="1:12" ht="21" customHeight="1" x14ac:dyDescent="0.15">
      <c r="A98" s="69" t="str">
        <f>A45</f>
        <v>SERIE N° 6: REVETEMENT</v>
      </c>
      <c r="B98" s="69"/>
      <c r="F98" s="10">
        <f>F51</f>
        <v>2073515.25</v>
      </c>
    </row>
    <row r="99" spans="1:12" ht="21" customHeight="1" x14ac:dyDescent="0.15">
      <c r="A99" s="69" t="str">
        <f>A53</f>
        <v xml:space="preserve">SERIE N° 7: CHARPENTE - COUVERTURE - PLAFONNAGE </v>
      </c>
      <c r="B99" s="69"/>
      <c r="F99" s="10">
        <f>F63</f>
        <v>3924600</v>
      </c>
    </row>
    <row r="100" spans="1:12" ht="21" customHeight="1" x14ac:dyDescent="0.15">
      <c r="A100" s="107" t="str">
        <f>+A65</f>
        <v>SERIE N° 8: MENUISERIE BOIS</v>
      </c>
      <c r="B100" s="107"/>
      <c r="F100" s="10">
        <f>F69</f>
        <v>200000</v>
      </c>
    </row>
    <row r="101" spans="1:12" ht="21" customHeight="1" x14ac:dyDescent="0.15">
      <c r="A101" s="107" t="str">
        <f>+A71</f>
        <v>SERIE N° 9: PEINTURE</v>
      </c>
      <c r="B101" s="107"/>
      <c r="F101" s="10">
        <f>F78</f>
        <v>2534187</v>
      </c>
    </row>
    <row r="102" spans="1:12" ht="21" customHeight="1" x14ac:dyDescent="0.15">
      <c r="A102" s="107" t="str">
        <f>+A80</f>
        <v>SERIE N° 10: ELECTRICITE</v>
      </c>
      <c r="B102" s="107"/>
      <c r="F102" s="10">
        <f>F88</f>
        <v>813000</v>
      </c>
    </row>
    <row r="103" spans="1:12" ht="18" customHeight="1" x14ac:dyDescent="0.15"/>
    <row r="104" spans="1:12" s="63" customFormat="1" ht="21" customHeight="1" x14ac:dyDescent="0.2">
      <c r="A104" s="113" t="s">
        <v>57</v>
      </c>
      <c r="B104" s="114"/>
      <c r="C104" s="114"/>
      <c r="D104" s="114"/>
      <c r="E104" s="115"/>
      <c r="F104" s="105">
        <f>SUM(F93:F103)</f>
        <v>27572866.010000002</v>
      </c>
      <c r="G104" s="61"/>
      <c r="H104" s="62"/>
      <c r="I104" s="62"/>
      <c r="K104" s="64"/>
      <c r="L104" s="62"/>
    </row>
    <row r="105" spans="1:12" ht="18" customHeight="1" x14ac:dyDescent="0.15"/>
    <row r="106" spans="1:12" ht="35.25" customHeight="1" x14ac:dyDescent="0.15">
      <c r="A106" s="116" t="s">
        <v>104</v>
      </c>
      <c r="B106" s="117"/>
      <c r="C106" s="117"/>
      <c r="D106" s="117"/>
      <c r="E106" s="117"/>
      <c r="F106" s="117"/>
      <c r="G106" s="65"/>
    </row>
    <row r="107" spans="1:12" ht="18" customHeight="1" x14ac:dyDescent="0.15">
      <c r="A107" s="111"/>
      <c r="B107" s="112"/>
      <c r="C107" s="112"/>
      <c r="D107" s="112"/>
      <c r="E107" s="112"/>
      <c r="F107" s="112"/>
      <c r="G107" s="65"/>
    </row>
    <row r="108" spans="1:12" ht="18" customHeight="1" x14ac:dyDescent="0.15"/>
    <row r="109" spans="1:12" ht="18" customHeight="1" x14ac:dyDescent="0.15">
      <c r="E109" s="7"/>
      <c r="F109" s="66"/>
    </row>
  </sheetData>
  <mergeCells count="32">
    <mergeCell ref="A39:B39"/>
    <mergeCell ref="A14:E14"/>
    <mergeCell ref="A16:D16"/>
    <mergeCell ref="A26:E26"/>
    <mergeCell ref="A28:D28"/>
    <mergeCell ref="A37:E37"/>
    <mergeCell ref="A1:F1"/>
    <mergeCell ref="A2:F2"/>
    <mergeCell ref="A4:B4"/>
    <mergeCell ref="A8:E8"/>
    <mergeCell ref="A10:B10"/>
    <mergeCell ref="A45:B45"/>
    <mergeCell ref="A51:E51"/>
    <mergeCell ref="A65:B65"/>
    <mergeCell ref="A69:E69"/>
    <mergeCell ref="A43:E43"/>
    <mergeCell ref="A53:B53"/>
    <mergeCell ref="A63:E63"/>
    <mergeCell ref="A71:B71"/>
    <mergeCell ref="A78:E78"/>
    <mergeCell ref="A80:B80"/>
    <mergeCell ref="A88:E88"/>
    <mergeCell ref="A93:B93"/>
    <mergeCell ref="A94:B94"/>
    <mergeCell ref="A97:B97"/>
    <mergeCell ref="A100:B100"/>
    <mergeCell ref="A91:F91"/>
    <mergeCell ref="A107:F107"/>
    <mergeCell ref="A101:B101"/>
    <mergeCell ref="A102:B102"/>
    <mergeCell ref="A104:E104"/>
    <mergeCell ref="A106:F10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BATIMENT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Mamy</dc:creator>
  <cp:lastModifiedBy>ANDRY</cp:lastModifiedBy>
  <cp:lastPrinted>2020-12-07T14:31:30Z</cp:lastPrinted>
  <dcterms:created xsi:type="dcterms:W3CDTF">2020-12-04T12:42:36Z</dcterms:created>
  <dcterms:modified xsi:type="dcterms:W3CDTF">2023-10-04T16:01:07Z</dcterms:modified>
</cp:coreProperties>
</file>