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715" tabRatio="570"/>
  </bookViews>
  <sheets>
    <sheet name=" wc" sheetId="57" r:id="rId1"/>
  </sheets>
  <calcPr calcId="124519"/>
</workbook>
</file>

<file path=xl/calcChain.xml><?xml version="1.0" encoding="utf-8"?>
<calcChain xmlns="http://schemas.openxmlformats.org/spreadsheetml/2006/main">
  <c r="A85" i="57"/>
  <c r="A84"/>
  <c r="A83"/>
  <c r="A82"/>
  <c r="A81"/>
  <c r="A80"/>
  <c r="A79"/>
  <c r="A78"/>
  <c r="F51" l="1"/>
  <c r="F50"/>
  <c r="F49"/>
  <c r="F41"/>
  <c r="F42" s="1"/>
  <c r="F82" s="1"/>
  <c r="D24" l="1"/>
  <c r="D23"/>
  <c r="F13" l="1"/>
  <c r="F14" s="1"/>
  <c r="F79" s="1"/>
  <c r="F65" l="1"/>
  <c r="F64"/>
  <c r="F63"/>
  <c r="F57"/>
  <c r="F58" s="1"/>
  <c r="F83" s="1"/>
  <c r="F48"/>
  <c r="F47"/>
  <c r="F35"/>
  <c r="F34"/>
  <c r="F28"/>
  <c r="F27"/>
  <c r="F26"/>
  <c r="F25"/>
  <c r="F24"/>
  <c r="F23"/>
  <c r="F22"/>
  <c r="F21"/>
  <c r="F20"/>
  <c r="F19"/>
  <c r="F29" l="1"/>
  <c r="F80" s="1"/>
  <c r="F36"/>
  <c r="F81" s="1"/>
  <c r="F52"/>
  <c r="F66"/>
  <c r="F84" s="1"/>
  <c r="F72" l="1"/>
  <c r="F71"/>
  <c r="F7"/>
  <c r="F8" s="1"/>
  <c r="F78" s="1"/>
  <c r="F73" l="1"/>
  <c r="F85" s="1"/>
  <c r="F87" l="1"/>
</calcChain>
</file>

<file path=xl/sharedStrings.xml><?xml version="1.0" encoding="utf-8"?>
<sst xmlns="http://schemas.openxmlformats.org/spreadsheetml/2006/main" count="156" uniqueCount="86">
  <si>
    <t>II-1</t>
  </si>
  <si>
    <t>m2</t>
  </si>
  <si>
    <t>m3</t>
  </si>
  <si>
    <t>III-1</t>
  </si>
  <si>
    <t>III-2</t>
  </si>
  <si>
    <t>III-3</t>
  </si>
  <si>
    <t>III-4</t>
  </si>
  <si>
    <t>kg</t>
  </si>
  <si>
    <t>V-1</t>
  </si>
  <si>
    <t>ml</t>
  </si>
  <si>
    <t>VII-1</t>
  </si>
  <si>
    <t>U</t>
  </si>
  <si>
    <t>VII-2</t>
  </si>
  <si>
    <t>VIII-1</t>
  </si>
  <si>
    <t>VIII-2</t>
  </si>
  <si>
    <t>III-5</t>
  </si>
  <si>
    <t>III-6</t>
  </si>
  <si>
    <t>VIII-3</t>
  </si>
  <si>
    <t>IX-1</t>
  </si>
  <si>
    <t>IX-2</t>
  </si>
  <si>
    <t>N° DE PRIX</t>
  </si>
  <si>
    <t>DESIGNATION DES TRAVAUX</t>
  </si>
  <si>
    <t>QUANTITE</t>
  </si>
  <si>
    <t>MONTANT</t>
  </si>
  <si>
    <t>PU (Ar.)</t>
  </si>
  <si>
    <t>TOTAL GENERAL</t>
  </si>
  <si>
    <t>III-7</t>
  </si>
  <si>
    <t>V-2</t>
  </si>
  <si>
    <t>SERIE N° 2 : TERRASSEMENT</t>
  </si>
  <si>
    <t>VI-1</t>
  </si>
  <si>
    <t>VII-3</t>
  </si>
  <si>
    <t>TOTAL TERRASSEMENT</t>
  </si>
  <si>
    <t>TOTAL PEINTURE ET VITRERIE</t>
  </si>
  <si>
    <t>TOTAL MENUISERIE BOIS</t>
  </si>
  <si>
    <t>I-1</t>
  </si>
  <si>
    <t>Installation et repli de chantier</t>
  </si>
  <si>
    <t>Fft</t>
  </si>
  <si>
    <t>SERIE N° 1 : INSTALLATION</t>
  </si>
  <si>
    <t>TOTAL INSTALLATION</t>
  </si>
  <si>
    <t>TOTAL PLOMBERIE SANITAIRE</t>
  </si>
  <si>
    <t>RECAPITULATION</t>
  </si>
  <si>
    <t>Fouille en rigole, en terrain meuble de toute nature</t>
  </si>
  <si>
    <t>Fourniture et mise en œuvre d'hérissonnage en pierre sèche d'épaisseur de 0,15 m</t>
  </si>
  <si>
    <t>Fourniture et mise en œuvre du béton dosé à 300kg/m3 de CEM I 42,5 d'épaisseur de 0,08 m pour dallage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</si>
  <si>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</si>
  <si>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</si>
  <si>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</si>
  <si>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>SERIE N° 6: REVETEMENT</t>
  </si>
  <si>
    <t xml:space="preserve">Charpente en bois dur pour des pannes, solives et entretoises  y compris fixation et toutes sujétions de pose </t>
  </si>
  <si>
    <t>Fourniture et pose de gorge en pin</t>
  </si>
  <si>
    <t xml:space="preserve">TOTAL CHARPENTE - COUVERTURE - PLAFONNAGE </t>
  </si>
  <si>
    <t>Peinture à l'eau plastique extérieure de type Valnyl ou Torgapint lavable en deux couches</t>
  </si>
  <si>
    <t>Peinture à l'eau plastique intérieure de type Valnyl ou Torgapint lavable en deux couches</t>
  </si>
  <si>
    <t>Enduit ordinaire au mortier de ciment dosé à 300kg/m3 d'épaisseur de 0,015 m pour les murs, les plafonds et les faces vues du béton</t>
  </si>
  <si>
    <t xml:space="preserve">Fourniture et mise en œuvre du béton armé dosé à 350kg/m3 de CEM I 42,5 pour les semelles isolées et les attentes poteaux </t>
  </si>
  <si>
    <r>
      <t>Fourniture et mise en œuvre du béton de proprété dosé à 150kg/m</t>
    </r>
    <r>
      <rPr>
        <vertAlign val="superscript"/>
        <sz val="11"/>
        <rFont val="Arial Narrow"/>
        <family val="2"/>
      </rPr>
      <t>3</t>
    </r>
    <r>
      <rPr>
        <sz val="11"/>
        <rFont val="Arial Narrow"/>
        <family val="2"/>
      </rPr>
      <t xml:space="preserve"> de CEM I 42,5 d'épaisseur 0.05 m des semelles filantes</t>
    </r>
  </si>
  <si>
    <t>BORDEREAU DE DETAIL ESTIMATIF</t>
  </si>
  <si>
    <t>Fourniture et pose de plafonnage en volige pin de 15x90, y compris toutes accèssoires de pose</t>
  </si>
  <si>
    <t xml:space="preserve">Fourniture et mise en oeuvre de maçonnerie de parpaing de 10*20*40 hourdée au mortier de ciment dosé à 300 kg/m3                </t>
  </si>
  <si>
    <t>Tuyauterie d'alimentation d'eau en PPR et d'évacuation en PVC de toute diamètre y compris accessoires</t>
  </si>
  <si>
    <t>Fourniture et pose de claustras y compris toutes sujétions</t>
  </si>
  <si>
    <t>Fournture et mise en œuvre de chape au mortier de ciment dosé à 400kg/m3 pour le cheneau</t>
  </si>
  <si>
    <t>Peinture à l'huile glycérophtalique en deux couches avec toutes sujétions d'exécution pour ouvrage bois et plafond et soubassement à l'extérieur et à l'intérieur</t>
  </si>
  <si>
    <t>III-8</t>
  </si>
  <si>
    <t>III-9</t>
  </si>
  <si>
    <t>III-10</t>
  </si>
  <si>
    <t>Fourniture et pose WC à la turque y compris accèssoires</t>
  </si>
  <si>
    <t>SERIE N° 7: MENUISERIE BOIS</t>
  </si>
  <si>
    <t xml:space="preserve">SERIE N° 8: PEINTURE </t>
  </si>
  <si>
    <t>SERIE N° 3 : BETONS ET MACONNERIES EN INFRASTRUCTURE ET SUPERSTRUCTURE</t>
  </si>
  <si>
    <t>TOTAL BETONS ET MACONNERIES EN INFRASTRUCTURE ET SUPERSTRUCTURE</t>
  </si>
  <si>
    <t>SERIE N° 9: PLOMBERIE SANITAIRE</t>
  </si>
  <si>
    <t>Fourniture et pose de planche de rive d'épaisseur de 0,025m, largeurs 0,28m, y compris fixation et toutes sujétions de pose.</t>
  </si>
  <si>
    <t>TOTAL REVETEMENT</t>
  </si>
  <si>
    <t>Fourniture et pose de porte de communication avec bâtis en bois dur  à un vantail de dimension de (70 x 190)</t>
  </si>
  <si>
    <t>TOTAL ENDUIT ET CHAPE</t>
  </si>
  <si>
    <t>SERIE N° 5: ENDUIT ET CHAPE</t>
  </si>
  <si>
    <t>Fourniture et pose des carreaux sols de 30 x 30 y compris coupe et mortier de pose</t>
  </si>
  <si>
    <t>CONSTRUCTION D'UN WC  A 8 COMPARTIMENTS A ANALAIVA</t>
  </si>
  <si>
    <t xml:space="preserve">SERIE N° 7: CHARPENTE - COUVERTURE - PLAFONNAGE </t>
  </si>
  <si>
    <t>VII-4</t>
  </si>
  <si>
    <t>VII-5</t>
  </si>
  <si>
    <t xml:space="preserve">Fourniture et mise en oeuvre de maçonnerie de parpaing de 15*20*40 hourdée au mortier de ciment dosé à 300 kg/m3               </t>
  </si>
  <si>
    <t>Fourniture et pose de couverture en tôle Galvabac  40/100 éme y compris coupe, fixation et toutes sujétions de pose.</t>
  </si>
  <si>
    <t>SERIE N° 10 : CHARPENTE - COUVERTURE - PLAFONNAGE</t>
  </si>
  <si>
    <r>
      <t>Arrêté le présent bordereau de détail quantitatif et estimatif à la somme de</t>
    </r>
    <r>
      <rPr>
        <b/>
        <sz val="11"/>
        <rFont val="Arial Narrow"/>
        <family val="2"/>
      </rPr>
      <t xml:space="preserve"> " VINGT TROIS MILLIONS SEPT CENT QUATRE VINGT QUATRE MILLE CINQ CENT QUATRE VINGT QUINZE ARIARY (Ar. 23 784 595) "</t>
    </r>
  </si>
</sst>
</file>

<file path=xl/styles.xml><?xml version="1.0" encoding="utf-8"?>
<styleSheet xmlns="http://schemas.openxmlformats.org/spreadsheetml/2006/main">
  <numFmts count="4"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</numFmts>
  <fonts count="15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1"/>
      <name val="Arial Narrow"/>
      <family val="2"/>
    </font>
    <font>
      <b/>
      <u/>
      <sz val="11"/>
      <name val="Arial Narrow"/>
      <family val="2"/>
    </font>
    <font>
      <vertAlign val="superscript"/>
      <sz val="11"/>
      <name val="Arial Narrow"/>
      <family val="2"/>
    </font>
    <font>
      <b/>
      <u/>
      <sz val="16"/>
      <name val="Arial Narrow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i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4" fillId="2" borderId="0" xfId="0" applyFont="1" applyFill="1" applyAlignment="1">
      <alignment horizontal="center" wrapText="1"/>
    </xf>
    <xf numFmtId="164" fontId="8" fillId="2" borderId="0" xfId="1" applyFont="1" applyFill="1"/>
    <xf numFmtId="0" fontId="8" fillId="2" borderId="0" xfId="0" applyFont="1" applyFill="1"/>
    <xf numFmtId="167" fontId="8" fillId="2" borderId="0" xfId="1" applyNumberFormat="1" applyFont="1" applyFill="1"/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164" fontId="8" fillId="2" borderId="0" xfId="1" applyFont="1" applyFill="1" applyAlignment="1">
      <alignment horizontal="center"/>
    </xf>
    <xf numFmtId="167" fontId="8" fillId="2" borderId="0" xfId="1" applyNumberFormat="1" applyFont="1" applyFill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167" fontId="8" fillId="2" borderId="1" xfId="1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horizontal="center"/>
    </xf>
    <xf numFmtId="4" fontId="8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/>
    </xf>
    <xf numFmtId="165" fontId="8" fillId="2" borderId="6" xfId="0" applyNumberFormat="1" applyFont="1" applyFill="1" applyBorder="1" applyAlignment="1">
      <alignment horizontal="center"/>
    </xf>
    <xf numFmtId="167" fontId="8" fillId="2" borderId="6" xfId="1" applyNumberFormat="1" applyFont="1" applyFill="1" applyBorder="1"/>
    <xf numFmtId="167" fontId="8" fillId="2" borderId="1" xfId="1" applyNumberFormat="1" applyFont="1" applyFill="1" applyBorder="1"/>
    <xf numFmtId="0" fontId="8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167" fontId="8" fillId="2" borderId="2" xfId="1" applyNumberFormat="1" applyFont="1" applyFill="1" applyBorder="1" applyAlignment="1"/>
    <xf numFmtId="0" fontId="8" fillId="2" borderId="2" xfId="0" applyFont="1" applyFill="1" applyBorder="1" applyAlignment="1">
      <alignment wrapText="1"/>
    </xf>
    <xf numFmtId="167" fontId="8" fillId="2" borderId="1" xfId="1" applyNumberFormat="1" applyFont="1" applyFill="1" applyBorder="1" applyAlignment="1"/>
    <xf numFmtId="0" fontId="8" fillId="2" borderId="0" xfId="0" applyFont="1" applyFill="1" applyAlignment="1"/>
    <xf numFmtId="165" fontId="8" fillId="2" borderId="1" xfId="0" applyNumberFormat="1" applyFont="1" applyFill="1" applyBorder="1" applyAlignment="1">
      <alignment horizontal="center"/>
    </xf>
    <xf numFmtId="4" fontId="8" fillId="2" borderId="3" xfId="0" applyNumberFormat="1" applyFon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167" fontId="8" fillId="2" borderId="0" xfId="1" applyNumberFormat="1" applyFont="1" applyFill="1" applyBorder="1"/>
    <xf numFmtId="167" fontId="8" fillId="2" borderId="2" xfId="1" applyNumberFormat="1" applyFont="1" applyFill="1" applyBorder="1" applyAlignment="1">
      <alignment horizontal="center"/>
    </xf>
    <xf numFmtId="167" fontId="8" fillId="2" borderId="2" xfId="1" applyNumberFormat="1" applyFont="1" applyFill="1" applyBorder="1"/>
    <xf numFmtId="0" fontId="8" fillId="2" borderId="2" xfId="0" applyFont="1" applyFill="1" applyBorder="1" applyAlignment="1">
      <alignment horizontal="center" vertical="center" wrapText="1"/>
    </xf>
    <xf numFmtId="164" fontId="8" fillId="2" borderId="1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/>
    </xf>
    <xf numFmtId="164" fontId="8" fillId="2" borderId="1" xfId="1" applyFont="1" applyFill="1" applyBorder="1" applyAlignment="1"/>
    <xf numFmtId="167" fontId="8" fillId="2" borderId="3" xfId="1" applyNumberFormat="1" applyFont="1" applyFill="1" applyBorder="1" applyAlignment="1"/>
    <xf numFmtId="0" fontId="8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center"/>
    </xf>
    <xf numFmtId="165" fontId="8" fillId="2" borderId="3" xfId="0" applyNumberFormat="1" applyFont="1" applyFill="1" applyBorder="1" applyAlignment="1">
      <alignment horizontal="center"/>
    </xf>
    <xf numFmtId="0" fontId="2" fillId="2" borderId="0" xfId="0" applyFont="1" applyFill="1"/>
    <xf numFmtId="167" fontId="8" fillId="2" borderId="3" xfId="1" applyNumberFormat="1" applyFont="1" applyFill="1" applyBorder="1"/>
    <xf numFmtId="4" fontId="3" fillId="2" borderId="0" xfId="0" applyNumberFormat="1" applyFont="1" applyFill="1" applyBorder="1" applyAlignment="1">
      <alignment horizontal="center" vertical="center" wrapText="1"/>
    </xf>
    <xf numFmtId="167" fontId="6" fillId="2" borderId="1" xfId="1" applyNumberFormat="1" applyFont="1" applyFill="1" applyBorder="1" applyAlignment="1">
      <alignment vertical="center"/>
    </xf>
    <xf numFmtId="167" fontId="6" fillId="2" borderId="0" xfId="1" applyNumberFormat="1" applyFont="1" applyFill="1"/>
    <xf numFmtId="167" fontId="8" fillId="2" borderId="0" xfId="0" applyNumberFormat="1" applyFont="1" applyFill="1" applyAlignment="1">
      <alignment horizontal="center"/>
    </xf>
    <xf numFmtId="167" fontId="8" fillId="2" borderId="0" xfId="1" applyNumberFormat="1" applyFont="1" applyFill="1" applyAlignment="1"/>
    <xf numFmtId="167" fontId="2" fillId="2" borderId="0" xfId="1" applyNumberFormat="1" applyFont="1" applyFill="1"/>
    <xf numFmtId="167" fontId="8" fillId="2" borderId="6" xfId="1" applyNumberFormat="1" applyFont="1" applyFill="1" applyBorder="1" applyAlignment="1"/>
    <xf numFmtId="167" fontId="12" fillId="2" borderId="0" xfId="1" applyNumberFormat="1" applyFont="1" applyFill="1"/>
    <xf numFmtId="167" fontId="6" fillId="2" borderId="1" xfId="1" applyNumberFormat="1" applyFont="1" applyFill="1" applyBorder="1" applyAlignment="1">
      <alignment horizontal="center" vertical="center"/>
    </xf>
    <xf numFmtId="167" fontId="12" fillId="2" borderId="1" xfId="1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167" fontId="14" fillId="2" borderId="0" xfId="0" applyNumberFormat="1" applyFont="1" applyFill="1" applyBorder="1" applyAlignment="1">
      <alignment horizontal="center" vertical="center" wrapText="1"/>
    </xf>
    <xf numFmtId="167" fontId="12" fillId="2" borderId="1" xfId="1" applyNumberFormat="1" applyFont="1" applyFill="1" applyBorder="1"/>
    <xf numFmtId="167" fontId="12" fillId="2" borderId="9" xfId="1" applyNumberFormat="1" applyFont="1" applyFill="1" applyBorder="1"/>
    <xf numFmtId="167" fontId="12" fillId="2" borderId="2" xfId="1" applyNumberFormat="1" applyFont="1" applyFill="1" applyBorder="1" applyAlignment="1">
      <alignment horizontal="center"/>
    </xf>
    <xf numFmtId="167" fontId="12" fillId="2" borderId="0" xfId="1" applyNumberFormat="1" applyFont="1" applyFill="1" applyBorder="1"/>
    <xf numFmtId="167" fontId="12" fillId="2" borderId="1" xfId="1" applyNumberFormat="1" applyFont="1" applyFill="1" applyBorder="1" applyAlignment="1"/>
    <xf numFmtId="167" fontId="12" fillId="2" borderId="2" xfId="1" applyNumberFormat="1" applyFont="1" applyFill="1" applyBorder="1"/>
    <xf numFmtId="167" fontId="12" fillId="2" borderId="2" xfId="1" applyNumberFormat="1" applyFont="1" applyFill="1" applyBorder="1" applyAlignment="1"/>
    <xf numFmtId="167" fontId="6" fillId="2" borderId="0" xfId="1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165" fontId="8" fillId="2" borderId="2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  <xf numFmtId="4" fontId="6" fillId="2" borderId="0" xfId="0" applyNumberFormat="1" applyFont="1" applyFill="1" applyBorder="1" applyAlignment="1">
      <alignment horizontal="center" vertical="center" wrapText="1"/>
    </xf>
    <xf numFmtId="167" fontId="6" fillId="2" borderId="10" xfId="1" applyNumberFormat="1" applyFont="1" applyFill="1" applyBorder="1" applyAlignment="1">
      <alignment vertical="center"/>
    </xf>
    <xf numFmtId="0" fontId="9" fillId="2" borderId="0" xfId="0" applyFont="1" applyFill="1" applyAlignment="1">
      <alignment horizontal="left"/>
    </xf>
    <xf numFmtId="4" fontId="12" fillId="2" borderId="0" xfId="0" applyNumberFormat="1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4" fontId="12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/>
    </xf>
    <xf numFmtId="4" fontId="5" fillId="2" borderId="4" xfId="0" applyNumberFormat="1" applyFont="1" applyFill="1" applyBorder="1" applyAlignment="1">
      <alignment horizontal="center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4" fontId="5" fillId="2" borderId="5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9" fillId="2" borderId="0" xfId="0" applyFont="1" applyFill="1" applyBorder="1" applyAlignment="1">
      <alignment horizontal="left" wrapText="1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8" fillId="2" borderId="0" xfId="0" applyFont="1" applyFill="1" applyAlignment="1">
      <alignment horizontal="left" vertical="top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99"/>
  </sheetPr>
  <dimension ref="A1:H94"/>
  <sheetViews>
    <sheetView tabSelected="1" topLeftCell="A76" workbookViewId="0">
      <selection activeCell="K84" sqref="K84"/>
    </sheetView>
  </sheetViews>
  <sheetFormatPr baseColWidth="10" defaultRowHeight="16.5"/>
  <cols>
    <col min="1" max="1" width="10.7109375" style="6" customWidth="1"/>
    <col min="2" max="2" width="51.5703125" style="3" customWidth="1"/>
    <col min="3" max="3" width="6.85546875" style="6" customWidth="1"/>
    <col min="4" max="4" width="10.85546875" style="6" customWidth="1"/>
    <col min="5" max="5" width="11.5703125" style="4" customWidth="1"/>
    <col min="6" max="6" width="14.140625" style="60" customWidth="1"/>
    <col min="7" max="7" width="11.42578125" style="3"/>
    <col min="8" max="8" width="14" style="4" bestFit="1" customWidth="1"/>
    <col min="9" max="16384" width="11.42578125" style="3"/>
  </cols>
  <sheetData>
    <row r="1" spans="1:8" ht="16.5" customHeight="1">
      <c r="A1" s="90" t="s">
        <v>56</v>
      </c>
      <c r="B1" s="90"/>
      <c r="C1" s="90"/>
      <c r="D1" s="90"/>
      <c r="E1" s="90"/>
      <c r="F1" s="90"/>
    </row>
    <row r="2" spans="1:8" ht="16.5" customHeight="1">
      <c r="A2" s="90" t="s">
        <v>78</v>
      </c>
      <c r="B2" s="90"/>
      <c r="C2" s="90"/>
      <c r="D2" s="90"/>
      <c r="E2" s="90"/>
      <c r="F2" s="90"/>
    </row>
    <row r="3" spans="1:8" ht="16.5" customHeight="1">
      <c r="A3" s="78"/>
      <c r="B3" s="78"/>
      <c r="C3" s="78"/>
      <c r="D3" s="78"/>
      <c r="E3" s="78"/>
      <c r="F3" s="78"/>
    </row>
    <row r="4" spans="1:8" ht="15" customHeight="1">
      <c r="A4" s="85" t="s">
        <v>37</v>
      </c>
      <c r="B4" s="85"/>
      <c r="C4" s="5"/>
    </row>
    <row r="5" spans="1:8" ht="15" customHeight="1"/>
    <row r="6" spans="1:8" s="6" customFormat="1" ht="18" customHeight="1">
      <c r="A6" s="7" t="s">
        <v>20</v>
      </c>
      <c r="B6" s="7" t="s">
        <v>21</v>
      </c>
      <c r="C6" s="7" t="s">
        <v>11</v>
      </c>
      <c r="D6" s="7" t="s">
        <v>22</v>
      </c>
      <c r="E6" s="8" t="s">
        <v>24</v>
      </c>
      <c r="F6" s="61" t="s">
        <v>23</v>
      </c>
      <c r="H6" s="10"/>
    </row>
    <row r="7" spans="1:8" s="6" customFormat="1" ht="18" customHeight="1">
      <c r="A7" s="11" t="s">
        <v>34</v>
      </c>
      <c r="B7" s="12" t="s">
        <v>35</v>
      </c>
      <c r="C7" s="13" t="s">
        <v>36</v>
      </c>
      <c r="D7" s="14">
        <v>1</v>
      </c>
      <c r="E7" s="15">
        <v>150000</v>
      </c>
      <c r="F7" s="62">
        <f>+D7*E7</f>
        <v>150000</v>
      </c>
      <c r="H7" s="10"/>
    </row>
    <row r="8" spans="1:8" ht="19.5" customHeight="1">
      <c r="A8" s="86" t="s">
        <v>38</v>
      </c>
      <c r="B8" s="87"/>
      <c r="C8" s="87"/>
      <c r="D8" s="87"/>
      <c r="E8" s="88"/>
      <c r="F8" s="54">
        <f>SUM(F7)</f>
        <v>150000</v>
      </c>
    </row>
    <row r="9" spans="1:8" ht="15" customHeight="1">
      <c r="A9" s="1"/>
      <c r="B9" s="1"/>
      <c r="C9" s="1"/>
      <c r="D9" s="1"/>
      <c r="E9" s="1"/>
      <c r="F9" s="63"/>
    </row>
    <row r="10" spans="1:8" ht="15" customHeight="1">
      <c r="A10" s="85" t="s">
        <v>28</v>
      </c>
      <c r="B10" s="85"/>
      <c r="C10" s="5"/>
    </row>
    <row r="11" spans="1:8" ht="15" customHeight="1"/>
    <row r="12" spans="1:8" s="6" customFormat="1" ht="18" customHeight="1">
      <c r="A12" s="7" t="s">
        <v>20</v>
      </c>
      <c r="B12" s="7" t="s">
        <v>21</v>
      </c>
      <c r="C12" s="7" t="s">
        <v>11</v>
      </c>
      <c r="D12" s="7" t="s">
        <v>22</v>
      </c>
      <c r="E12" s="8" t="s">
        <v>24</v>
      </c>
      <c r="F12" s="61" t="s">
        <v>23</v>
      </c>
      <c r="H12" s="10"/>
    </row>
    <row r="13" spans="1:8" s="6" customFormat="1" ht="18" customHeight="1">
      <c r="A13" s="11" t="s">
        <v>0</v>
      </c>
      <c r="B13" s="12" t="s">
        <v>41</v>
      </c>
      <c r="C13" s="13" t="s">
        <v>2</v>
      </c>
      <c r="D13" s="16">
        <v>11.2</v>
      </c>
      <c r="E13" s="15">
        <v>6000</v>
      </c>
      <c r="F13" s="62">
        <f>D13*E13</f>
        <v>67200</v>
      </c>
      <c r="H13" s="10"/>
    </row>
    <row r="14" spans="1:8" ht="19.5" customHeight="1">
      <c r="A14" s="86" t="s">
        <v>31</v>
      </c>
      <c r="B14" s="87"/>
      <c r="C14" s="87"/>
      <c r="D14" s="87"/>
      <c r="E14" s="88"/>
      <c r="F14" s="61">
        <f>SUM(F13:F13)</f>
        <v>67200</v>
      </c>
    </row>
    <row r="15" spans="1:8" ht="15" customHeight="1"/>
    <row r="16" spans="1:8" ht="15" customHeight="1">
      <c r="A16" s="91" t="s">
        <v>69</v>
      </c>
      <c r="B16" s="91"/>
      <c r="C16" s="91"/>
      <c r="D16" s="91"/>
      <c r="E16" s="21"/>
      <c r="F16" s="64"/>
    </row>
    <row r="17" spans="1:8" ht="15" customHeight="1">
      <c r="A17" s="17"/>
      <c r="B17" s="18"/>
      <c r="C17" s="19"/>
      <c r="D17" s="20"/>
      <c r="E17" s="21"/>
      <c r="F17" s="64"/>
    </row>
    <row r="18" spans="1:8" s="6" customFormat="1" ht="18" customHeight="1">
      <c r="A18" s="7" t="s">
        <v>20</v>
      </c>
      <c r="B18" s="7" t="s">
        <v>21</v>
      </c>
      <c r="C18" s="7" t="s">
        <v>11</v>
      </c>
      <c r="D18" s="7" t="s">
        <v>22</v>
      </c>
      <c r="E18" s="8" t="s">
        <v>24</v>
      </c>
      <c r="F18" s="61" t="s">
        <v>23</v>
      </c>
      <c r="H18" s="10"/>
    </row>
    <row r="19" spans="1:8" ht="48" customHeight="1">
      <c r="A19" s="22" t="s">
        <v>3</v>
      </c>
      <c r="B19" s="23" t="s">
        <v>55</v>
      </c>
      <c r="C19" s="24" t="s">
        <v>2</v>
      </c>
      <c r="D19" s="25">
        <v>0.68</v>
      </c>
      <c r="E19" s="26">
        <v>256000</v>
      </c>
      <c r="F19" s="65">
        <f>+D19*E19</f>
        <v>174080</v>
      </c>
    </row>
    <row r="20" spans="1:8" ht="33" customHeight="1">
      <c r="A20" s="22" t="s">
        <v>4</v>
      </c>
      <c r="B20" s="28" t="s">
        <v>42</v>
      </c>
      <c r="C20" s="29" t="s">
        <v>2</v>
      </c>
      <c r="D20" s="74">
        <v>1.68</v>
      </c>
      <c r="E20" s="30">
        <v>93000</v>
      </c>
      <c r="F20" s="65">
        <f t="shared" ref="F20:F25" si="0">+D20*E20</f>
        <v>156240</v>
      </c>
    </row>
    <row r="21" spans="1:8" s="33" customFormat="1" ht="33" customHeight="1">
      <c r="A21" s="22" t="s">
        <v>5</v>
      </c>
      <c r="B21" s="31" t="s">
        <v>43</v>
      </c>
      <c r="C21" s="29" t="s">
        <v>2</v>
      </c>
      <c r="D21" s="74">
        <v>0.98</v>
      </c>
      <c r="E21" s="30">
        <v>495000</v>
      </c>
      <c r="F21" s="65">
        <f t="shared" si="0"/>
        <v>485100</v>
      </c>
      <c r="H21" s="57"/>
    </row>
    <row r="22" spans="1:8" ht="33" customHeight="1">
      <c r="A22" s="22" t="s">
        <v>6</v>
      </c>
      <c r="B22" s="28" t="s">
        <v>54</v>
      </c>
      <c r="C22" s="13" t="s">
        <v>2</v>
      </c>
      <c r="D22" s="34">
        <v>5.98</v>
      </c>
      <c r="E22" s="27">
        <v>485000</v>
      </c>
      <c r="F22" s="65">
        <f t="shared" si="0"/>
        <v>2900300</v>
      </c>
    </row>
    <row r="23" spans="1:8" ht="33.75" customHeight="1">
      <c r="A23" s="22" t="s">
        <v>15</v>
      </c>
      <c r="B23" s="23" t="s">
        <v>44</v>
      </c>
      <c r="C23" s="24" t="s">
        <v>7</v>
      </c>
      <c r="D23" s="35">
        <f>+D22*70</f>
        <v>418.6</v>
      </c>
      <c r="E23" s="47">
        <v>7000</v>
      </c>
      <c r="F23" s="65">
        <f t="shared" si="0"/>
        <v>2930200</v>
      </c>
    </row>
    <row r="24" spans="1:8" ht="18.75" customHeight="1">
      <c r="A24" s="11" t="s">
        <v>16</v>
      </c>
      <c r="B24" s="28" t="s">
        <v>45</v>
      </c>
      <c r="C24" s="13" t="s">
        <v>1</v>
      </c>
      <c r="D24" s="36">
        <f>+D22*10</f>
        <v>59.800000000000004</v>
      </c>
      <c r="E24" s="32">
        <v>12500</v>
      </c>
      <c r="F24" s="65">
        <f t="shared" si="0"/>
        <v>747500</v>
      </c>
    </row>
    <row r="25" spans="1:8" s="51" customFormat="1" ht="49.5">
      <c r="A25" s="22" t="s">
        <v>26</v>
      </c>
      <c r="B25" s="48" t="s">
        <v>46</v>
      </c>
      <c r="C25" s="49" t="s">
        <v>2</v>
      </c>
      <c r="D25" s="50">
        <v>3.2</v>
      </c>
      <c r="E25" s="52">
        <v>312000</v>
      </c>
      <c r="F25" s="65">
        <f t="shared" si="0"/>
        <v>998400</v>
      </c>
      <c r="H25" s="58"/>
    </row>
    <row r="26" spans="1:8" s="33" customFormat="1" ht="33" customHeight="1">
      <c r="A26" s="22" t="s">
        <v>63</v>
      </c>
      <c r="B26" s="28" t="s">
        <v>82</v>
      </c>
      <c r="C26" s="13" t="s">
        <v>1</v>
      </c>
      <c r="D26" s="14">
        <v>47.68</v>
      </c>
      <c r="E26" s="32">
        <v>86000</v>
      </c>
      <c r="F26" s="69">
        <f t="shared" ref="F26:F28" si="1">+D26*E26</f>
        <v>4100480</v>
      </c>
      <c r="H26" s="57"/>
    </row>
    <row r="27" spans="1:8" s="33" customFormat="1" ht="33" customHeight="1">
      <c r="A27" s="22" t="s">
        <v>64</v>
      </c>
      <c r="B27" s="28" t="s">
        <v>58</v>
      </c>
      <c r="C27" s="13" t="s">
        <v>1</v>
      </c>
      <c r="D27" s="14">
        <v>17.600000000000001</v>
      </c>
      <c r="E27" s="59">
        <v>52500</v>
      </c>
      <c r="F27" s="69">
        <f t="shared" si="1"/>
        <v>924000.00000000012</v>
      </c>
      <c r="H27" s="57"/>
    </row>
    <row r="28" spans="1:8" s="33" customFormat="1" ht="21" customHeight="1">
      <c r="A28" s="11" t="s">
        <v>65</v>
      </c>
      <c r="B28" s="31" t="s">
        <v>60</v>
      </c>
      <c r="C28" s="13" t="s">
        <v>1</v>
      </c>
      <c r="D28" s="14">
        <v>3.2</v>
      </c>
      <c r="E28" s="32">
        <v>187500</v>
      </c>
      <c r="F28" s="69">
        <f t="shared" si="1"/>
        <v>600000</v>
      </c>
      <c r="H28" s="57"/>
    </row>
    <row r="29" spans="1:8" ht="19.5" customHeight="1">
      <c r="A29" s="86" t="s">
        <v>70</v>
      </c>
      <c r="B29" s="87"/>
      <c r="C29" s="87"/>
      <c r="D29" s="87"/>
      <c r="E29" s="88"/>
      <c r="F29" s="61">
        <f>SUM(F19:F28)</f>
        <v>14016300</v>
      </c>
    </row>
    <row r="30" spans="1:8" ht="15" customHeight="1">
      <c r="A30" s="17"/>
      <c r="B30" s="18"/>
      <c r="C30" s="19"/>
      <c r="D30" s="37"/>
      <c r="E30" s="38"/>
      <c r="F30" s="66"/>
    </row>
    <row r="31" spans="1:8" ht="15" customHeight="1">
      <c r="A31" s="85" t="s">
        <v>76</v>
      </c>
      <c r="B31" s="85"/>
      <c r="C31" s="5"/>
    </row>
    <row r="32" spans="1:8" ht="15" customHeight="1"/>
    <row r="33" spans="1:8" s="6" customFormat="1" ht="18" customHeight="1">
      <c r="A33" s="7" t="s">
        <v>20</v>
      </c>
      <c r="B33" s="7" t="s">
        <v>21</v>
      </c>
      <c r="C33" s="7" t="s">
        <v>11</v>
      </c>
      <c r="D33" s="7" t="s">
        <v>22</v>
      </c>
      <c r="E33" s="8" t="s">
        <v>24</v>
      </c>
      <c r="F33" s="61" t="s">
        <v>23</v>
      </c>
      <c r="H33" s="10"/>
    </row>
    <row r="34" spans="1:8" s="6" customFormat="1" ht="48" customHeight="1">
      <c r="A34" s="22" t="s">
        <v>8</v>
      </c>
      <c r="B34" s="31" t="s">
        <v>53</v>
      </c>
      <c r="C34" s="13" t="s">
        <v>1</v>
      </c>
      <c r="D34" s="14">
        <v>65.8</v>
      </c>
      <c r="E34" s="39">
        <v>9500</v>
      </c>
      <c r="F34" s="67">
        <f>+D34*E34</f>
        <v>625100</v>
      </c>
      <c r="H34" s="10"/>
    </row>
    <row r="35" spans="1:8" s="6" customFormat="1" ht="33" customHeight="1">
      <c r="A35" s="22" t="s">
        <v>27</v>
      </c>
      <c r="B35" s="31" t="s">
        <v>61</v>
      </c>
      <c r="C35" s="13" t="s">
        <v>1</v>
      </c>
      <c r="D35" s="14">
        <v>6.75</v>
      </c>
      <c r="E35" s="39">
        <v>13500</v>
      </c>
      <c r="F35" s="67">
        <f t="shared" ref="F35" si="2">+D35*E35</f>
        <v>91125</v>
      </c>
      <c r="H35" s="10"/>
    </row>
    <row r="36" spans="1:8" ht="19.5" customHeight="1">
      <c r="A36" s="86" t="s">
        <v>75</v>
      </c>
      <c r="B36" s="87"/>
      <c r="C36" s="87"/>
      <c r="D36" s="87"/>
      <c r="E36" s="88"/>
      <c r="F36" s="61">
        <f>SUM(F34:F35)</f>
        <v>716225</v>
      </c>
    </row>
    <row r="37" spans="1:8" ht="15" customHeight="1">
      <c r="A37" s="17"/>
      <c r="B37" s="18"/>
      <c r="C37" s="19"/>
      <c r="D37" s="37"/>
      <c r="E37" s="38"/>
      <c r="F37" s="68"/>
    </row>
    <row r="38" spans="1:8" s="51" customFormat="1" ht="15" customHeight="1">
      <c r="A38" s="85" t="s">
        <v>47</v>
      </c>
      <c r="B38" s="85"/>
      <c r="C38" s="5"/>
      <c r="D38" s="6"/>
      <c r="E38" s="4"/>
      <c r="F38" s="4"/>
    </row>
    <row r="39" spans="1:8" s="51" customFormat="1" ht="15" customHeight="1">
      <c r="A39" s="6"/>
      <c r="B39" s="3"/>
      <c r="C39" s="6"/>
      <c r="D39" s="6"/>
      <c r="E39" s="4"/>
      <c r="F39" s="4"/>
    </row>
    <row r="40" spans="1:8" s="73" customFormat="1" ht="18" customHeight="1">
      <c r="A40" s="7" t="s">
        <v>20</v>
      </c>
      <c r="B40" s="7" t="s">
        <v>21</v>
      </c>
      <c r="C40" s="7" t="s">
        <v>11</v>
      </c>
      <c r="D40" s="7" t="s">
        <v>22</v>
      </c>
      <c r="E40" s="8" t="s">
        <v>24</v>
      </c>
      <c r="F40" s="8" t="s">
        <v>23</v>
      </c>
    </row>
    <row r="41" spans="1:8" s="73" customFormat="1" ht="31.5" customHeight="1">
      <c r="A41" s="22" t="s">
        <v>29</v>
      </c>
      <c r="B41" s="31" t="s">
        <v>77</v>
      </c>
      <c r="C41" s="13" t="s">
        <v>1</v>
      </c>
      <c r="D41" s="14">
        <v>5.5</v>
      </c>
      <c r="E41" s="27">
        <v>58000</v>
      </c>
      <c r="F41" s="39">
        <f t="shared" ref="F41" si="3">D41*E41</f>
        <v>319000</v>
      </c>
    </row>
    <row r="42" spans="1:8" s="51" customFormat="1" ht="24" customHeight="1">
      <c r="A42" s="86" t="s">
        <v>73</v>
      </c>
      <c r="B42" s="87"/>
      <c r="C42" s="87"/>
      <c r="D42" s="87"/>
      <c r="E42" s="88"/>
      <c r="F42" s="8">
        <f>SUM(F41)</f>
        <v>319000</v>
      </c>
    </row>
    <row r="43" spans="1:8" ht="15" customHeight="1">
      <c r="A43" s="17"/>
      <c r="B43" s="18"/>
      <c r="C43" s="19"/>
      <c r="D43" s="37"/>
      <c r="E43" s="38"/>
      <c r="F43" s="68"/>
    </row>
    <row r="44" spans="1:8" ht="15" customHeight="1">
      <c r="A44" s="85" t="s">
        <v>79</v>
      </c>
      <c r="B44" s="85"/>
      <c r="C44" s="19"/>
      <c r="D44" s="37"/>
      <c r="E44" s="38"/>
      <c r="F44" s="68"/>
    </row>
    <row r="45" spans="1:8" ht="15" customHeight="1">
      <c r="A45" s="17"/>
      <c r="B45" s="18"/>
      <c r="C45" s="19"/>
      <c r="D45" s="37"/>
      <c r="E45" s="38"/>
      <c r="F45" s="68"/>
    </row>
    <row r="46" spans="1:8" s="6" customFormat="1" ht="18" customHeight="1">
      <c r="A46" s="7" t="s">
        <v>20</v>
      </c>
      <c r="B46" s="7" t="s">
        <v>21</v>
      </c>
      <c r="C46" s="7" t="s">
        <v>11</v>
      </c>
      <c r="D46" s="7" t="s">
        <v>22</v>
      </c>
      <c r="E46" s="8" t="s">
        <v>24</v>
      </c>
      <c r="F46" s="61" t="s">
        <v>23</v>
      </c>
      <c r="H46" s="10"/>
    </row>
    <row r="47" spans="1:8" ht="33" customHeight="1">
      <c r="A47" s="22" t="s">
        <v>10</v>
      </c>
      <c r="B47" s="31" t="s">
        <v>48</v>
      </c>
      <c r="C47" s="29" t="s">
        <v>2</v>
      </c>
      <c r="D47" s="25">
        <v>0.315</v>
      </c>
      <c r="E47" s="26">
        <v>1500000</v>
      </c>
      <c r="F47" s="65">
        <f>+D47*E47</f>
        <v>472500</v>
      </c>
    </row>
    <row r="48" spans="1:8" ht="33" customHeight="1">
      <c r="A48" s="22" t="s">
        <v>12</v>
      </c>
      <c r="B48" s="31" t="s">
        <v>83</v>
      </c>
      <c r="C48" s="29" t="s">
        <v>1</v>
      </c>
      <c r="D48" s="75">
        <v>14.5</v>
      </c>
      <c r="E48" s="40">
        <v>68000</v>
      </c>
      <c r="F48" s="65">
        <f t="shared" ref="F48" si="4">+D48*E48</f>
        <v>986000</v>
      </c>
    </row>
    <row r="49" spans="1:8" ht="33">
      <c r="A49" s="22" t="s">
        <v>30</v>
      </c>
      <c r="B49" s="31" t="s">
        <v>72</v>
      </c>
      <c r="C49" s="29" t="s">
        <v>9</v>
      </c>
      <c r="D49" s="75">
        <v>17.5</v>
      </c>
      <c r="E49" s="40">
        <v>25500</v>
      </c>
      <c r="F49" s="65">
        <f>+D49*E49</f>
        <v>446250</v>
      </c>
    </row>
    <row r="50" spans="1:8" ht="33">
      <c r="A50" s="22" t="s">
        <v>80</v>
      </c>
      <c r="B50" s="31" t="s">
        <v>57</v>
      </c>
      <c r="C50" s="29" t="s">
        <v>1</v>
      </c>
      <c r="D50" s="75">
        <v>11.34</v>
      </c>
      <c r="E50" s="40">
        <v>38000</v>
      </c>
      <c r="F50" s="65">
        <f t="shared" ref="F50:F51" si="5">+D50*E50</f>
        <v>430920</v>
      </c>
    </row>
    <row r="51" spans="1:8" s="33" customFormat="1" ht="18" customHeight="1">
      <c r="A51" s="22" t="s">
        <v>81</v>
      </c>
      <c r="B51" s="31" t="s">
        <v>49</v>
      </c>
      <c r="C51" s="29" t="s">
        <v>9</v>
      </c>
      <c r="D51" s="75">
        <v>49.5</v>
      </c>
      <c r="E51" s="30">
        <v>5500</v>
      </c>
      <c r="F51" s="69">
        <f t="shared" si="5"/>
        <v>272250</v>
      </c>
      <c r="H51" s="57"/>
    </row>
    <row r="52" spans="1:8" ht="19.5" customHeight="1">
      <c r="A52" s="86" t="s">
        <v>50</v>
      </c>
      <c r="B52" s="87"/>
      <c r="C52" s="87"/>
      <c r="D52" s="87"/>
      <c r="E52" s="88"/>
      <c r="F52" s="54">
        <f>SUM(F47:F51)</f>
        <v>2607920</v>
      </c>
    </row>
    <row r="53" spans="1:8" ht="15" customHeight="1">
      <c r="A53" s="17"/>
      <c r="B53" s="18"/>
      <c r="C53" s="19"/>
      <c r="D53" s="20"/>
      <c r="E53" s="38"/>
      <c r="F53" s="68"/>
    </row>
    <row r="54" spans="1:8" ht="15" customHeight="1">
      <c r="A54" s="85" t="s">
        <v>67</v>
      </c>
      <c r="B54" s="85"/>
      <c r="C54" s="19"/>
      <c r="D54" s="37"/>
      <c r="E54" s="38"/>
      <c r="F54" s="68"/>
    </row>
    <row r="55" spans="1:8" ht="15" customHeight="1">
      <c r="A55" s="77"/>
      <c r="B55" s="77"/>
      <c r="C55" s="19"/>
      <c r="D55" s="37"/>
      <c r="E55" s="38"/>
      <c r="F55" s="68"/>
    </row>
    <row r="56" spans="1:8" s="6" customFormat="1" ht="18" customHeight="1">
      <c r="A56" s="7" t="s">
        <v>20</v>
      </c>
      <c r="B56" s="7" t="s">
        <v>21</v>
      </c>
      <c r="C56" s="7" t="s">
        <v>11</v>
      </c>
      <c r="D56" s="7" t="s">
        <v>22</v>
      </c>
      <c r="E56" s="8" t="s">
        <v>24</v>
      </c>
      <c r="F56" s="61" t="s">
        <v>23</v>
      </c>
      <c r="H56" s="10"/>
    </row>
    <row r="57" spans="1:8" ht="33" customHeight="1">
      <c r="A57" s="41" t="s">
        <v>10</v>
      </c>
      <c r="B57" s="31" t="s">
        <v>74</v>
      </c>
      <c r="C57" s="29" t="s">
        <v>11</v>
      </c>
      <c r="D57" s="42">
        <v>8</v>
      </c>
      <c r="E57" s="27">
        <v>300000</v>
      </c>
      <c r="F57" s="65">
        <f t="shared" ref="F57" si="6">+D57*E57</f>
        <v>2400000</v>
      </c>
    </row>
    <row r="58" spans="1:8" ht="19.5" customHeight="1">
      <c r="A58" s="86" t="s">
        <v>33</v>
      </c>
      <c r="B58" s="87"/>
      <c r="C58" s="87"/>
      <c r="D58" s="87"/>
      <c r="E58" s="88"/>
      <c r="F58" s="54">
        <f>SUM(F57:F57)</f>
        <v>2400000</v>
      </c>
    </row>
    <row r="59" spans="1:8" ht="15" customHeight="1">
      <c r="A59" s="77"/>
      <c r="B59" s="77"/>
      <c r="C59" s="19"/>
      <c r="D59" s="37"/>
      <c r="E59" s="38"/>
      <c r="F59" s="68"/>
    </row>
    <row r="60" spans="1:8" ht="15" customHeight="1">
      <c r="A60" s="85" t="s">
        <v>68</v>
      </c>
      <c r="B60" s="85"/>
      <c r="C60" s="19"/>
      <c r="D60" s="37"/>
      <c r="E60" s="38"/>
      <c r="F60" s="68"/>
    </row>
    <row r="61" spans="1:8" ht="15" customHeight="1">
      <c r="A61" s="77"/>
      <c r="B61" s="77"/>
      <c r="C61" s="19"/>
      <c r="D61" s="37"/>
      <c r="E61" s="38"/>
      <c r="F61" s="68"/>
    </row>
    <row r="62" spans="1:8" s="6" customFormat="1" ht="18" customHeight="1">
      <c r="A62" s="7" t="s">
        <v>20</v>
      </c>
      <c r="B62" s="7" t="s">
        <v>21</v>
      </c>
      <c r="C62" s="7" t="s">
        <v>11</v>
      </c>
      <c r="D62" s="7" t="s">
        <v>22</v>
      </c>
      <c r="E62" s="8" t="s">
        <v>24</v>
      </c>
      <c r="F62" s="61" t="s">
        <v>23</v>
      </c>
      <c r="H62" s="10"/>
    </row>
    <row r="63" spans="1:8" s="6" customFormat="1" ht="33.75" customHeight="1">
      <c r="A63" s="41" t="s">
        <v>13</v>
      </c>
      <c r="B63" s="44" t="s">
        <v>51</v>
      </c>
      <c r="C63" s="29" t="s">
        <v>1</v>
      </c>
      <c r="D63" s="76">
        <v>63.7</v>
      </c>
      <c r="E63" s="39">
        <v>8500</v>
      </c>
      <c r="F63" s="67">
        <f t="shared" ref="F63:F65" si="7">D63*E63</f>
        <v>541450</v>
      </c>
      <c r="H63" s="10"/>
    </row>
    <row r="64" spans="1:8" s="6" customFormat="1" ht="33.75" customHeight="1">
      <c r="A64" s="41" t="s">
        <v>14</v>
      </c>
      <c r="B64" s="44" t="s">
        <v>52</v>
      </c>
      <c r="C64" s="29" t="s">
        <v>1</v>
      </c>
      <c r="D64" s="76">
        <v>75.8</v>
      </c>
      <c r="E64" s="39">
        <v>8500</v>
      </c>
      <c r="F64" s="67">
        <f t="shared" si="7"/>
        <v>644300</v>
      </c>
      <c r="G64" s="56"/>
      <c r="H64" s="9"/>
    </row>
    <row r="65" spans="1:8" ht="33" customHeight="1">
      <c r="A65" s="41" t="s">
        <v>17</v>
      </c>
      <c r="B65" s="28" t="s">
        <v>62</v>
      </c>
      <c r="C65" s="45" t="s">
        <v>1</v>
      </c>
      <c r="D65" s="76">
        <v>45.2</v>
      </c>
      <c r="E65" s="30">
        <v>11000</v>
      </c>
      <c r="F65" s="67">
        <f t="shared" si="7"/>
        <v>497200.00000000006</v>
      </c>
    </row>
    <row r="66" spans="1:8" ht="20.25" customHeight="1">
      <c r="A66" s="86" t="s">
        <v>32</v>
      </c>
      <c r="B66" s="87"/>
      <c r="C66" s="87"/>
      <c r="D66" s="87"/>
      <c r="E66" s="88"/>
      <c r="F66" s="61">
        <f>SUM(F63:F65)</f>
        <v>1682950</v>
      </c>
    </row>
    <row r="67" spans="1:8" ht="15" customHeight="1"/>
    <row r="68" spans="1:8" ht="15" customHeight="1">
      <c r="A68" s="85" t="s">
        <v>71</v>
      </c>
      <c r="B68" s="85"/>
      <c r="C68" s="19"/>
      <c r="D68" s="37"/>
      <c r="E68" s="38"/>
      <c r="F68" s="68"/>
    </row>
    <row r="69" spans="1:8" ht="15" customHeight="1">
      <c r="A69" s="77"/>
      <c r="B69" s="77"/>
      <c r="C69" s="19"/>
      <c r="D69" s="37"/>
      <c r="E69" s="38"/>
      <c r="F69" s="68"/>
    </row>
    <row r="70" spans="1:8" s="6" customFormat="1" ht="18" customHeight="1">
      <c r="A70" s="7" t="s">
        <v>20</v>
      </c>
      <c r="B70" s="7" t="s">
        <v>21</v>
      </c>
      <c r="C70" s="7" t="s">
        <v>11</v>
      </c>
      <c r="D70" s="7" t="s">
        <v>22</v>
      </c>
      <c r="E70" s="8" t="s">
        <v>24</v>
      </c>
      <c r="F70" s="61" t="s">
        <v>23</v>
      </c>
    </row>
    <row r="71" spans="1:8" ht="33" customHeight="1">
      <c r="A71" s="41" t="s">
        <v>18</v>
      </c>
      <c r="B71" s="28" t="s">
        <v>59</v>
      </c>
      <c r="C71" s="13" t="s">
        <v>36</v>
      </c>
      <c r="D71" s="46">
        <v>1</v>
      </c>
      <c r="E71" s="40">
        <v>250000</v>
      </c>
      <c r="F71" s="70">
        <f>+D71*E71</f>
        <v>250000</v>
      </c>
      <c r="H71" s="3"/>
    </row>
    <row r="72" spans="1:8" s="33" customFormat="1" ht="22.5" customHeight="1">
      <c r="A72" s="43" t="s">
        <v>19</v>
      </c>
      <c r="B72" s="28" t="s">
        <v>66</v>
      </c>
      <c r="C72" s="13" t="s">
        <v>11</v>
      </c>
      <c r="D72" s="46">
        <v>7</v>
      </c>
      <c r="E72" s="30">
        <v>225000</v>
      </c>
      <c r="F72" s="71">
        <f t="shared" ref="F72" si="8">+D72*E72</f>
        <v>1575000</v>
      </c>
      <c r="H72" s="57"/>
    </row>
    <row r="73" spans="1:8" ht="19.5" customHeight="1">
      <c r="A73" s="86" t="s">
        <v>39</v>
      </c>
      <c r="B73" s="87"/>
      <c r="C73" s="87"/>
      <c r="D73" s="87"/>
      <c r="E73" s="88"/>
      <c r="F73" s="54">
        <f>SUM(F71:F72)</f>
        <v>1825000</v>
      </c>
    </row>
    <row r="74" spans="1:8" ht="22.5" customHeight="1">
      <c r="A74" s="79"/>
      <c r="B74" s="79"/>
      <c r="C74" s="79"/>
      <c r="D74" s="79"/>
      <c r="E74" s="79"/>
      <c r="F74" s="72"/>
    </row>
    <row r="75" spans="1:8" ht="18.75" customHeight="1">
      <c r="A75" s="53"/>
      <c r="B75" s="53"/>
      <c r="C75" s="53"/>
      <c r="D75" s="53"/>
      <c r="E75" s="53"/>
      <c r="F75" s="72"/>
    </row>
    <row r="76" spans="1:8" ht="20.25">
      <c r="A76" s="89" t="s">
        <v>40</v>
      </c>
      <c r="B76" s="89"/>
      <c r="C76" s="89"/>
      <c r="D76" s="89"/>
      <c r="E76" s="89"/>
      <c r="F76" s="89"/>
    </row>
    <row r="77" spans="1:8" ht="14.25" customHeight="1">
      <c r="A77" s="81"/>
      <c r="B77" s="81"/>
    </row>
    <row r="78" spans="1:8" ht="21" customHeight="1">
      <c r="A78" s="84" t="str">
        <f>A4</f>
        <v>SERIE N° 1 : INSTALLATION</v>
      </c>
      <c r="B78" s="84"/>
      <c r="C78" s="84"/>
      <c r="D78" s="84"/>
      <c r="E78" s="84"/>
      <c r="F78" s="68">
        <f>+F8</f>
        <v>150000</v>
      </c>
    </row>
    <row r="79" spans="1:8" ht="21" customHeight="1">
      <c r="A79" s="84" t="str">
        <f>A10</f>
        <v>SERIE N° 2 : TERRASSEMENT</v>
      </c>
      <c r="B79" s="84"/>
      <c r="C79" s="82"/>
      <c r="D79" s="82"/>
      <c r="E79" s="82"/>
      <c r="F79" s="68">
        <f>+F14</f>
        <v>67200</v>
      </c>
    </row>
    <row r="80" spans="1:8" ht="21" customHeight="1">
      <c r="A80" s="84" t="str">
        <f>A16</f>
        <v>SERIE N° 3 : BETONS ET MACONNERIES EN INFRASTRUCTURE ET SUPERSTRUCTURE</v>
      </c>
      <c r="B80" s="84"/>
      <c r="C80" s="84"/>
      <c r="D80" s="84"/>
      <c r="E80" s="84"/>
      <c r="F80" s="68">
        <f>+F29</f>
        <v>14016300</v>
      </c>
    </row>
    <row r="81" spans="1:8" ht="21" customHeight="1">
      <c r="A81" s="84" t="str">
        <f>A31</f>
        <v>SERIE N° 5: ENDUIT ET CHAPE</v>
      </c>
      <c r="B81" s="84"/>
      <c r="C81" s="84"/>
      <c r="D81" s="84"/>
      <c r="E81" s="82"/>
      <c r="F81" s="68">
        <f>+F36</f>
        <v>716225</v>
      </c>
    </row>
    <row r="82" spans="1:8" ht="21" customHeight="1">
      <c r="A82" s="84" t="str">
        <f>A38</f>
        <v>SERIE N° 6: REVETEMENT</v>
      </c>
      <c r="B82" s="84"/>
      <c r="C82" s="84"/>
      <c r="D82" s="84"/>
      <c r="E82" s="82"/>
      <c r="F82" s="68">
        <f>+F42</f>
        <v>319000</v>
      </c>
    </row>
    <row r="83" spans="1:8" ht="16.5" customHeight="1">
      <c r="A83" s="84" t="str">
        <f>+A54</f>
        <v>SERIE N° 7: MENUISERIE BOIS</v>
      </c>
      <c r="B83" s="84"/>
      <c r="C83" s="82"/>
      <c r="D83" s="82"/>
      <c r="E83" s="82"/>
      <c r="F83" s="68">
        <f>+F58</f>
        <v>2400000</v>
      </c>
    </row>
    <row r="84" spans="1:8" ht="21" customHeight="1">
      <c r="A84" s="84" t="str">
        <f>+A60</f>
        <v xml:space="preserve">SERIE N° 8: PEINTURE </v>
      </c>
      <c r="B84" s="84"/>
      <c r="C84" s="82"/>
      <c r="D84" s="82"/>
      <c r="E84" s="82"/>
      <c r="F84" s="68">
        <f>+F66</f>
        <v>1682950</v>
      </c>
    </row>
    <row r="85" spans="1:8" ht="21" customHeight="1">
      <c r="A85" s="84" t="str">
        <f>+A68</f>
        <v>SERIE N° 9: PLOMBERIE SANITAIRE</v>
      </c>
      <c r="B85" s="84"/>
      <c r="C85" s="82"/>
      <c r="D85" s="82"/>
      <c r="E85" s="82"/>
      <c r="F85" s="68">
        <f>++F73</f>
        <v>1825000</v>
      </c>
    </row>
    <row r="86" spans="1:8" ht="14.25" customHeight="1" thickBot="1">
      <c r="A86" s="83" t="s">
        <v>84</v>
      </c>
      <c r="B86" s="81"/>
      <c r="F86" s="60">
        <v>2607920</v>
      </c>
    </row>
    <row r="87" spans="1:8" s="2" customFormat="1" ht="21" customHeight="1" thickTop="1" thickBot="1">
      <c r="A87" s="92" t="s">
        <v>25</v>
      </c>
      <c r="B87" s="93"/>
      <c r="C87" s="93"/>
      <c r="D87" s="93"/>
      <c r="E87" s="94"/>
      <c r="F87" s="80">
        <f>SUM(F78:F86)</f>
        <v>23784595</v>
      </c>
      <c r="H87" s="4"/>
    </row>
    <row r="88" spans="1:8" ht="17.25" thickTop="1">
      <c r="F88" s="55"/>
    </row>
    <row r="89" spans="1:8" s="2" customFormat="1" ht="45" customHeight="1">
      <c r="A89" s="95" t="s">
        <v>85</v>
      </c>
      <c r="B89" s="95"/>
      <c r="C89" s="95"/>
      <c r="D89" s="95"/>
      <c r="E89" s="95"/>
      <c r="F89" s="95"/>
      <c r="H89" s="4"/>
    </row>
    <row r="90" spans="1:8" s="2" customFormat="1">
      <c r="A90" s="6"/>
      <c r="B90" s="3"/>
      <c r="C90" s="6"/>
      <c r="D90" s="6"/>
      <c r="F90" s="55"/>
      <c r="H90" s="4"/>
    </row>
    <row r="91" spans="1:8" s="2" customFormat="1">
      <c r="A91" s="6"/>
      <c r="B91" s="3"/>
      <c r="C91" s="6"/>
      <c r="D91" s="6"/>
      <c r="F91" s="55"/>
      <c r="H91" s="4"/>
    </row>
    <row r="92" spans="1:8" s="2" customFormat="1">
      <c r="A92" s="6"/>
      <c r="B92" s="3"/>
      <c r="C92" s="6"/>
      <c r="D92" s="6"/>
      <c r="F92" s="55"/>
      <c r="H92" s="4"/>
    </row>
    <row r="93" spans="1:8" s="2" customFormat="1">
      <c r="A93" s="6"/>
      <c r="B93" s="3"/>
      <c r="C93" s="6"/>
      <c r="D93" s="6"/>
      <c r="F93" s="55"/>
      <c r="H93" s="4"/>
    </row>
    <row r="94" spans="1:8" s="2" customFormat="1">
      <c r="A94" s="6"/>
      <c r="B94" s="3"/>
      <c r="C94" s="6"/>
      <c r="D94" s="6"/>
      <c r="F94" s="60"/>
      <c r="H94" s="4"/>
    </row>
  </sheetData>
  <mergeCells count="31">
    <mergeCell ref="A83:B83"/>
    <mergeCell ref="A84:B84"/>
    <mergeCell ref="A85:B85"/>
    <mergeCell ref="A87:E87"/>
    <mergeCell ref="A89:F89"/>
    <mergeCell ref="A58:E58"/>
    <mergeCell ref="A60:B60"/>
    <mergeCell ref="A66:E66"/>
    <mergeCell ref="A29:E29"/>
    <mergeCell ref="A31:B31"/>
    <mergeCell ref="A42:E42"/>
    <mergeCell ref="A52:E52"/>
    <mergeCell ref="A44:B44"/>
    <mergeCell ref="A54:B54"/>
    <mergeCell ref="A10:B10"/>
    <mergeCell ref="A14:E14"/>
    <mergeCell ref="A38:B38"/>
    <mergeCell ref="A1:F1"/>
    <mergeCell ref="A2:F2"/>
    <mergeCell ref="A4:B4"/>
    <mergeCell ref="A8:E8"/>
    <mergeCell ref="A16:D16"/>
    <mergeCell ref="A36:E36"/>
    <mergeCell ref="A80:E80"/>
    <mergeCell ref="A81:D81"/>
    <mergeCell ref="A82:D82"/>
    <mergeCell ref="A78:E78"/>
    <mergeCell ref="A68:B68"/>
    <mergeCell ref="A73:E73"/>
    <mergeCell ref="A76:F76"/>
    <mergeCell ref="A79:B79"/>
  </mergeCells>
  <pageMargins left="0.59055118110236227" right="0.23622047244094491" top="0.31496062992125984" bottom="0.55118110236220474" header="0.31496062992125984" footer="0.31496062992125984"/>
  <pageSetup paperSize="9" scale="9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 wc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ANDRY</cp:lastModifiedBy>
  <cp:lastPrinted>2018-12-04T11:05:56Z</cp:lastPrinted>
  <dcterms:created xsi:type="dcterms:W3CDTF">1996-10-21T11:03:58Z</dcterms:created>
  <dcterms:modified xsi:type="dcterms:W3CDTF">2022-01-02T07:16:58Z</dcterms:modified>
</cp:coreProperties>
</file>