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 IMPRIMER\ANALAIVA  ECOLE ETAGE\"/>
    </mc:Choice>
  </mc:AlternateContent>
  <bookViews>
    <workbookView xWindow="-15" yWindow="-15" windowWidth="7680" windowHeight="8715" tabRatio="570"/>
  </bookViews>
  <sheets>
    <sheet name="BDE ECOLE A ETAGE" sheetId="59" r:id="rId1"/>
  </sheets>
  <calcPr calcId="152511"/>
</workbook>
</file>

<file path=xl/calcChain.xml><?xml version="1.0" encoding="utf-8"?>
<calcChain xmlns="http://schemas.openxmlformats.org/spreadsheetml/2006/main">
  <c r="A99" i="59" l="1"/>
  <c r="A98" i="59"/>
  <c r="A97" i="59"/>
  <c r="A96" i="59"/>
  <c r="A95" i="59"/>
  <c r="A94" i="59"/>
  <c r="A93" i="59"/>
  <c r="A92" i="59"/>
  <c r="A91" i="59"/>
  <c r="F70" i="59" l="1"/>
  <c r="F71" i="59" s="1"/>
  <c r="F98" i="59" s="1"/>
  <c r="D24" i="59" l="1"/>
  <c r="F24" i="59" s="1"/>
  <c r="F85" i="59"/>
  <c r="F84" i="59"/>
  <c r="F83" i="59"/>
  <c r="F82" i="59"/>
  <c r="F63" i="59"/>
  <c r="F62" i="59"/>
  <c r="F61" i="59"/>
  <c r="F55" i="59"/>
  <c r="F54" i="59"/>
  <c r="F53" i="59"/>
  <c r="F52" i="59"/>
  <c r="F51" i="59"/>
  <c r="F50" i="59"/>
  <c r="F49" i="59"/>
  <c r="F48" i="59"/>
  <c r="F42" i="59"/>
  <c r="F41" i="59"/>
  <c r="F35" i="59"/>
  <c r="F34" i="59"/>
  <c r="E33" i="59"/>
  <c r="D33" i="59"/>
  <c r="F33" i="59" s="1"/>
  <c r="E32" i="59"/>
  <c r="D32" i="59"/>
  <c r="F31" i="59"/>
  <c r="F25" i="59"/>
  <c r="D23" i="59"/>
  <c r="F23" i="59" s="1"/>
  <c r="F22" i="59"/>
  <c r="F21" i="59"/>
  <c r="F20" i="59"/>
  <c r="F19" i="59"/>
  <c r="F13" i="59"/>
  <c r="F14" i="59" s="1"/>
  <c r="F92" i="59" s="1"/>
  <c r="F7" i="59"/>
  <c r="F8" i="59" s="1"/>
  <c r="F91" i="59" s="1"/>
  <c r="F32" i="59" l="1"/>
  <c r="F56" i="59"/>
  <c r="F96" i="59" s="1"/>
  <c r="F64" i="59"/>
  <c r="F97" i="59" s="1"/>
  <c r="F43" i="59"/>
  <c r="F95" i="59" s="1"/>
  <c r="F86" i="59"/>
  <c r="F99" i="59" s="1"/>
  <c r="F36" i="59"/>
  <c r="F94" i="59" s="1"/>
  <c r="F26" i="59"/>
  <c r="F93" i="59" s="1"/>
  <c r="F101" i="59" l="1"/>
</calcChain>
</file>

<file path=xl/sharedStrings.xml><?xml version="1.0" encoding="utf-8"?>
<sst xmlns="http://schemas.openxmlformats.org/spreadsheetml/2006/main" count="173" uniqueCount="96">
  <si>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</si>
  <si>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</si>
  <si>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</si>
  <si>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</si>
  <si>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</si>
  <si>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</si>
  <si>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</si>
  <si>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</si>
  <si>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</si>
  <si>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</si>
  <si>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</si>
  <si>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</si>
  <si>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</si>
  <si>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</si>
  <si>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</si>
  <si>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III-5</t>
  </si>
  <si>
    <t>III-6</t>
  </si>
  <si>
    <t>N° DE PRIX</t>
  </si>
  <si>
    <t>DESIGNATION DES TRAVAUX</t>
  </si>
  <si>
    <t>QUANTITE</t>
  </si>
  <si>
    <t>MONTANT</t>
  </si>
  <si>
    <t>PU (Ar.)</t>
  </si>
  <si>
    <t>III-7</t>
  </si>
  <si>
    <t>V-2</t>
  </si>
  <si>
    <t>SERIE N° 2 : TERRASSEMENT</t>
  </si>
  <si>
    <t>VI-1</t>
  </si>
  <si>
    <t>VI-2</t>
  </si>
  <si>
    <t>VI-3</t>
  </si>
  <si>
    <t>Descente d'eau pluviale en PVC 100</t>
  </si>
  <si>
    <t>VII-3</t>
  </si>
  <si>
    <t>TOTAL TERRASSEMENT</t>
  </si>
  <si>
    <t>TOTAL MENUISERIE BOIS</t>
  </si>
  <si>
    <t>I-1</t>
  </si>
  <si>
    <t>Installation et repli de chantier</t>
  </si>
  <si>
    <t>IV-2</t>
  </si>
  <si>
    <t>IV-3</t>
  </si>
  <si>
    <t>IV-4</t>
  </si>
  <si>
    <t>IV-5</t>
  </si>
  <si>
    <t>Fft</t>
  </si>
  <si>
    <t>SERIE N° 1 : INSTALLATION</t>
  </si>
  <si>
    <t>TOTAL INSTALLATION</t>
  </si>
  <si>
    <t xml:space="preserve">TOTAL BETONS ET MACONNERIES EN INFRASTRUCTURE </t>
  </si>
  <si>
    <t>TOTAL BETONS ET MACONNERIES EN SUPERSTRUCTURE</t>
  </si>
  <si>
    <t xml:space="preserve">SERIE N° 3 : BETONS ET MACONNERIES EN INFRASTRUCTURE </t>
  </si>
  <si>
    <t>SERIE N° 4 : BETONS ET MACONNERIES EN SUPERSTRUCTURE</t>
  </si>
  <si>
    <t>Fouille en rigole, en terrain meuble de toute nature</t>
  </si>
  <si>
    <t>Fourniture et mise en œuvre d'hérissonnage en pierre sèche d'épaisseur de 0,15 m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</si>
  <si>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</si>
  <si>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</si>
  <si>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</si>
  <si>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Charpente en bois dur pour des pannes, solives et entretoises  y compris fixation et toutes sujétions de pose </t>
  </si>
  <si>
    <t>Fourniture et pose de gorge en pin</t>
  </si>
  <si>
    <t xml:space="preserve">TOTAL CHARPENTE - COUVERTURE - PLAFONNAGE </t>
  </si>
  <si>
    <t>Peinture à l'eau plastique extérieure de type Valnyl ou Torgapint lavable en deux couches</t>
  </si>
  <si>
    <t>Peinture à l'eau plastique intérieure de type Valnyl ou Torgapint lavable en deux couches</t>
  </si>
  <si>
    <t>Enduit ordinaire au mortier de ciment dosé à 300kg/m3 d'épaisseur de 0,015 m pour les murs, les plafonds et les faces vues du béton</t>
  </si>
  <si>
    <t xml:space="preserve">Fourniture et mise en œuvre du béton armé dosé à 350kg/m3 de CEM I 42,5 pour les semelles isolées et les attentes poteaux </t>
  </si>
  <si>
    <t>VI-4</t>
  </si>
  <si>
    <t>BORDEREAU DE DETAIL ESTIMATIF</t>
  </si>
  <si>
    <t xml:space="preserve">Fourniture et mise en oeuvre de maçonnerie de parpaing de 20*20*40 hourdée au mortier de ciment dosé à 300 kg/m3               </t>
  </si>
  <si>
    <t>Fourniture et pose de couverture en tôle Galvabac  50/100 éme y compris coupe, fixation et toutes sujétions de pose.</t>
  </si>
  <si>
    <t>Fourniture et pose de plafonnage en volige pin de 15x90, y compris toutes accèssoires de pose</t>
  </si>
  <si>
    <t>VI-5</t>
  </si>
  <si>
    <t>Fournture et mise en œuvre de chape au mortier de ciment dosé à 400kg/m3 pour le cheneau</t>
  </si>
  <si>
    <t>Peinture à l'huile glycérophtalique en deux couches avec toutes sujétions d'exécution pour ouvrage bois et plafond et soubassement à l'extérieur et à l'intérieur</t>
  </si>
  <si>
    <t xml:space="preserve">TOTAL PEINTURE </t>
  </si>
  <si>
    <t xml:space="preserve">SERIE N° 6: CHARPENTE - COUVERTURE - PLAFONNAGE </t>
  </si>
  <si>
    <t>SERIE N° 7: MENUISERIE BOIS</t>
  </si>
  <si>
    <t>VI-6</t>
  </si>
  <si>
    <t>Fourniture et pose de faîtière en TPG de 5/10ème d'épaisseur, y compris fixation et toutes sujétions de pose.</t>
  </si>
  <si>
    <t>VI-7</t>
  </si>
  <si>
    <t>Fourniture et pose des gouttières en TPG 5/10ème</t>
  </si>
  <si>
    <t>Fourniture et pose de porte pleine avec bâtis en bois dur  à un vantail de dimension de (90 x 210)</t>
  </si>
  <si>
    <t>Fourniture et pose de fenêtre pleine avec bâtis à deux vantaux en bois dur de dimension de (120 x 120)</t>
  </si>
  <si>
    <t>Fourniture et pose de fenêtre pleine avec bâtis à deux vantaux en bois dur de dimension de (100 x 120)</t>
  </si>
  <si>
    <t>Fourniture et mise en œuvre du béton dosé à 300kg/m3 de CEM I 42,5 d'épaisseur de 0,10 m pour dallage</t>
  </si>
  <si>
    <t>Peinture en ardoisine d'un tableau</t>
  </si>
  <si>
    <t>Fourniture et mise en œuvre du béton armé dosé à 350kg/m3 de CEM I 42,5 pour les poteaux, linteaux, auvent, appuis de baie,  chaînages et poutres</t>
  </si>
  <si>
    <t>TOTAL ENDUIT ET CHAPE</t>
  </si>
  <si>
    <t>SERIE N° 5: ENDUIT ET CHAPE</t>
  </si>
  <si>
    <r>
      <t>Fourniture et mise en œuvre du béton de proprété dosé à 150kg/m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de CEM I 42,5 d'épaisseur 0.05 m des semelles filantes</t>
    </r>
  </si>
  <si>
    <t xml:space="preserve">Fourniture et pose de claustras </t>
  </si>
  <si>
    <t>Fourniture et mise en oeuvre de coffrage en bois pin</t>
  </si>
  <si>
    <t>Fourniture et pose de planche de rive d'épaisseur de 0,025m, largeurs 0,30m, y compris fixation et toutes sujétions de pose.</t>
  </si>
  <si>
    <t>Fourniture et pose de garde fou métallique</t>
  </si>
  <si>
    <t>TOTAL MENUISERIE METALLIQUE</t>
  </si>
  <si>
    <t>SERIE N° 8: MENUISERIE METALLIQUE</t>
  </si>
  <si>
    <t xml:space="preserve">SERIE N° 9: PEINTURE </t>
  </si>
  <si>
    <t>IX-1</t>
  </si>
  <si>
    <t>IX-2</t>
  </si>
  <si>
    <t>IX-3</t>
  </si>
  <si>
    <t>IX-4</t>
  </si>
  <si>
    <t>RECAPITULATION</t>
  </si>
  <si>
    <t>TOTAL GENERAL</t>
  </si>
  <si>
    <t>CONSTRUCTION D'UNE ECOLE A UN ETAGE A QUATRE SALLES DE CLASSE A ANALAIVA</t>
  </si>
  <si>
    <r>
      <t>Arrêté le présent bordereau de détail quantitatif et estimatif à la somme de</t>
    </r>
    <r>
      <rPr>
        <b/>
        <sz val="12"/>
        <rFont val="Arial Narrow"/>
        <family val="2"/>
      </rPr>
      <t xml:space="preserve"> " TROIS CENT ONZE MILLIONS SIX CENT CINQUANTE SEPT MILLE CENT DIX NEUF  ARIARY (Ar. 311 657 119) 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</si>
</sst>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1" x14ac:knownFonts="1">
    <font>
      <sz val="10"/>
      <name val="Arial"/>
    </font>
    <font>
      <sz val="10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i/>
      <sz val="12"/>
      <name val="Arial Narrow"/>
      <family val="2"/>
    </font>
    <font>
      <vertAlign val="superscript"/>
      <sz val="12"/>
      <name val="Arial Narrow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167" fontId="2" fillId="2" borderId="1" xfId="1" applyNumberFormat="1" applyFont="1" applyFill="1" applyBorder="1" applyAlignment="1">
      <alignment vertical="center"/>
    </xf>
    <xf numFmtId="167" fontId="2" fillId="2" borderId="0" xfId="1" applyNumberFormat="1" applyFont="1" applyFill="1"/>
    <xf numFmtId="167" fontId="4" fillId="2" borderId="0" xfId="1" applyNumberFormat="1" applyFont="1" applyFill="1"/>
    <xf numFmtId="167" fontId="2" fillId="2" borderId="1" xfId="1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167" fontId="6" fillId="2" borderId="0" xfId="1" applyNumberFormat="1" applyFont="1" applyFill="1" applyBorder="1" applyAlignment="1">
      <alignment horizontal="center" vertical="center" wrapText="1"/>
    </xf>
    <xf numFmtId="167" fontId="6" fillId="2" borderId="0" xfId="0" applyNumberFormat="1" applyFont="1" applyFill="1" applyBorder="1" applyAlignment="1">
      <alignment horizontal="center" vertical="center" wrapText="1"/>
    </xf>
    <xf numFmtId="167" fontId="4" fillId="2" borderId="1" xfId="1" applyNumberFormat="1" applyFont="1" applyFill="1" applyBorder="1"/>
    <xf numFmtId="167" fontId="4" fillId="2" borderId="9" xfId="1" applyNumberFormat="1" applyFont="1" applyFill="1" applyBorder="1"/>
    <xf numFmtId="167" fontId="4" fillId="2" borderId="2" xfId="1" applyNumberFormat="1" applyFont="1" applyFill="1" applyBorder="1" applyAlignment="1">
      <alignment horizontal="center"/>
    </xf>
    <xf numFmtId="167" fontId="4" fillId="2" borderId="0" xfId="1" applyNumberFormat="1" applyFont="1" applyFill="1" applyBorder="1"/>
    <xf numFmtId="167" fontId="4" fillId="2" borderId="1" xfId="1" applyNumberFormat="1" applyFont="1" applyFill="1" applyBorder="1" applyAlignment="1"/>
    <xf numFmtId="0" fontId="4" fillId="2" borderId="0" xfId="0" applyFont="1" applyFill="1"/>
    <xf numFmtId="164" fontId="4" fillId="2" borderId="0" xfId="1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4" fillId="2" borderId="0" xfId="1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/>
    </xf>
    <xf numFmtId="167" fontId="4" fillId="2" borderId="6" xfId="1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/>
    </xf>
    <xf numFmtId="167" fontId="4" fillId="2" borderId="2" xfId="1" applyNumberFormat="1" applyFont="1" applyFill="1" applyBorder="1" applyAlignment="1"/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/>
    <xf numFmtId="167" fontId="4" fillId="2" borderId="3" xfId="1" applyNumberFormat="1" applyFont="1" applyFill="1" applyBorder="1" applyAlignment="1"/>
    <xf numFmtId="4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/>
    </xf>
    <xf numFmtId="167" fontId="4" fillId="2" borderId="3" xfId="1" applyNumberFormat="1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67" fontId="4" fillId="2" borderId="2" xfId="1" applyNumberFormat="1" applyFont="1" applyFill="1" applyBorder="1"/>
    <xf numFmtId="0" fontId="4" fillId="2" borderId="10" xfId="0" applyFont="1" applyFill="1" applyBorder="1" applyAlignment="1">
      <alignment wrapText="1"/>
    </xf>
    <xf numFmtId="167" fontId="8" fillId="2" borderId="0" xfId="1" applyNumberFormat="1" applyFont="1" applyFill="1" applyAlignment="1"/>
    <xf numFmtId="0" fontId="8" fillId="2" borderId="0" xfId="0" applyFont="1" applyFill="1" applyAlignment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 vertical="center" wrapText="1"/>
    </xf>
    <xf numFmtId="167" fontId="2" fillId="2" borderId="0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166" fontId="4" fillId="2" borderId="1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164" fontId="4" fillId="2" borderId="1" xfId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43" fontId="4" fillId="2" borderId="0" xfId="0" applyNumberFormat="1" applyFont="1" applyFill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/>
    </xf>
    <xf numFmtId="164" fontId="9" fillId="2" borderId="0" xfId="1" applyFont="1" applyFill="1"/>
    <xf numFmtId="164" fontId="9" fillId="2" borderId="0" xfId="1" applyFont="1" applyFill="1" applyAlignment="1">
      <alignment horizontal="center"/>
    </xf>
    <xf numFmtId="164" fontId="9" fillId="2" borderId="0" xfId="1" applyFont="1" applyFill="1" applyAlignment="1"/>
    <xf numFmtId="43" fontId="4" fillId="2" borderId="0" xfId="0" applyNumberFormat="1" applyFont="1" applyFill="1" applyAlignment="1"/>
    <xf numFmtId="167" fontId="2" fillId="2" borderId="1" xfId="1" applyNumberFormat="1" applyFont="1" applyFill="1" applyBorder="1"/>
    <xf numFmtId="4" fontId="6" fillId="2" borderId="9" xfId="0" applyNumberFormat="1" applyFont="1" applyFill="1" applyBorder="1" applyAlignment="1">
      <alignment horizontal="center" vertical="center" wrapText="1"/>
    </xf>
    <xf numFmtId="167" fontId="2" fillId="2" borderId="9" xfId="1" applyNumberFormat="1" applyFont="1" applyFill="1" applyBorder="1" applyAlignment="1">
      <alignment horizontal="center" vertical="center"/>
    </xf>
    <xf numFmtId="4" fontId="6" fillId="2" borderId="4" xfId="0" applyNumberFormat="1" applyFont="1" applyFill="1" applyBorder="1" applyAlignment="1">
      <alignment horizontal="center" vertical="center" wrapText="1"/>
    </xf>
    <xf numFmtId="4" fontId="6" fillId="2" borderId="7" xfId="0" applyNumberFormat="1" applyFont="1" applyFill="1" applyBorder="1" applyAlignment="1">
      <alignment horizontal="center" vertical="center" wrapText="1"/>
    </xf>
    <xf numFmtId="4" fontId="6" fillId="2" borderId="5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10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J103"/>
  <sheetViews>
    <sheetView tabSelected="1" topLeftCell="A87" workbookViewId="0">
      <selection activeCell="G100" sqref="G100"/>
    </sheetView>
  </sheetViews>
  <sheetFormatPr baseColWidth="10" defaultRowHeight="15.75" x14ac:dyDescent="0.25"/>
  <cols>
    <col min="1" max="1" width="11.85546875" style="17" customWidth="1"/>
    <col min="2" max="2" width="47.28515625" style="14" customWidth="1"/>
    <col min="3" max="3" width="6.85546875" style="17" customWidth="1"/>
    <col min="4" max="4" width="10.85546875" style="17" customWidth="1"/>
    <col min="5" max="5" width="12.42578125" style="3" customWidth="1"/>
    <col min="6" max="6" width="13.7109375" style="3" customWidth="1"/>
    <col min="7" max="7" width="17.5703125" style="14" bestFit="1" customWidth="1"/>
    <col min="8" max="8" width="14" style="70" bestFit="1" customWidth="1"/>
    <col min="9" max="9" width="11.42578125" style="70"/>
    <col min="10" max="16384" width="11.42578125" style="14"/>
  </cols>
  <sheetData>
    <row r="1" spans="1:9" ht="16.5" customHeight="1" x14ac:dyDescent="0.25">
      <c r="A1" s="80" t="s">
        <v>58</v>
      </c>
      <c r="B1" s="80"/>
      <c r="C1" s="80"/>
      <c r="D1" s="80"/>
      <c r="E1" s="80"/>
      <c r="F1" s="80"/>
    </row>
    <row r="2" spans="1:9" ht="16.5" customHeight="1" x14ac:dyDescent="0.25">
      <c r="A2" s="80" t="s">
        <v>94</v>
      </c>
      <c r="B2" s="80"/>
      <c r="C2" s="80"/>
      <c r="D2" s="80"/>
      <c r="E2" s="80"/>
      <c r="F2" s="80"/>
    </row>
    <row r="3" spans="1:9" ht="16.5" customHeight="1" x14ac:dyDescent="0.25">
      <c r="A3" s="68"/>
      <c r="B3" s="68"/>
      <c r="C3" s="68"/>
      <c r="D3" s="68"/>
      <c r="E3" s="68"/>
      <c r="F3" s="68"/>
    </row>
    <row r="4" spans="1:9" ht="15" customHeight="1" x14ac:dyDescent="0.25">
      <c r="A4" s="81" t="s">
        <v>39</v>
      </c>
      <c r="B4" s="81"/>
      <c r="C4" s="16"/>
    </row>
    <row r="5" spans="1:9" ht="15" customHeight="1" x14ac:dyDescent="0.25"/>
    <row r="6" spans="1:9" s="17" customFormat="1" ht="18" customHeight="1" x14ac:dyDescent="0.25">
      <c r="A6" s="18" t="s">
        <v>17</v>
      </c>
      <c r="B6" s="18" t="s">
        <v>18</v>
      </c>
      <c r="C6" s="18" t="s">
        <v>12</v>
      </c>
      <c r="D6" s="18" t="s">
        <v>19</v>
      </c>
      <c r="E6" s="4" t="s">
        <v>21</v>
      </c>
      <c r="F6" s="4" t="s">
        <v>20</v>
      </c>
      <c r="H6" s="71"/>
      <c r="I6" s="71"/>
    </row>
    <row r="7" spans="1:9" s="17" customFormat="1" ht="18" customHeight="1" x14ac:dyDescent="0.25">
      <c r="A7" s="20" t="s">
        <v>32</v>
      </c>
      <c r="B7" s="21" t="s">
        <v>33</v>
      </c>
      <c r="C7" s="22" t="s">
        <v>38</v>
      </c>
      <c r="D7" s="23">
        <v>1</v>
      </c>
      <c r="E7" s="5">
        <v>1750000</v>
      </c>
      <c r="F7" s="5">
        <f>+D7*E7</f>
        <v>1750000</v>
      </c>
      <c r="H7" s="71"/>
      <c r="I7" s="71"/>
    </row>
    <row r="8" spans="1:9" ht="19.5" customHeight="1" x14ac:dyDescent="0.25">
      <c r="A8" s="77" t="s">
        <v>40</v>
      </c>
      <c r="B8" s="78"/>
      <c r="C8" s="78"/>
      <c r="D8" s="78"/>
      <c r="E8" s="79"/>
      <c r="F8" s="1">
        <f>SUM(F7)</f>
        <v>1750000</v>
      </c>
    </row>
    <row r="9" spans="1:9" ht="15" customHeight="1" x14ac:dyDescent="0.25">
      <c r="A9" s="6"/>
      <c r="B9" s="6"/>
      <c r="C9" s="6"/>
      <c r="D9" s="6"/>
      <c r="E9" s="6"/>
      <c r="F9" s="6"/>
    </row>
    <row r="10" spans="1:9" ht="15" customHeight="1" x14ac:dyDescent="0.25">
      <c r="A10" s="81" t="s">
        <v>24</v>
      </c>
      <c r="B10" s="81"/>
      <c r="C10" s="16"/>
    </row>
    <row r="11" spans="1:9" ht="15" customHeight="1" x14ac:dyDescent="0.25"/>
    <row r="12" spans="1:9" s="17" customFormat="1" ht="18" customHeight="1" x14ac:dyDescent="0.25">
      <c r="A12" s="18" t="s">
        <v>17</v>
      </c>
      <c r="B12" s="18" t="s">
        <v>18</v>
      </c>
      <c r="C12" s="18" t="s">
        <v>12</v>
      </c>
      <c r="D12" s="18" t="s">
        <v>19</v>
      </c>
      <c r="E12" s="4" t="s">
        <v>21</v>
      </c>
      <c r="F12" s="4" t="s">
        <v>20</v>
      </c>
      <c r="H12" s="71"/>
      <c r="I12" s="71"/>
    </row>
    <row r="13" spans="1:9" s="17" customFormat="1" ht="18" customHeight="1" x14ac:dyDescent="0.25">
      <c r="A13" s="20" t="s">
        <v>0</v>
      </c>
      <c r="B13" s="21" t="s">
        <v>45</v>
      </c>
      <c r="C13" s="22" t="s">
        <v>2</v>
      </c>
      <c r="D13" s="58">
        <v>85.135999999999996</v>
      </c>
      <c r="E13" s="5">
        <v>6000</v>
      </c>
      <c r="F13" s="5">
        <f>D13*E13</f>
        <v>510816</v>
      </c>
      <c r="H13" s="71"/>
      <c r="I13" s="71"/>
    </row>
    <row r="14" spans="1:9" ht="19.5" customHeight="1" x14ac:dyDescent="0.25">
      <c r="A14" s="77" t="s">
        <v>30</v>
      </c>
      <c r="B14" s="78"/>
      <c r="C14" s="78"/>
      <c r="D14" s="78"/>
      <c r="E14" s="79"/>
      <c r="F14" s="4">
        <f>SUM(F13:F13)</f>
        <v>510816</v>
      </c>
    </row>
    <row r="15" spans="1:9" ht="15" customHeight="1" x14ac:dyDescent="0.25">
      <c r="A15" s="24"/>
      <c r="B15" s="25"/>
      <c r="C15" s="26"/>
      <c r="D15" s="27"/>
      <c r="E15" s="28"/>
      <c r="F15" s="7"/>
    </row>
    <row r="16" spans="1:9" ht="15" customHeight="1" x14ac:dyDescent="0.25">
      <c r="A16" s="82" t="s">
        <v>43</v>
      </c>
      <c r="B16" s="82"/>
      <c r="C16" s="82"/>
      <c r="D16" s="82"/>
      <c r="E16" s="28"/>
      <c r="F16" s="8"/>
    </row>
    <row r="17" spans="1:9" ht="15" customHeight="1" x14ac:dyDescent="0.25">
      <c r="A17" s="24"/>
      <c r="B17" s="25"/>
      <c r="C17" s="26"/>
      <c r="D17" s="27"/>
      <c r="E17" s="28"/>
      <c r="F17" s="8"/>
    </row>
    <row r="18" spans="1:9" s="17" customFormat="1" ht="18" customHeight="1" x14ac:dyDescent="0.25">
      <c r="A18" s="18" t="s">
        <v>17</v>
      </c>
      <c r="B18" s="18" t="s">
        <v>18</v>
      </c>
      <c r="C18" s="18" t="s">
        <v>12</v>
      </c>
      <c r="D18" s="18" t="s">
        <v>19</v>
      </c>
      <c r="E18" s="4" t="s">
        <v>21</v>
      </c>
      <c r="F18" s="4" t="s">
        <v>20</v>
      </c>
      <c r="H18" s="71"/>
      <c r="I18" s="71"/>
    </row>
    <row r="19" spans="1:9" ht="48" customHeight="1" x14ac:dyDescent="0.25">
      <c r="A19" s="29" t="s">
        <v>3</v>
      </c>
      <c r="B19" s="30" t="s">
        <v>80</v>
      </c>
      <c r="C19" s="31" t="s">
        <v>2</v>
      </c>
      <c r="D19" s="59">
        <v>5.14</v>
      </c>
      <c r="E19" s="32">
        <v>256000</v>
      </c>
      <c r="F19" s="9">
        <f>+D19*E19</f>
        <v>1315840</v>
      </c>
    </row>
    <row r="20" spans="1:9" ht="30" customHeight="1" x14ac:dyDescent="0.25">
      <c r="A20" s="29" t="s">
        <v>4</v>
      </c>
      <c r="B20" s="33" t="s">
        <v>46</v>
      </c>
      <c r="C20" s="34" t="s">
        <v>2</v>
      </c>
      <c r="D20" s="60">
        <v>36.174999999999997</v>
      </c>
      <c r="E20" s="35">
        <v>93000</v>
      </c>
      <c r="F20" s="9">
        <f t="shared" ref="F20:F25" si="0">+D20*E20</f>
        <v>3364274.9999999995</v>
      </c>
    </row>
    <row r="21" spans="1:9" s="37" customFormat="1" ht="46.5" customHeight="1" x14ac:dyDescent="0.25">
      <c r="A21" s="29" t="s">
        <v>5</v>
      </c>
      <c r="B21" s="36" t="s">
        <v>75</v>
      </c>
      <c r="C21" s="34" t="s">
        <v>2</v>
      </c>
      <c r="D21" s="60">
        <v>29.895</v>
      </c>
      <c r="E21" s="35">
        <v>395000</v>
      </c>
      <c r="F21" s="9">
        <f t="shared" si="0"/>
        <v>11808525</v>
      </c>
      <c r="H21" s="72"/>
      <c r="I21" s="72"/>
    </row>
    <row r="22" spans="1:9" ht="46.5" customHeight="1" x14ac:dyDescent="0.25">
      <c r="A22" s="29" t="s">
        <v>6</v>
      </c>
      <c r="B22" s="33" t="s">
        <v>56</v>
      </c>
      <c r="C22" s="22" t="s">
        <v>2</v>
      </c>
      <c r="D22" s="61">
        <v>23.37</v>
      </c>
      <c r="E22" s="9">
        <v>459000</v>
      </c>
      <c r="F22" s="9">
        <f t="shared" si="0"/>
        <v>10726830</v>
      </c>
    </row>
    <row r="23" spans="1:9" ht="46.5" customHeight="1" x14ac:dyDescent="0.25">
      <c r="A23" s="29" t="s">
        <v>15</v>
      </c>
      <c r="B23" s="30" t="s">
        <v>47</v>
      </c>
      <c r="C23" s="31" t="s">
        <v>8</v>
      </c>
      <c r="D23" s="62">
        <f>D22*100</f>
        <v>2337</v>
      </c>
      <c r="E23" s="38">
        <v>6500</v>
      </c>
      <c r="F23" s="9">
        <f t="shared" si="0"/>
        <v>15190500</v>
      </c>
    </row>
    <row r="24" spans="1:9" ht="18" customHeight="1" x14ac:dyDescent="0.25">
      <c r="A24" s="20" t="s">
        <v>16</v>
      </c>
      <c r="B24" s="33" t="s">
        <v>82</v>
      </c>
      <c r="C24" s="22" t="s">
        <v>1</v>
      </c>
      <c r="D24" s="39">
        <f>D22*5</f>
        <v>116.85000000000001</v>
      </c>
      <c r="E24" s="13">
        <v>12500</v>
      </c>
      <c r="F24" s="9">
        <f t="shared" si="0"/>
        <v>1460625</v>
      </c>
    </row>
    <row r="25" spans="1:9" ht="46.5" customHeight="1" x14ac:dyDescent="0.25">
      <c r="A25" s="29" t="s">
        <v>22</v>
      </c>
      <c r="B25" s="40" t="s">
        <v>49</v>
      </c>
      <c r="C25" s="41" t="s">
        <v>2</v>
      </c>
      <c r="D25" s="63">
        <v>48.35</v>
      </c>
      <c r="E25" s="42">
        <v>292000</v>
      </c>
      <c r="F25" s="9">
        <f t="shared" si="0"/>
        <v>14118200</v>
      </c>
    </row>
    <row r="26" spans="1:9" ht="19.5" customHeight="1" x14ac:dyDescent="0.25">
      <c r="A26" s="77" t="s">
        <v>41</v>
      </c>
      <c r="B26" s="78"/>
      <c r="C26" s="78"/>
      <c r="D26" s="78"/>
      <c r="E26" s="79"/>
      <c r="F26" s="1">
        <f>SUM(F19:F25)</f>
        <v>57984795</v>
      </c>
    </row>
    <row r="27" spans="1:9" ht="15" customHeight="1" x14ac:dyDescent="0.25">
      <c r="A27" s="43"/>
      <c r="B27" s="44"/>
      <c r="C27" s="45"/>
      <c r="D27" s="46"/>
      <c r="E27" s="10"/>
      <c r="F27" s="10"/>
    </row>
    <row r="28" spans="1:9" ht="15" customHeight="1" x14ac:dyDescent="0.25">
      <c r="A28" s="82" t="s">
        <v>44</v>
      </c>
      <c r="B28" s="82"/>
      <c r="C28" s="82"/>
      <c r="D28" s="82"/>
      <c r="E28" s="28"/>
      <c r="F28" s="8"/>
    </row>
    <row r="29" spans="1:9" ht="15" customHeight="1" x14ac:dyDescent="0.25">
      <c r="A29" s="24"/>
      <c r="B29" s="25"/>
      <c r="C29" s="26"/>
      <c r="D29" s="27"/>
      <c r="E29" s="28"/>
      <c r="F29" s="8"/>
    </row>
    <row r="30" spans="1:9" s="17" customFormat="1" ht="18" customHeight="1" x14ac:dyDescent="0.25">
      <c r="A30" s="18" t="s">
        <v>17</v>
      </c>
      <c r="B30" s="18" t="s">
        <v>18</v>
      </c>
      <c r="C30" s="18" t="s">
        <v>12</v>
      </c>
      <c r="D30" s="18" t="s">
        <v>19</v>
      </c>
      <c r="E30" s="4" t="s">
        <v>21</v>
      </c>
      <c r="F30" s="4" t="s">
        <v>20</v>
      </c>
      <c r="H30" s="71"/>
      <c r="I30" s="71"/>
    </row>
    <row r="31" spans="1:9" ht="46.5" customHeight="1" x14ac:dyDescent="0.25">
      <c r="A31" s="29" t="s">
        <v>7</v>
      </c>
      <c r="B31" s="33" t="s">
        <v>77</v>
      </c>
      <c r="C31" s="22" t="s">
        <v>2</v>
      </c>
      <c r="D31" s="61">
        <v>67.379000000000005</v>
      </c>
      <c r="E31" s="9">
        <v>459000</v>
      </c>
      <c r="F31" s="9">
        <f t="shared" ref="F31:F35" si="1">+D31*E31</f>
        <v>30926961.000000004</v>
      </c>
    </row>
    <row r="32" spans="1:9" ht="46.5" customHeight="1" x14ac:dyDescent="0.25">
      <c r="A32" s="29" t="s">
        <v>34</v>
      </c>
      <c r="B32" s="30" t="s">
        <v>47</v>
      </c>
      <c r="C32" s="31" t="s">
        <v>8</v>
      </c>
      <c r="D32" s="62">
        <f>D31*100</f>
        <v>6737.9000000000005</v>
      </c>
      <c r="E32" s="38">
        <f>+E23</f>
        <v>6500</v>
      </c>
      <c r="F32" s="9">
        <f t="shared" si="1"/>
        <v>43796350</v>
      </c>
    </row>
    <row r="33" spans="1:9" ht="30" customHeight="1" x14ac:dyDescent="0.25">
      <c r="A33" s="29" t="s">
        <v>35</v>
      </c>
      <c r="B33" s="33" t="s">
        <v>48</v>
      </c>
      <c r="C33" s="22" t="s">
        <v>1</v>
      </c>
      <c r="D33" s="39">
        <f>D31*10</f>
        <v>673.79000000000008</v>
      </c>
      <c r="E33" s="13">
        <f>+E24</f>
        <v>12500</v>
      </c>
      <c r="F33" s="9">
        <f t="shared" si="1"/>
        <v>8422375.0000000019</v>
      </c>
    </row>
    <row r="34" spans="1:9" ht="46.5" customHeight="1" x14ac:dyDescent="0.25">
      <c r="A34" s="29" t="s">
        <v>36</v>
      </c>
      <c r="B34" s="33" t="s">
        <v>59</v>
      </c>
      <c r="C34" s="22" t="s">
        <v>1</v>
      </c>
      <c r="D34" s="23">
        <v>684.87</v>
      </c>
      <c r="E34" s="9">
        <v>76000</v>
      </c>
      <c r="F34" s="9">
        <f t="shared" si="1"/>
        <v>52050120</v>
      </c>
    </row>
    <row r="35" spans="1:9" s="37" customFormat="1" ht="18" customHeight="1" x14ac:dyDescent="0.25">
      <c r="A35" s="20" t="s">
        <v>37</v>
      </c>
      <c r="B35" s="36" t="s">
        <v>81</v>
      </c>
      <c r="C35" s="22" t="s">
        <v>1</v>
      </c>
      <c r="D35" s="23">
        <v>37.44</v>
      </c>
      <c r="E35" s="13">
        <v>187500</v>
      </c>
      <c r="F35" s="13">
        <f t="shared" si="1"/>
        <v>7020000</v>
      </c>
      <c r="H35" s="72"/>
      <c r="I35" s="72"/>
    </row>
    <row r="36" spans="1:9" ht="19.5" customHeight="1" x14ac:dyDescent="0.25">
      <c r="A36" s="77" t="s">
        <v>42</v>
      </c>
      <c r="B36" s="78"/>
      <c r="C36" s="78"/>
      <c r="D36" s="78"/>
      <c r="E36" s="79"/>
      <c r="F36" s="4">
        <f>SUM(F31:F35)</f>
        <v>142215806</v>
      </c>
    </row>
    <row r="37" spans="1:9" ht="19.5" customHeight="1" x14ac:dyDescent="0.25">
      <c r="A37" s="55"/>
      <c r="B37" s="55"/>
      <c r="C37" s="55"/>
      <c r="D37" s="55"/>
      <c r="E37" s="55"/>
      <c r="F37" s="56"/>
    </row>
    <row r="38" spans="1:9" ht="15" customHeight="1" x14ac:dyDescent="0.25">
      <c r="A38" s="81" t="s">
        <v>79</v>
      </c>
      <c r="B38" s="81"/>
      <c r="C38" s="16"/>
    </row>
    <row r="39" spans="1:9" ht="15" customHeight="1" x14ac:dyDescent="0.25"/>
    <row r="40" spans="1:9" s="17" customFormat="1" ht="18" customHeight="1" x14ac:dyDescent="0.25">
      <c r="A40" s="18" t="s">
        <v>17</v>
      </c>
      <c r="B40" s="18" t="s">
        <v>18</v>
      </c>
      <c r="C40" s="18" t="s">
        <v>12</v>
      </c>
      <c r="D40" s="18" t="s">
        <v>19</v>
      </c>
      <c r="E40" s="4" t="s">
        <v>21</v>
      </c>
      <c r="F40" s="4" t="s">
        <v>20</v>
      </c>
      <c r="H40" s="71"/>
      <c r="I40" s="71"/>
    </row>
    <row r="41" spans="1:9" s="17" customFormat="1" ht="46.5" customHeight="1" x14ac:dyDescent="0.25">
      <c r="A41" s="29" t="s">
        <v>9</v>
      </c>
      <c r="B41" s="36" t="s">
        <v>55</v>
      </c>
      <c r="C41" s="22" t="s">
        <v>1</v>
      </c>
      <c r="D41" s="23">
        <v>1913.26</v>
      </c>
      <c r="E41" s="11">
        <v>8500</v>
      </c>
      <c r="F41" s="11">
        <f>+D41*E41</f>
        <v>16262710</v>
      </c>
      <c r="H41" s="71"/>
      <c r="I41" s="71"/>
    </row>
    <row r="42" spans="1:9" s="17" customFormat="1" ht="30" customHeight="1" x14ac:dyDescent="0.25">
      <c r="A42" s="29" t="s">
        <v>23</v>
      </c>
      <c r="B42" s="36" t="s">
        <v>63</v>
      </c>
      <c r="C42" s="22" t="s">
        <v>1</v>
      </c>
      <c r="D42" s="23">
        <v>503.49</v>
      </c>
      <c r="E42" s="11">
        <v>12500</v>
      </c>
      <c r="F42" s="11">
        <f t="shared" ref="F42" si="2">+D42*E42</f>
        <v>6293625</v>
      </c>
      <c r="H42" s="71"/>
      <c r="I42" s="71"/>
    </row>
    <row r="43" spans="1:9" ht="19.5" customHeight="1" x14ac:dyDescent="0.25">
      <c r="A43" s="77" t="s">
        <v>78</v>
      </c>
      <c r="B43" s="78"/>
      <c r="C43" s="78"/>
      <c r="D43" s="78"/>
      <c r="E43" s="79"/>
      <c r="F43" s="4">
        <f>SUM(F41:F42)</f>
        <v>22556335</v>
      </c>
    </row>
    <row r="44" spans="1:9" ht="15" customHeight="1" x14ac:dyDescent="0.25">
      <c r="A44" s="24"/>
      <c r="B44" s="25"/>
      <c r="C44" s="26"/>
      <c r="D44" s="47"/>
      <c r="E44" s="12"/>
      <c r="F44" s="12"/>
    </row>
    <row r="45" spans="1:9" ht="15" customHeight="1" x14ac:dyDescent="0.25">
      <c r="A45" s="81" t="s">
        <v>66</v>
      </c>
      <c r="B45" s="81"/>
      <c r="C45" s="26"/>
      <c r="D45" s="47"/>
      <c r="E45" s="12"/>
      <c r="F45" s="12"/>
    </row>
    <row r="46" spans="1:9" ht="15" customHeight="1" x14ac:dyDescent="0.25">
      <c r="A46" s="24"/>
      <c r="B46" s="25"/>
      <c r="C46" s="26"/>
      <c r="D46" s="47"/>
      <c r="E46" s="12"/>
      <c r="F46" s="12"/>
    </row>
    <row r="47" spans="1:9" s="17" customFormat="1" ht="18" customHeight="1" x14ac:dyDescent="0.25">
      <c r="A47" s="18" t="s">
        <v>17</v>
      </c>
      <c r="B47" s="18" t="s">
        <v>18</v>
      </c>
      <c r="C47" s="18" t="s">
        <v>12</v>
      </c>
      <c r="D47" s="18" t="s">
        <v>19</v>
      </c>
      <c r="E47" s="4" t="s">
        <v>21</v>
      </c>
      <c r="F47" s="4" t="s">
        <v>20</v>
      </c>
      <c r="H47" s="71"/>
      <c r="I47" s="71"/>
    </row>
    <row r="48" spans="1:9" ht="46.5" customHeight="1" x14ac:dyDescent="0.25">
      <c r="A48" s="29" t="s">
        <v>25</v>
      </c>
      <c r="B48" s="36" t="s">
        <v>50</v>
      </c>
      <c r="C48" s="34" t="s">
        <v>2</v>
      </c>
      <c r="D48" s="59">
        <v>4.33</v>
      </c>
      <c r="E48" s="32">
        <v>1500000</v>
      </c>
      <c r="F48" s="9">
        <f>+D48*E48</f>
        <v>6495000</v>
      </c>
    </row>
    <row r="49" spans="1:10" ht="46.5" customHeight="1" x14ac:dyDescent="0.25">
      <c r="A49" s="29" t="s">
        <v>26</v>
      </c>
      <c r="B49" s="36" t="s">
        <v>60</v>
      </c>
      <c r="C49" s="34" t="s">
        <v>1</v>
      </c>
      <c r="D49" s="64">
        <v>304.45999999999998</v>
      </c>
      <c r="E49" s="48">
        <v>58000</v>
      </c>
      <c r="F49" s="9">
        <f t="shared" ref="F49:F55" si="3">+D49*E49</f>
        <v>17658680</v>
      </c>
    </row>
    <row r="50" spans="1:10" ht="47.25" x14ac:dyDescent="0.25">
      <c r="A50" s="29" t="s">
        <v>27</v>
      </c>
      <c r="B50" s="36" t="s">
        <v>69</v>
      </c>
      <c r="C50" s="34" t="s">
        <v>10</v>
      </c>
      <c r="D50" s="64">
        <v>35.78</v>
      </c>
      <c r="E50" s="48">
        <v>9500</v>
      </c>
      <c r="F50" s="9">
        <f t="shared" si="3"/>
        <v>339910</v>
      </c>
    </row>
    <row r="51" spans="1:10" ht="46.5" customHeight="1" x14ac:dyDescent="0.25">
      <c r="A51" s="29" t="s">
        <v>27</v>
      </c>
      <c r="B51" s="36" t="s">
        <v>83</v>
      </c>
      <c r="C51" s="34" t="s">
        <v>10</v>
      </c>
      <c r="D51" s="64">
        <v>72.3</v>
      </c>
      <c r="E51" s="48">
        <v>35000</v>
      </c>
      <c r="F51" s="9">
        <f t="shared" si="3"/>
        <v>2530500</v>
      </c>
    </row>
    <row r="52" spans="1:10" ht="30" customHeight="1" x14ac:dyDescent="0.25">
      <c r="A52" s="29" t="s">
        <v>57</v>
      </c>
      <c r="B52" s="36" t="s">
        <v>61</v>
      </c>
      <c r="C52" s="34" t="s">
        <v>1</v>
      </c>
      <c r="D52" s="64">
        <v>306.10000000000002</v>
      </c>
      <c r="E52" s="48">
        <v>27500</v>
      </c>
      <c r="F52" s="9">
        <f t="shared" si="3"/>
        <v>8417750</v>
      </c>
    </row>
    <row r="53" spans="1:10" s="37" customFormat="1" ht="18" customHeight="1" x14ac:dyDescent="0.25">
      <c r="A53" s="20" t="s">
        <v>62</v>
      </c>
      <c r="B53" s="36" t="s">
        <v>51</v>
      </c>
      <c r="C53" s="34" t="s">
        <v>10</v>
      </c>
      <c r="D53" s="64">
        <v>224.45</v>
      </c>
      <c r="E53" s="35">
        <v>3500</v>
      </c>
      <c r="F53" s="13">
        <f t="shared" si="3"/>
        <v>785575</v>
      </c>
      <c r="H53" s="72"/>
      <c r="I53" s="72"/>
      <c r="J53" s="73"/>
    </row>
    <row r="54" spans="1:10" s="51" customFormat="1" ht="18" customHeight="1" x14ac:dyDescent="0.25">
      <c r="A54" s="20" t="s">
        <v>70</v>
      </c>
      <c r="B54" s="49" t="s">
        <v>71</v>
      </c>
      <c r="C54" s="34" t="s">
        <v>10</v>
      </c>
      <c r="D54" s="64">
        <v>71.56</v>
      </c>
      <c r="E54" s="35">
        <v>12500</v>
      </c>
      <c r="F54" s="13">
        <f t="shared" si="3"/>
        <v>894500</v>
      </c>
      <c r="G54" s="50"/>
      <c r="H54" s="72"/>
      <c r="I54" s="72"/>
      <c r="J54" s="73"/>
    </row>
    <row r="55" spans="1:10" s="37" customFormat="1" ht="18" customHeight="1" x14ac:dyDescent="0.25">
      <c r="A55" s="20" t="s">
        <v>68</v>
      </c>
      <c r="B55" s="33" t="s">
        <v>28</v>
      </c>
      <c r="C55" s="22" t="s">
        <v>10</v>
      </c>
      <c r="D55" s="39">
        <v>78.5</v>
      </c>
      <c r="E55" s="13">
        <v>18500</v>
      </c>
      <c r="F55" s="13">
        <f t="shared" si="3"/>
        <v>1452250</v>
      </c>
      <c r="H55" s="72"/>
      <c r="I55" s="72"/>
      <c r="J55" s="73"/>
    </row>
    <row r="56" spans="1:10" ht="19.5" customHeight="1" x14ac:dyDescent="0.25">
      <c r="A56" s="77" t="s">
        <v>52</v>
      </c>
      <c r="B56" s="78"/>
      <c r="C56" s="78"/>
      <c r="D56" s="78"/>
      <c r="E56" s="79"/>
      <c r="F56" s="1">
        <f>SUM(F48:F55)</f>
        <v>38574165</v>
      </c>
    </row>
    <row r="57" spans="1:10" ht="15" customHeight="1" x14ac:dyDescent="0.25">
      <c r="A57" s="24"/>
      <c r="B57" s="25"/>
      <c r="C57" s="26"/>
      <c r="D57" s="27"/>
      <c r="E57" s="12"/>
      <c r="F57" s="12"/>
      <c r="J57" s="67"/>
    </row>
    <row r="58" spans="1:10" ht="15" customHeight="1" x14ac:dyDescent="0.25">
      <c r="A58" s="81" t="s">
        <v>67</v>
      </c>
      <c r="B58" s="81"/>
      <c r="C58" s="26"/>
      <c r="D58" s="47"/>
      <c r="E58" s="12"/>
      <c r="F58" s="12"/>
    </row>
    <row r="59" spans="1:10" ht="15" customHeight="1" x14ac:dyDescent="0.25">
      <c r="A59" s="69"/>
      <c r="B59" s="69"/>
      <c r="C59" s="26"/>
      <c r="D59" s="47"/>
      <c r="E59" s="12"/>
      <c r="F59" s="12"/>
    </row>
    <row r="60" spans="1:10" s="17" customFormat="1" ht="18" customHeight="1" x14ac:dyDescent="0.25">
      <c r="A60" s="18" t="s">
        <v>17</v>
      </c>
      <c r="B60" s="18" t="s">
        <v>18</v>
      </c>
      <c r="C60" s="18" t="s">
        <v>12</v>
      </c>
      <c r="D60" s="18" t="s">
        <v>19</v>
      </c>
      <c r="E60" s="4" t="s">
        <v>21</v>
      </c>
      <c r="F60" s="4" t="s">
        <v>20</v>
      </c>
      <c r="H60" s="71"/>
      <c r="I60" s="71"/>
    </row>
    <row r="61" spans="1:10" ht="30" customHeight="1" x14ac:dyDescent="0.25">
      <c r="A61" s="52" t="s">
        <v>11</v>
      </c>
      <c r="B61" s="36" t="s">
        <v>72</v>
      </c>
      <c r="C61" s="34" t="s">
        <v>12</v>
      </c>
      <c r="D61" s="65">
        <v>8</v>
      </c>
      <c r="E61" s="9">
        <v>475000</v>
      </c>
      <c r="F61" s="9">
        <f t="shared" ref="F61:F63" si="4">+D61*E61</f>
        <v>3800000</v>
      </c>
    </row>
    <row r="62" spans="1:10" ht="30" customHeight="1" x14ac:dyDescent="0.25">
      <c r="A62" s="52" t="s">
        <v>13</v>
      </c>
      <c r="B62" s="36" t="s">
        <v>73</v>
      </c>
      <c r="C62" s="34" t="s">
        <v>12</v>
      </c>
      <c r="D62" s="65">
        <v>24</v>
      </c>
      <c r="E62" s="9">
        <v>360000</v>
      </c>
      <c r="F62" s="9">
        <f t="shared" si="4"/>
        <v>8640000</v>
      </c>
    </row>
    <row r="63" spans="1:10" ht="30" customHeight="1" x14ac:dyDescent="0.25">
      <c r="A63" s="52" t="s">
        <v>29</v>
      </c>
      <c r="B63" s="36" t="s">
        <v>74</v>
      </c>
      <c r="C63" s="34" t="s">
        <v>12</v>
      </c>
      <c r="D63" s="65">
        <v>32</v>
      </c>
      <c r="E63" s="9">
        <v>300000</v>
      </c>
      <c r="F63" s="9">
        <f t="shared" si="4"/>
        <v>9600000</v>
      </c>
    </row>
    <row r="64" spans="1:10" ht="19.5" customHeight="1" x14ac:dyDescent="0.25">
      <c r="A64" s="77" t="s">
        <v>31</v>
      </c>
      <c r="B64" s="78"/>
      <c r="C64" s="78"/>
      <c r="D64" s="78"/>
      <c r="E64" s="79"/>
      <c r="F64" s="1">
        <f>SUM(F61:F63)</f>
        <v>22040000</v>
      </c>
    </row>
    <row r="65" spans="1:9" ht="15" customHeight="1" x14ac:dyDescent="0.25">
      <c r="A65" s="69"/>
      <c r="B65" s="69"/>
      <c r="C65" s="26"/>
      <c r="D65" s="47"/>
      <c r="E65" s="12"/>
      <c r="F65" s="12"/>
    </row>
    <row r="66" spans="1:9" ht="15" customHeight="1" x14ac:dyDescent="0.25">
      <c r="A66" s="69"/>
      <c r="B66" s="69"/>
      <c r="C66" s="26"/>
      <c r="D66" s="47"/>
      <c r="E66" s="12"/>
      <c r="F66" s="12"/>
    </row>
    <row r="67" spans="1:9" ht="15" customHeight="1" x14ac:dyDescent="0.25">
      <c r="A67" s="81" t="s">
        <v>86</v>
      </c>
      <c r="B67" s="81"/>
      <c r="C67" s="26"/>
      <c r="D67" s="47"/>
      <c r="E67" s="12"/>
      <c r="F67" s="12"/>
    </row>
    <row r="68" spans="1:9" ht="15" customHeight="1" x14ac:dyDescent="0.25">
      <c r="A68" s="69"/>
      <c r="B68" s="69"/>
      <c r="C68" s="26"/>
      <c r="D68" s="47"/>
      <c r="E68" s="12"/>
      <c r="F68" s="12"/>
    </row>
    <row r="69" spans="1:9" s="17" customFormat="1" ht="18" customHeight="1" x14ac:dyDescent="0.25">
      <c r="A69" s="18" t="s">
        <v>17</v>
      </c>
      <c r="B69" s="18" t="s">
        <v>18</v>
      </c>
      <c r="C69" s="18" t="s">
        <v>12</v>
      </c>
      <c r="D69" s="18" t="s">
        <v>19</v>
      </c>
      <c r="E69" s="4" t="s">
        <v>21</v>
      </c>
      <c r="F69" s="4" t="s">
        <v>20</v>
      </c>
      <c r="H69" s="71"/>
      <c r="I69" s="71"/>
    </row>
    <row r="70" spans="1:9" s="37" customFormat="1" ht="21" customHeight="1" x14ac:dyDescent="0.25">
      <c r="A70" s="57" t="s">
        <v>14</v>
      </c>
      <c r="B70" s="36" t="s">
        <v>84</v>
      </c>
      <c r="C70" s="34" t="s">
        <v>10</v>
      </c>
      <c r="D70" s="65">
        <v>43.5</v>
      </c>
      <c r="E70" s="13">
        <v>180000</v>
      </c>
      <c r="F70" s="13">
        <f t="shared" ref="F70" si="5">+D70*E70</f>
        <v>7830000</v>
      </c>
      <c r="H70" s="72"/>
      <c r="I70" s="72"/>
    </row>
    <row r="71" spans="1:9" ht="19.5" customHeight="1" x14ac:dyDescent="0.25">
      <c r="A71" s="77" t="s">
        <v>85</v>
      </c>
      <c r="B71" s="78"/>
      <c r="C71" s="78"/>
      <c r="D71" s="78"/>
      <c r="E71" s="79"/>
      <c r="F71" s="1">
        <f>SUM(F70:F70)</f>
        <v>7830000</v>
      </c>
    </row>
    <row r="72" spans="1:9" ht="15" customHeight="1" x14ac:dyDescent="0.25">
      <c r="A72" s="69"/>
      <c r="B72" s="69"/>
      <c r="C72" s="26"/>
      <c r="D72" s="47"/>
      <c r="E72" s="12"/>
      <c r="F72" s="12"/>
    </row>
    <row r="73" spans="1:9" ht="15" customHeight="1" x14ac:dyDescent="0.25">
      <c r="A73" s="69"/>
      <c r="B73" s="69"/>
      <c r="C73" s="26"/>
      <c r="D73" s="47"/>
      <c r="E73" s="12"/>
      <c r="F73" s="12"/>
    </row>
    <row r="74" spans="1:9" ht="15" customHeight="1" x14ac:dyDescent="0.25">
      <c r="A74" s="69"/>
      <c r="B74" s="69"/>
      <c r="C74" s="26"/>
      <c r="D74" s="47"/>
      <c r="E74" s="12"/>
      <c r="F74" s="12"/>
    </row>
    <row r="75" spans="1:9" ht="15" customHeight="1" x14ac:dyDescent="0.25">
      <c r="A75" s="69"/>
      <c r="B75" s="69"/>
      <c r="C75" s="26"/>
      <c r="D75" s="47"/>
      <c r="E75" s="12"/>
      <c r="F75" s="12"/>
    </row>
    <row r="76" spans="1:9" ht="15" customHeight="1" x14ac:dyDescent="0.25">
      <c r="A76" s="69"/>
      <c r="B76" s="69"/>
      <c r="C76" s="26"/>
      <c r="D76" s="47"/>
      <c r="E76" s="12"/>
      <c r="F76" s="12"/>
    </row>
    <row r="77" spans="1:9" ht="15" customHeight="1" x14ac:dyDescent="0.25">
      <c r="A77" s="69"/>
      <c r="B77" s="69"/>
      <c r="C77" s="26"/>
      <c r="D77" s="47"/>
      <c r="E77" s="12"/>
      <c r="F77" s="12"/>
    </row>
    <row r="78" spans="1:9" ht="15" customHeight="1" x14ac:dyDescent="0.25">
      <c r="A78" s="69"/>
      <c r="B78" s="69"/>
      <c r="C78" s="26"/>
      <c r="D78" s="47"/>
      <c r="E78" s="12"/>
      <c r="F78" s="12"/>
    </row>
    <row r="79" spans="1:9" ht="15" customHeight="1" x14ac:dyDescent="0.25">
      <c r="A79" s="81" t="s">
        <v>87</v>
      </c>
      <c r="B79" s="81"/>
      <c r="C79" s="26"/>
      <c r="D79" s="47"/>
      <c r="E79" s="12"/>
      <c r="F79" s="12"/>
    </row>
    <row r="80" spans="1:9" ht="15" customHeight="1" x14ac:dyDescent="0.25">
      <c r="A80" s="69"/>
      <c r="B80" s="69"/>
      <c r="C80" s="26"/>
      <c r="D80" s="47"/>
      <c r="E80" s="12"/>
      <c r="F80" s="12"/>
    </row>
    <row r="81" spans="1:9" s="17" customFormat="1" ht="18" customHeight="1" x14ac:dyDescent="0.25">
      <c r="A81" s="18" t="s">
        <v>17</v>
      </c>
      <c r="B81" s="18" t="s">
        <v>18</v>
      </c>
      <c r="C81" s="18" t="s">
        <v>12</v>
      </c>
      <c r="D81" s="18" t="s">
        <v>19</v>
      </c>
      <c r="E81" s="4" t="s">
        <v>21</v>
      </c>
      <c r="F81" s="4" t="s">
        <v>20</v>
      </c>
      <c r="H81" s="71"/>
      <c r="I81" s="71"/>
    </row>
    <row r="82" spans="1:9" s="17" customFormat="1" ht="30" customHeight="1" x14ac:dyDescent="0.25">
      <c r="A82" s="52" t="s">
        <v>88</v>
      </c>
      <c r="B82" s="53" t="s">
        <v>53</v>
      </c>
      <c r="C82" s="34" t="s">
        <v>1</v>
      </c>
      <c r="D82" s="66">
        <v>644.99</v>
      </c>
      <c r="E82" s="11">
        <v>6800</v>
      </c>
      <c r="F82" s="11">
        <f t="shared" ref="F82:F85" si="6">D82*E82</f>
        <v>4385932</v>
      </c>
      <c r="H82" s="71"/>
      <c r="I82" s="71"/>
    </row>
    <row r="83" spans="1:9" s="17" customFormat="1" ht="30" customHeight="1" x14ac:dyDescent="0.25">
      <c r="A83" s="52" t="s">
        <v>89</v>
      </c>
      <c r="B83" s="53" t="s">
        <v>54</v>
      </c>
      <c r="C83" s="34" t="s">
        <v>1</v>
      </c>
      <c r="D83" s="66">
        <v>1268.27</v>
      </c>
      <c r="E83" s="11">
        <v>6000</v>
      </c>
      <c r="F83" s="11">
        <f t="shared" si="6"/>
        <v>7609620</v>
      </c>
      <c r="G83" s="19"/>
      <c r="H83" s="71"/>
      <c r="I83" s="71"/>
    </row>
    <row r="84" spans="1:9" ht="46.5" customHeight="1" x14ac:dyDescent="0.25">
      <c r="A84" s="52" t="s">
        <v>90</v>
      </c>
      <c r="B84" s="33" t="s">
        <v>64</v>
      </c>
      <c r="C84" s="54" t="s">
        <v>1</v>
      </c>
      <c r="D84" s="66">
        <v>624.85</v>
      </c>
      <c r="E84" s="35">
        <v>9000</v>
      </c>
      <c r="F84" s="11">
        <f t="shared" si="6"/>
        <v>5623650</v>
      </c>
      <c r="G84" s="67"/>
    </row>
    <row r="85" spans="1:9" ht="18" customHeight="1" x14ac:dyDescent="0.25">
      <c r="A85" s="57" t="s">
        <v>91</v>
      </c>
      <c r="B85" s="33" t="s">
        <v>76</v>
      </c>
      <c r="C85" s="54" t="s">
        <v>1</v>
      </c>
      <c r="D85" s="66">
        <v>38.4</v>
      </c>
      <c r="E85" s="35">
        <v>15000</v>
      </c>
      <c r="F85" s="11">
        <f t="shared" si="6"/>
        <v>576000</v>
      </c>
    </row>
    <row r="86" spans="1:9" ht="20.25" customHeight="1" x14ac:dyDescent="0.25">
      <c r="A86" s="77" t="s">
        <v>65</v>
      </c>
      <c r="B86" s="78"/>
      <c r="C86" s="78"/>
      <c r="D86" s="78"/>
      <c r="E86" s="79"/>
      <c r="F86" s="4">
        <f>SUM(F82:F85)</f>
        <v>18195202</v>
      </c>
    </row>
    <row r="87" spans="1:9" ht="20.25" customHeight="1" x14ac:dyDescent="0.25">
      <c r="A87" s="75"/>
      <c r="B87" s="75"/>
      <c r="C87" s="75"/>
      <c r="D87" s="75"/>
      <c r="E87" s="75"/>
      <c r="F87" s="76"/>
    </row>
    <row r="89" spans="1:9" s="15" customFormat="1" ht="18" x14ac:dyDescent="0.25">
      <c r="A89" s="85" t="s">
        <v>92</v>
      </c>
      <c r="B89" s="86"/>
      <c r="C89" s="86"/>
      <c r="D89" s="86"/>
      <c r="E89" s="86"/>
      <c r="F89" s="87"/>
      <c r="H89" s="70"/>
      <c r="I89" s="70"/>
    </row>
    <row r="90" spans="1:9" s="15" customFormat="1" x14ac:dyDescent="0.25">
      <c r="A90" s="17"/>
      <c r="B90" s="14"/>
      <c r="C90" s="17"/>
      <c r="D90" s="17"/>
      <c r="F90" s="2"/>
      <c r="H90" s="70"/>
      <c r="I90" s="70"/>
    </row>
    <row r="91" spans="1:9" s="15" customFormat="1" x14ac:dyDescent="0.25">
      <c r="A91" s="88" t="str">
        <f>+A4</f>
        <v>SERIE N° 1 : INSTALLATION</v>
      </c>
      <c r="B91" s="88"/>
      <c r="C91" s="17"/>
      <c r="D91" s="17"/>
      <c r="F91" s="3">
        <f>+F8</f>
        <v>1750000</v>
      </c>
      <c r="H91" s="70"/>
      <c r="I91" s="70"/>
    </row>
    <row r="92" spans="1:9" s="15" customFormat="1" x14ac:dyDescent="0.25">
      <c r="A92" s="88" t="str">
        <f>+A10</f>
        <v>SERIE N° 2 : TERRASSEMENT</v>
      </c>
      <c r="B92" s="88"/>
      <c r="C92" s="17"/>
      <c r="D92" s="17"/>
      <c r="F92" s="3">
        <f>+F14</f>
        <v>510816</v>
      </c>
      <c r="H92" s="70"/>
      <c r="I92" s="70"/>
    </row>
    <row r="93" spans="1:9" s="15" customFormat="1" x14ac:dyDescent="0.25">
      <c r="A93" s="88" t="str">
        <f>+A16</f>
        <v xml:space="preserve">SERIE N° 3 : BETONS ET MACONNERIES EN INFRASTRUCTURE </v>
      </c>
      <c r="B93" s="88"/>
      <c r="C93" s="17"/>
      <c r="D93" s="17"/>
      <c r="F93" s="3">
        <f>+F26</f>
        <v>57984795</v>
      </c>
      <c r="H93" s="70"/>
      <c r="I93" s="70"/>
    </row>
    <row r="94" spans="1:9" x14ac:dyDescent="0.25">
      <c r="A94" s="88" t="str">
        <f>+A28</f>
        <v>SERIE N° 4 : BETONS ET MACONNERIES EN SUPERSTRUCTURE</v>
      </c>
      <c r="B94" s="88"/>
      <c r="F94" s="3">
        <f>+F36</f>
        <v>142215806</v>
      </c>
    </row>
    <row r="95" spans="1:9" x14ac:dyDescent="0.25">
      <c r="A95" s="88" t="str">
        <f>+A38</f>
        <v>SERIE N° 5: ENDUIT ET CHAPE</v>
      </c>
      <c r="B95" s="88"/>
      <c r="F95" s="3">
        <f>+F43</f>
        <v>22556335</v>
      </c>
    </row>
    <row r="96" spans="1:9" x14ac:dyDescent="0.25">
      <c r="A96" s="88" t="str">
        <f>+A45</f>
        <v xml:space="preserve">SERIE N° 6: CHARPENTE - COUVERTURE - PLAFONNAGE </v>
      </c>
      <c r="B96" s="88"/>
      <c r="F96" s="3">
        <f>+F56</f>
        <v>38574165</v>
      </c>
    </row>
    <row r="97" spans="1:9" x14ac:dyDescent="0.25">
      <c r="A97" s="88" t="str">
        <f>+A58</f>
        <v>SERIE N° 7: MENUISERIE BOIS</v>
      </c>
      <c r="B97" s="88"/>
      <c r="F97" s="3">
        <f>+F64</f>
        <v>22040000</v>
      </c>
    </row>
    <row r="98" spans="1:9" x14ac:dyDescent="0.25">
      <c r="A98" s="88" t="str">
        <f>+A67</f>
        <v>SERIE N° 8: MENUISERIE METALLIQUE</v>
      </c>
      <c r="B98" s="88"/>
      <c r="F98" s="3">
        <f>+F71</f>
        <v>7830000</v>
      </c>
    </row>
    <row r="99" spans="1:9" x14ac:dyDescent="0.25">
      <c r="A99" s="88" t="str">
        <f>+A79</f>
        <v xml:space="preserve">SERIE N° 9: PEINTURE </v>
      </c>
      <c r="B99" s="88"/>
      <c r="F99" s="3">
        <f>+F86</f>
        <v>18195202</v>
      </c>
    </row>
    <row r="101" spans="1:9" x14ac:dyDescent="0.25">
      <c r="D101" s="89" t="s">
        <v>93</v>
      </c>
      <c r="E101" s="90"/>
      <c r="F101" s="74">
        <f>SUM(F91:F100)</f>
        <v>311657119</v>
      </c>
    </row>
    <row r="102" spans="1:9" ht="19.5" customHeight="1" x14ac:dyDescent="0.25"/>
    <row r="103" spans="1:9" s="15" customFormat="1" ht="45" customHeight="1" x14ac:dyDescent="0.25">
      <c r="A103" s="83" t="s">
        <v>95</v>
      </c>
      <c r="B103" s="84"/>
      <c r="C103" s="84"/>
      <c r="D103" s="84"/>
      <c r="E103" s="84"/>
      <c r="F103" s="84"/>
      <c r="H103" s="70"/>
      <c r="I103" s="70"/>
    </row>
  </sheetData>
  <mergeCells count="32">
    <mergeCell ref="A96:B96"/>
    <mergeCell ref="A97:B97"/>
    <mergeCell ref="A98:B98"/>
    <mergeCell ref="A99:B99"/>
    <mergeCell ref="A103:F103"/>
    <mergeCell ref="A45:B45"/>
    <mergeCell ref="A56:E56"/>
    <mergeCell ref="A58:B58"/>
    <mergeCell ref="A64:E64"/>
    <mergeCell ref="A79:B79"/>
    <mergeCell ref="A86:E86"/>
    <mergeCell ref="A67:B67"/>
    <mergeCell ref="A71:E71"/>
    <mergeCell ref="A89:F89"/>
    <mergeCell ref="A91:B91"/>
    <mergeCell ref="A92:B92"/>
    <mergeCell ref="A93:B93"/>
    <mergeCell ref="A94:B94"/>
    <mergeCell ref="D101:E101"/>
    <mergeCell ref="A95:B95"/>
    <mergeCell ref="A43:E43"/>
    <mergeCell ref="A1:F1"/>
    <mergeCell ref="A2:F2"/>
    <mergeCell ref="A4:B4"/>
    <mergeCell ref="A8:E8"/>
    <mergeCell ref="A10:B10"/>
    <mergeCell ref="A14:E14"/>
    <mergeCell ref="A16:D16"/>
    <mergeCell ref="A26:E26"/>
    <mergeCell ref="A28:D28"/>
    <mergeCell ref="A36:E36"/>
    <mergeCell ref="A38:B38"/>
  </mergeCells>
  <pageMargins left="0.59055118110236227" right="0.23622047244094491" top="0.31496062992125984" bottom="0.55118110236220474" header="0.31496062992125984" footer="0.31496062992125984"/>
  <pageSetup paperSize="9" scale="9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 ECOLE A ETAGE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Mamy</cp:lastModifiedBy>
  <cp:lastPrinted>2021-01-13T10:44:32Z</cp:lastPrinted>
  <dcterms:created xsi:type="dcterms:W3CDTF">1996-10-21T11:03:58Z</dcterms:created>
  <dcterms:modified xsi:type="dcterms:W3CDTF">2021-01-16T07:19:02Z</dcterms:modified>
</cp:coreProperties>
</file>