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 IMPRIMER\ANALAIVA BATIMENT VAOVAO\"/>
    </mc:Choice>
  </mc:AlternateContent>
  <bookViews>
    <workbookView xWindow="0" yWindow="0" windowWidth="20490" windowHeight="6915"/>
  </bookViews>
  <sheets>
    <sheet name="BD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A120" i="3" l="1"/>
  <c r="F104" i="3"/>
  <c r="F103" i="3"/>
  <c r="F102" i="3"/>
  <c r="F101" i="3"/>
  <c r="F100" i="3"/>
  <c r="F105" i="3" l="1"/>
  <c r="F120" i="3" s="1"/>
  <c r="E93" i="3" l="1"/>
  <c r="A115" i="3"/>
  <c r="E31" i="3" l="1"/>
  <c r="F78" i="3" l="1"/>
  <c r="F79" i="3"/>
  <c r="F80" i="3"/>
  <c r="F81" i="3"/>
  <c r="F82" i="3"/>
  <c r="F83" i="3"/>
  <c r="F84" i="3"/>
  <c r="F85" i="3"/>
  <c r="F86" i="3"/>
  <c r="F77" i="3"/>
  <c r="F53" i="3"/>
  <c r="F54" i="3"/>
  <c r="F52" i="3"/>
  <c r="F87" i="3" l="1"/>
  <c r="F55" i="3"/>
  <c r="F115" i="3" s="1"/>
  <c r="F25" i="3" l="1"/>
  <c r="F21" i="3"/>
  <c r="F20" i="3"/>
  <c r="F19" i="3"/>
  <c r="F13" i="3"/>
  <c r="F14" i="3" s="1"/>
  <c r="F111" i="3" s="1"/>
  <c r="A119" i="3"/>
  <c r="A118" i="3"/>
  <c r="A117" i="3"/>
  <c r="A116" i="3"/>
  <c r="A114" i="3"/>
  <c r="A113" i="3"/>
  <c r="A112" i="3"/>
  <c r="A111" i="3"/>
  <c r="A110" i="3"/>
  <c r="F94" i="3"/>
  <c r="F93" i="3"/>
  <c r="F92" i="3"/>
  <c r="F118" i="3"/>
  <c r="F71" i="3"/>
  <c r="F65" i="3"/>
  <c r="F64" i="3"/>
  <c r="F63" i="3"/>
  <c r="F62" i="3"/>
  <c r="F61" i="3"/>
  <c r="F60" i="3"/>
  <c r="F35" i="3"/>
  <c r="E33" i="3"/>
  <c r="F24" i="3"/>
  <c r="F7" i="3"/>
  <c r="F8" i="3" s="1"/>
  <c r="F110" i="3" s="1"/>
  <c r="F72" i="3" l="1"/>
  <c r="F117" i="3" s="1"/>
  <c r="F95" i="3"/>
  <c r="F119" i="3" s="1"/>
  <c r="F66" i="3"/>
  <c r="F116" i="3" s="1"/>
  <c r="D23" i="3"/>
  <c r="F23" i="3" s="1"/>
  <c r="F22" i="3"/>
  <c r="F26" i="3" l="1"/>
  <c r="F112" i="3" s="1"/>
  <c r="F46" i="3" l="1"/>
  <c r="F34" i="3" l="1"/>
  <c r="D32" i="3" l="1"/>
  <c r="F32" i="3" s="1"/>
  <c r="F31" i="3"/>
  <c r="D33" i="3"/>
  <c r="F33" i="3" s="1"/>
  <c r="F45" i="3"/>
  <c r="F47" i="3" s="1"/>
  <c r="F114" i="3" s="1"/>
  <c r="F36" i="3" l="1"/>
  <c r="F113" i="3" s="1"/>
  <c r="F122" i="3" s="1"/>
</calcChain>
</file>

<file path=xl/sharedStrings.xml><?xml version="1.0" encoding="utf-8"?>
<sst xmlns="http://schemas.openxmlformats.org/spreadsheetml/2006/main" count="225" uniqueCount="123">
  <si>
    <t>BORDEREAU DE DETAIL ESTIMATIF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</si>
  <si>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</si>
  <si>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</si>
  <si>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</si>
  <si>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</si>
  <si>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</si>
  <si>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</si>
  <si>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</si>
  <si>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</si>
  <si>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</si>
  <si>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</si>
  <si>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INSTALLATION</t>
  </si>
  <si>
    <t>SERIE N° 2 : TERRASSEMENT</t>
  </si>
  <si>
    <t>II-1</t>
  </si>
  <si>
    <t>Fouille en rigole, en terrain meuble de toute nature</t>
  </si>
  <si>
    <t>m3</t>
  </si>
  <si>
    <t>TOTAL TERRASSEMENT</t>
  </si>
  <si>
    <t xml:space="preserve">SERIE N° 3 : BETONS ET MACONNERIES EN INFRASTRUCTURE </t>
  </si>
  <si>
    <t>III-1</t>
  </si>
  <si>
    <r>
      <t>Fourniture et mise en œuvre du béton de proprété dosé à 150kg/m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de CEM I 42,5 d'épaisseur 0.05 m des semelles filantes</t>
    </r>
  </si>
  <si>
    <t>III-2</t>
  </si>
  <si>
    <t>Fourniture et mise en œuvre d'hérissonnage en pierre sèche d'épaisseur de 0,15 m</t>
  </si>
  <si>
    <t>III-3</t>
  </si>
  <si>
    <t>Fourniture et mise en œuvre du béton dosé à 300kg/m3 de CEM I 42,5 d'épaisseur de 0,10 m pour dallage</t>
  </si>
  <si>
    <t>III-4</t>
  </si>
  <si>
    <t xml:space="preserve">Fourniture et mise en œuvre du béton armé dosé à 350kg/m3 de CEM I 42,5 pour les semelles isolées et les attentes poteaux </t>
  </si>
  <si>
    <t>III-5</t>
  </si>
  <si>
    <t>Acier pour armatures du béton ci-dessus de tout diamètre, y compris coupe, façonnage, ligature et toutes sujétions</t>
  </si>
  <si>
    <t>kg</t>
  </si>
  <si>
    <t>III-6</t>
  </si>
  <si>
    <t>Fourniture et mise en oeuvre de coffrage en bois pin</t>
  </si>
  <si>
    <t>m2</t>
  </si>
  <si>
    <t>III-7</t>
  </si>
  <si>
    <t>Fourniture et mise en œuvre de maçonnerie de moellons hourdées au mortier de ciment dosé à 300kg/m3 pour la fondation</t>
  </si>
  <si>
    <t xml:space="preserve">TOTAL BETONS ET MACONNERIES EN INFRASTRUCTURE </t>
  </si>
  <si>
    <t>SERIE N° 4 : BETONS ET MACONNERIES EN SUPERSTRUCTURE</t>
  </si>
  <si>
    <t>IV-1</t>
  </si>
  <si>
    <t>IV-2</t>
  </si>
  <si>
    <t>IV-3</t>
  </si>
  <si>
    <t>Fourniture et mise en oeuvre de coffrage en bois ordinaire</t>
  </si>
  <si>
    <t>IV-4</t>
  </si>
  <si>
    <t xml:space="preserve">Fourniture et mise en oeuvre de maçonnerie de parpaing de 20*20*40 hourdée au mortier de ciment dosé à 300 kg/m3               </t>
  </si>
  <si>
    <t>IV-5</t>
  </si>
  <si>
    <t>TOTAL BETONS ET MACONNERIES EN SUPERSTRUCTURE</t>
  </si>
  <si>
    <t>SERIE N° 5: ENDUIT ET CHAPE</t>
  </si>
  <si>
    <t>V-1</t>
  </si>
  <si>
    <t>Enduit ordinaire au mortier de ciment dosé à 300kg/m3 d'épaisseur de 0,015 m pour les murs, les plafonds et les faces vues du béton</t>
  </si>
  <si>
    <t>V-2</t>
  </si>
  <si>
    <t>Fournture et mise en œuvre de chape au mortier de ciment dosé à 400kg/m3 pour le cheneau</t>
  </si>
  <si>
    <t>TOTAL ENDUIT ET CHAPE</t>
  </si>
  <si>
    <t>VI-1</t>
  </si>
  <si>
    <t xml:space="preserve">Charpente en bois dur pour des pannes, solives et entretoises  y compris fixation et toutes sujétions de pose </t>
  </si>
  <si>
    <t>VI-2</t>
  </si>
  <si>
    <t>Fourniture et pose de couverture en tôle Galvabac  50/100 éme y compris coupe, fixation et toutes sujétions de pose.</t>
  </si>
  <si>
    <t>VI-3</t>
  </si>
  <si>
    <t>Fourniture et pose de faîtière en TPG de 5/10ème d'épaisseur, y compris fixation et toutes sujétions de pose.</t>
  </si>
  <si>
    <t>ml</t>
  </si>
  <si>
    <t>Fourniture et pose de plafonnage en volige pin de 15x90, y compris toutes accèssoires de pose</t>
  </si>
  <si>
    <t>Fourniture et pose de gorge en pin</t>
  </si>
  <si>
    <t>Descente d'eau pluviale en PVC 100</t>
  </si>
  <si>
    <t xml:space="preserve">TOTAL CHARPENTE - COUVERTURE - PLAFONNAGE </t>
  </si>
  <si>
    <t>VII-1</t>
  </si>
  <si>
    <t>VII-2</t>
  </si>
  <si>
    <t>VII-3</t>
  </si>
  <si>
    <t>TOTAL MENUISERIE BOIS</t>
  </si>
  <si>
    <t>VIII-1</t>
  </si>
  <si>
    <t>TOTAL MENUISERIE METALLIQUE</t>
  </si>
  <si>
    <t>IX-1</t>
  </si>
  <si>
    <t>Peinture à l'eau plastique extérieure de type Valnyl ou Torgapint lavable en deux couches</t>
  </si>
  <si>
    <t>IX-2</t>
  </si>
  <si>
    <t>Peinture à l'eau plastique intérieure de type Valnyl ou Torgapint lavable en deux couches</t>
  </si>
  <si>
    <t>IX-3</t>
  </si>
  <si>
    <t>Peinture à l'huile glycérophtalique en deux couches avec toutes sujétions d'exécution pour ouvrage bois et plafond et soubassement à l'extérieur et à l'intérieur</t>
  </si>
  <si>
    <t>IX-4</t>
  </si>
  <si>
    <t xml:space="preserve">TOTAL PEINTURE </t>
  </si>
  <si>
    <t>RECAPITULATION</t>
  </si>
  <si>
    <t>TOTAL GENERAL</t>
  </si>
  <si>
    <t>CONSTRUCTION D'UN BUREAU A ANALAIVA</t>
  </si>
  <si>
    <t>Fourniture et mise en œuvre du béton armé dosé à 350kg/m3 de CEM I 42,5 pour les poteaux, linteaux, auvent, appuis de baie, chaînages, cheneau, poutres,dalles et escaliers</t>
  </si>
  <si>
    <t>SERIE N° 6: REVETEMENT</t>
  </si>
  <si>
    <t>Fourniture et pose des carreaux sols de 30 x 30 y compris coupe et chape au mortier de pose</t>
  </si>
  <si>
    <t>Fourniture et pose de plinthe en carreaux 30*30, y compris coupe</t>
  </si>
  <si>
    <t>Fourniture et pose des carreaux sols de 30 x 30 pour veranda y compris coupe et chape au mortier de pose</t>
  </si>
  <si>
    <t>TOTAL REVETEMENT</t>
  </si>
  <si>
    <t xml:space="preserve">SERIE N° 7: CHARPENTE - COUVERTURE - PLAFONNAGE </t>
  </si>
  <si>
    <t>VII-4</t>
  </si>
  <si>
    <t>VII-5</t>
  </si>
  <si>
    <t>VII-6</t>
  </si>
  <si>
    <t>SERIE N° 8: MENUISERIE BOIS</t>
  </si>
  <si>
    <t>X-1</t>
  </si>
  <si>
    <t xml:space="preserve">SERIE N° 10: PEINTURE </t>
  </si>
  <si>
    <t>SERIE N° 9: MENUISERIE METALLIQUE</t>
  </si>
  <si>
    <t>Fourniture et pose de porte métallique à deux vantaux de dimension de (1400x2100), y compris toutes accessoires de pose</t>
  </si>
  <si>
    <t>Fourniture et pose de garde corps métallique pour le veranda et l'escalier, y compris toutes accessoires de pose</t>
  </si>
  <si>
    <t>Fourniture et pose de grille de protection pour les chassis vitrés de dimension de (1200 x 1200)</t>
  </si>
  <si>
    <t>Fourniture et pose de grille de protection pour les chassis vitrés de dimension de (800 x 1200)</t>
  </si>
  <si>
    <t>Fourniture et pose de porte métallique à deux vantaux de dimension de (1200x2100), y compris toutes accèssoires de pose</t>
  </si>
  <si>
    <t>Fourniture et pose de porte métallique à deux vantaux de dimension de (1000x2100), y compris toutes accèssoires de pose</t>
  </si>
  <si>
    <t>Fourniture et pose de fenêtre métallique à deux vantaux de dimension de (1200x1200), y compris toutes accèssoires de pose</t>
  </si>
  <si>
    <t>Fourniture et pose de fenêtre métallique à deux vantaux de dimension de (1000x1200), y compris toutes accèssoires de pose</t>
  </si>
  <si>
    <t>Fourniture et pose de fenêtre métallique à deux vantaux de dimension de (800x1200), y compris toutes accèssoires de pose</t>
  </si>
  <si>
    <t>Fourniture et pose de grille de protection pour les chassis vitrés de dimension de (1000 x 1200)</t>
  </si>
  <si>
    <t>Fourniture et pose de brique de verre</t>
  </si>
  <si>
    <t>IX-5</t>
  </si>
  <si>
    <t>IX-6</t>
  </si>
  <si>
    <t>IX-7</t>
  </si>
  <si>
    <t>IX-8</t>
  </si>
  <si>
    <t>IX-9</t>
  </si>
  <si>
    <t>IX-10</t>
  </si>
  <si>
    <t>Fourniture et pose de porte de communication avec bâtis en bois dur  à un vantail de dim, de (80 x 210)</t>
  </si>
  <si>
    <t>Câblage apparent en fil VGV 3*2,5 mm2 pour tout le réseau électrique y compris accéssoires de pose</t>
  </si>
  <si>
    <t>Installation d'un point lumineux à simple allumage y compris accèssoires</t>
  </si>
  <si>
    <t>Installation d'un point lumineux à allumage va et vient y compris accèssoires</t>
  </si>
  <si>
    <t>Installation d'une prise de courant 2P + T encastrée y compris accéssoires</t>
  </si>
  <si>
    <t>Hublot étanche pour éclairage extérieur</t>
  </si>
  <si>
    <t>TOTAL ELECTRICITE</t>
  </si>
  <si>
    <t>SERIE N° 11: ELECTRICITE</t>
  </si>
  <si>
    <t>XI-1</t>
  </si>
  <si>
    <t>XI-2</t>
  </si>
  <si>
    <t>XI-3</t>
  </si>
  <si>
    <t>XI-4</t>
  </si>
  <si>
    <t>XI-5</t>
  </si>
  <si>
    <r>
      <t>Arrêté le présent bordereau de détail quantitatif et estimatif à la somme de</t>
    </r>
    <r>
      <rPr>
        <b/>
        <sz val="12"/>
        <rFont val="Arial Narrow"/>
        <family val="2"/>
      </rPr>
      <t xml:space="preserve"> " CENT SOIXANTE DIX HUIT MILLIONS SEPT CENT QUATORZE MILLE SEPT CENT SEPT ARIARY (Ar. 178 714 707)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</si>
</sst>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\ _€_-;\-* #,##0\ _€_-;_-* &quot;-&quot;??\ _€_-;_-@_-"/>
    <numFmt numFmtId="167" formatCode="_-* #,##0\ _F_-;\-* #,##0\ _F_-;_-* &quot;-&quot;??\ _F_-;_-@_-"/>
    <numFmt numFmtId="168" formatCode="0.000"/>
    <numFmt numFmtId="169" formatCode="#,##0.000"/>
    <numFmt numFmtId="170" formatCode="_-* #,##0.00\ _F_-;\-* #,##0.00\ _F_-;_-* &quot;-&quot;??\ _F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2"/>
      <name val="Arial Narrow"/>
      <family val="2"/>
    </font>
    <font>
      <sz val="12"/>
      <name val="Calibri"/>
      <family val="2"/>
      <scheme val="minor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2"/>
      <name val="Arial"/>
      <family val="2"/>
    </font>
    <font>
      <vertAlign val="superscript"/>
      <sz val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70" fontId="10" fillId="0" borderId="0" applyFont="0" applyFill="0" applyBorder="0" applyAlignment="0" applyProtection="0"/>
  </cellStyleXfs>
  <cellXfs count="124">
    <xf numFmtId="0" fontId="0" fillId="0" borderId="0" xfId="0"/>
    <xf numFmtId="0" fontId="3" fillId="2" borderId="0" xfId="0" applyFont="1" applyFill="1"/>
    <xf numFmtId="43" fontId="4" fillId="2" borderId="0" xfId="1" applyFont="1" applyFill="1"/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/>
    <xf numFmtId="0" fontId="5" fillId="2" borderId="1" xfId="0" applyFont="1" applyFill="1" applyBorder="1" applyAlignment="1">
      <alignment horizontal="center" vertical="center"/>
    </xf>
    <xf numFmtId="167" fontId="5" fillId="2" borderId="1" xfId="1" applyNumberFormat="1" applyFont="1" applyFill="1" applyBorder="1" applyAlignment="1">
      <alignment horizontal="center" vertical="center"/>
    </xf>
    <xf numFmtId="43" fontId="4" fillId="2" borderId="0" xfId="1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5" fillId="2" borderId="1" xfId="1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7" fontId="6" fillId="2" borderId="0" xfId="1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/>
    </xf>
    <xf numFmtId="167" fontId="3" fillId="2" borderId="5" xfId="1" applyNumberFormat="1" applyFont="1" applyFill="1" applyBorder="1"/>
    <xf numFmtId="167" fontId="3" fillId="2" borderId="1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/>
    </xf>
    <xf numFmtId="167" fontId="3" fillId="2" borderId="6" xfId="1" applyNumberFormat="1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/>
    <xf numFmtId="43" fontId="4" fillId="2" borderId="0" xfId="1" applyFont="1" applyFill="1" applyAlignment="1"/>
    <xf numFmtId="167" fontId="3" fillId="2" borderId="7" xfId="1" applyNumberFormat="1" applyFont="1" applyFill="1" applyBorder="1" applyAlignment="1"/>
    <xf numFmtId="4" fontId="3" fillId="2" borderId="1" xfId="0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/>
    <xf numFmtId="0" fontId="3" fillId="2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/>
    </xf>
    <xf numFmtId="167" fontId="3" fillId="2" borderId="7" xfId="1" applyNumberFormat="1" applyFont="1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167" fontId="3" fillId="2" borderId="8" xfId="1" applyNumberFormat="1" applyFont="1" applyFill="1" applyBorder="1"/>
    <xf numFmtId="4" fontId="6" fillId="2" borderId="0" xfId="0" applyNumberFormat="1" applyFont="1" applyFill="1" applyBorder="1" applyAlignment="1">
      <alignment horizontal="center" vertical="center" wrapText="1"/>
    </xf>
    <xf numFmtId="167" fontId="5" fillId="2" borderId="0" xfId="1" applyNumberFormat="1" applyFont="1" applyFill="1" applyBorder="1" applyAlignment="1">
      <alignment horizontal="center" vertical="center"/>
    </xf>
    <xf numFmtId="167" fontId="3" fillId="2" borderId="6" xfId="1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/>
    <xf numFmtId="167" fontId="3" fillId="2" borderId="6" xfId="1" applyNumberFormat="1" applyFont="1" applyFill="1" applyBorder="1"/>
    <xf numFmtId="43" fontId="3" fillId="2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43" fontId="3" fillId="2" borderId="0" xfId="1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4" fontId="6" fillId="2" borderId="8" xfId="0" applyNumberFormat="1" applyFont="1" applyFill="1" applyBorder="1" applyAlignment="1">
      <alignment horizontal="center" vertical="center" wrapText="1"/>
    </xf>
    <xf numFmtId="167" fontId="5" fillId="2" borderId="8" xfId="1" applyNumberFormat="1" applyFont="1" applyFill="1" applyBorder="1" applyAlignment="1">
      <alignment horizontal="center" vertical="center"/>
    </xf>
    <xf numFmtId="43" fontId="3" fillId="2" borderId="0" xfId="1" applyFont="1" applyFill="1"/>
    <xf numFmtId="167" fontId="5" fillId="2" borderId="0" xfId="1" applyNumberFormat="1" applyFont="1" applyFill="1"/>
    <xf numFmtId="0" fontId="3" fillId="2" borderId="0" xfId="0" applyFont="1" applyFill="1" applyAlignment="1">
      <alignment horizontal="left"/>
    </xf>
    <xf numFmtId="164" fontId="3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/>
    <xf numFmtId="43" fontId="3" fillId="2" borderId="1" xfId="1" applyFont="1" applyFill="1" applyBorder="1" applyAlignment="1">
      <alignment horizontal="center"/>
    </xf>
    <xf numFmtId="167" fontId="3" fillId="2" borderId="0" xfId="0" applyNumberFormat="1" applyFont="1" applyFill="1"/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4" fillId="2" borderId="0" xfId="1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168" fontId="3" fillId="2" borderId="1" xfId="0" applyNumberFormat="1" applyFont="1" applyFill="1" applyBorder="1" applyAlignment="1">
      <alignment horizontal="center"/>
    </xf>
    <xf numFmtId="169" fontId="3" fillId="2" borderId="5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167" fontId="5" fillId="3" borderId="1" xfId="1" applyNumberFormat="1" applyFont="1" applyFill="1" applyBorder="1" applyAlignment="1">
      <alignment vertical="center"/>
    </xf>
    <xf numFmtId="167" fontId="5" fillId="3" borderId="1" xfId="1" applyNumberFormat="1" applyFont="1" applyFill="1" applyBorder="1" applyAlignment="1">
      <alignment horizontal="center" vertical="center"/>
    </xf>
    <xf numFmtId="43" fontId="3" fillId="2" borderId="0" xfId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70" fontId="11" fillId="2" borderId="0" xfId="2" applyFont="1" applyFill="1"/>
    <xf numFmtId="0" fontId="11" fillId="2" borderId="0" xfId="0" applyFont="1" applyFill="1"/>
    <xf numFmtId="167" fontId="11" fillId="2" borderId="0" xfId="2" applyNumberFormat="1" applyFont="1" applyFill="1"/>
    <xf numFmtId="170" fontId="11" fillId="2" borderId="0" xfId="2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7" fontId="11" fillId="2" borderId="0" xfId="2" applyNumberFormat="1" applyFont="1" applyFill="1" applyAlignment="1">
      <alignment horizontal="center"/>
    </xf>
    <xf numFmtId="170" fontId="11" fillId="2" borderId="0" xfId="2" applyFont="1" applyFill="1" applyAlignment="1"/>
    <xf numFmtId="0" fontId="11" fillId="2" borderId="0" xfId="0" applyFont="1" applyFill="1" applyAlignment="1"/>
    <xf numFmtId="167" fontId="11" fillId="2" borderId="0" xfId="2" applyNumberFormat="1" applyFont="1" applyFill="1" applyAlignment="1"/>
    <xf numFmtId="167" fontId="3" fillId="2" borderId="0" xfId="2" applyNumberFormat="1" applyFont="1" applyFill="1" applyBorder="1"/>
    <xf numFmtId="167" fontId="5" fillId="2" borderId="1" xfId="2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wrapText="1"/>
    </xf>
    <xf numFmtId="167" fontId="6" fillId="2" borderId="4" xfId="2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170" fontId="12" fillId="2" borderId="1" xfId="2" applyFont="1" applyFill="1" applyBorder="1" applyAlignment="1"/>
    <xf numFmtId="167" fontId="12" fillId="2" borderId="6" xfId="2" applyNumberFormat="1" applyFont="1" applyFill="1" applyBorder="1"/>
    <xf numFmtId="0" fontId="12" fillId="2" borderId="1" xfId="0" applyFont="1" applyFill="1" applyBorder="1" applyAlignment="1">
      <alignment wrapText="1"/>
    </xf>
    <xf numFmtId="167" fontId="12" fillId="2" borderId="6" xfId="2" applyNumberFormat="1" applyFont="1" applyFill="1" applyBorder="1" applyAlignment="1"/>
    <xf numFmtId="0" fontId="2" fillId="2" borderId="0" xfId="0" applyFont="1" applyFill="1" applyAlignment="1">
      <alignment horizontal="left"/>
    </xf>
    <xf numFmtId="4" fontId="6" fillId="2" borderId="2" xfId="0" applyNumberFormat="1" applyFont="1" applyFill="1" applyBorder="1" applyAlignment="1">
      <alignment horizontal="center" vertical="center" wrapText="1"/>
    </xf>
    <xf numFmtId="4" fontId="6" fillId="2" borderId="3" xfId="0" applyNumberFormat="1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4" fontId="6" fillId="3" borderId="2" xfId="0" applyNumberFormat="1" applyFont="1" applyFill="1" applyBorder="1" applyAlignment="1">
      <alignment horizontal="center" vertical="center" wrapText="1"/>
    </xf>
    <xf numFmtId="4" fontId="6" fillId="3" borderId="3" xfId="0" applyNumberFormat="1" applyFont="1" applyFill="1" applyBorder="1" applyAlignment="1">
      <alignment horizontal="center" vertical="center" wrapText="1"/>
    </xf>
    <xf numFmtId="4" fontId="6" fillId="3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 wrapText="1"/>
    </xf>
  </cellXfs>
  <cellStyles count="3">
    <cellStyle name="Milliers" xfId="1" builtinId="3"/>
    <cellStyle name="Milliers 19 2" xfId="2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3" workbookViewId="0">
      <selection activeCell="D118" sqref="D118"/>
    </sheetView>
  </sheetViews>
  <sheetFormatPr baseColWidth="10" defaultRowHeight="15.75" x14ac:dyDescent="0.25"/>
  <cols>
    <col min="1" max="1" width="11.85546875" style="5" customWidth="1"/>
    <col min="2" max="2" width="47.28515625" style="1" customWidth="1"/>
    <col min="3" max="3" width="6.85546875" style="5" customWidth="1"/>
    <col min="4" max="4" width="10.85546875" style="5" customWidth="1"/>
    <col min="5" max="5" width="12.42578125" style="6" customWidth="1"/>
    <col min="6" max="6" width="13.7109375" style="6" customWidth="1"/>
    <col min="7" max="7" width="17.5703125" style="1" bestFit="1" customWidth="1"/>
    <col min="8" max="8" width="14" style="2" bestFit="1" customWidth="1"/>
    <col min="9" max="9" width="11.42578125" style="2"/>
    <col min="10" max="10" width="13" style="63" bestFit="1" customWidth="1"/>
    <col min="11" max="13" width="12.85546875" style="63" bestFit="1" customWidth="1"/>
    <col min="14" max="16384" width="11.42578125" style="1"/>
  </cols>
  <sheetData>
    <row r="1" spans="1:13" x14ac:dyDescent="0.25">
      <c r="A1" s="123" t="s">
        <v>0</v>
      </c>
      <c r="B1" s="123"/>
      <c r="C1" s="123"/>
      <c r="D1" s="123"/>
      <c r="E1" s="123"/>
      <c r="F1" s="123"/>
    </row>
    <row r="2" spans="1:13" x14ac:dyDescent="0.25">
      <c r="A2" s="123" t="s">
        <v>77</v>
      </c>
      <c r="B2" s="123"/>
      <c r="C2" s="123"/>
      <c r="D2" s="123"/>
      <c r="E2" s="123"/>
      <c r="F2" s="123"/>
    </row>
    <row r="3" spans="1:13" x14ac:dyDescent="0.25">
      <c r="A3" s="3"/>
      <c r="B3" s="3"/>
      <c r="C3" s="3"/>
      <c r="D3" s="3"/>
      <c r="E3" s="3"/>
      <c r="F3" s="3"/>
    </row>
    <row r="4" spans="1:13" x14ac:dyDescent="0.25">
      <c r="A4" s="107" t="s">
        <v>1</v>
      </c>
      <c r="B4" s="107"/>
      <c r="C4" s="4"/>
    </row>
    <row r="6" spans="1:13" s="5" customFormat="1" x14ac:dyDescent="0.25">
      <c r="A6" s="7" t="s">
        <v>2</v>
      </c>
      <c r="B6" s="7" t="s">
        <v>3</v>
      </c>
      <c r="C6" s="7" t="s">
        <v>4</v>
      </c>
      <c r="D6" s="7" t="s">
        <v>5</v>
      </c>
      <c r="E6" s="8" t="s">
        <v>6</v>
      </c>
      <c r="F6" s="8" t="s">
        <v>7</v>
      </c>
      <c r="H6" s="9"/>
      <c r="I6" s="9"/>
      <c r="J6" s="64"/>
      <c r="K6" s="64"/>
      <c r="L6" s="64"/>
      <c r="M6" s="64"/>
    </row>
    <row r="7" spans="1:13" s="5" customFormat="1" x14ac:dyDescent="0.25">
      <c r="A7" s="10" t="s">
        <v>8</v>
      </c>
      <c r="B7" s="11" t="s">
        <v>9</v>
      </c>
      <c r="C7" s="12" t="s">
        <v>10</v>
      </c>
      <c r="D7" s="13">
        <v>1</v>
      </c>
      <c r="E7" s="14">
        <v>1500000</v>
      </c>
      <c r="F7" s="14">
        <f>+D7*E7</f>
        <v>1500000</v>
      </c>
      <c r="H7" s="9"/>
      <c r="I7" s="9"/>
      <c r="J7" s="64"/>
      <c r="K7" s="64"/>
      <c r="L7" s="64"/>
      <c r="M7" s="64"/>
    </row>
    <row r="8" spans="1:13" ht="18" customHeight="1" x14ac:dyDescent="0.25">
      <c r="A8" s="115" t="s">
        <v>11</v>
      </c>
      <c r="B8" s="116"/>
      <c r="C8" s="116"/>
      <c r="D8" s="116"/>
      <c r="E8" s="117"/>
      <c r="F8" s="83">
        <f>SUM(F7)</f>
        <v>1500000</v>
      </c>
    </row>
    <row r="9" spans="1:13" x14ac:dyDescent="0.25">
      <c r="A9" s="16"/>
      <c r="B9" s="16"/>
      <c r="C9" s="16"/>
      <c r="D9" s="16"/>
      <c r="E9" s="16"/>
      <c r="F9" s="16"/>
    </row>
    <row r="10" spans="1:13" x14ac:dyDescent="0.25">
      <c r="A10" s="107" t="s">
        <v>12</v>
      </c>
      <c r="B10" s="107"/>
      <c r="C10" s="4"/>
    </row>
    <row r="12" spans="1:13" s="5" customFormat="1" x14ac:dyDescent="0.25">
      <c r="A12" s="7" t="s">
        <v>2</v>
      </c>
      <c r="B12" s="7" t="s">
        <v>3</v>
      </c>
      <c r="C12" s="7" t="s">
        <v>4</v>
      </c>
      <c r="D12" s="7" t="s">
        <v>5</v>
      </c>
      <c r="E12" s="8" t="s">
        <v>6</v>
      </c>
      <c r="F12" s="8" t="s">
        <v>7</v>
      </c>
      <c r="H12" s="9"/>
      <c r="I12" s="9"/>
      <c r="J12" s="64"/>
      <c r="K12" s="64"/>
      <c r="L12" s="64"/>
      <c r="M12" s="64"/>
    </row>
    <row r="13" spans="1:13" s="5" customFormat="1" x14ac:dyDescent="0.25">
      <c r="A13" s="10" t="s">
        <v>13</v>
      </c>
      <c r="B13" s="11" t="s">
        <v>14</v>
      </c>
      <c r="C13" s="12" t="s">
        <v>15</v>
      </c>
      <c r="D13" s="75">
        <v>33.218000000000004</v>
      </c>
      <c r="E13" s="14">
        <v>7000</v>
      </c>
      <c r="F13" s="14">
        <f>D13*E13</f>
        <v>232526.00000000003</v>
      </c>
      <c r="H13" s="9"/>
      <c r="I13" s="9"/>
      <c r="J13" s="64"/>
      <c r="K13" s="64"/>
      <c r="L13" s="64"/>
      <c r="M13" s="64"/>
    </row>
    <row r="14" spans="1:13" ht="18" customHeight="1" x14ac:dyDescent="0.25">
      <c r="A14" s="115" t="s">
        <v>16</v>
      </c>
      <c r="B14" s="116"/>
      <c r="C14" s="116"/>
      <c r="D14" s="116"/>
      <c r="E14" s="117"/>
      <c r="F14" s="84">
        <f>SUM(F13:F13)</f>
        <v>232526.00000000003</v>
      </c>
    </row>
    <row r="15" spans="1:13" x14ac:dyDescent="0.25">
      <c r="A15" s="17"/>
      <c r="B15" s="18"/>
      <c r="C15" s="19"/>
      <c r="D15" s="20"/>
      <c r="E15" s="21"/>
      <c r="F15" s="22"/>
    </row>
    <row r="16" spans="1:13" x14ac:dyDescent="0.25">
      <c r="A16" s="122" t="s">
        <v>17</v>
      </c>
      <c r="B16" s="122"/>
      <c r="C16" s="122"/>
      <c r="D16" s="122"/>
      <c r="E16" s="21"/>
      <c r="F16" s="23"/>
    </row>
    <row r="17" spans="1:13" x14ac:dyDescent="0.25">
      <c r="A17" s="17"/>
      <c r="B17" s="18"/>
      <c r="C17" s="19"/>
      <c r="D17" s="20"/>
      <c r="E17" s="21"/>
      <c r="F17" s="23"/>
    </row>
    <row r="18" spans="1:13" s="5" customFormat="1" x14ac:dyDescent="0.25">
      <c r="A18" s="7" t="s">
        <v>2</v>
      </c>
      <c r="B18" s="7" t="s">
        <v>3</v>
      </c>
      <c r="C18" s="7" t="s">
        <v>4</v>
      </c>
      <c r="D18" s="7" t="s">
        <v>5</v>
      </c>
      <c r="E18" s="8" t="s">
        <v>6</v>
      </c>
      <c r="F18" s="8" t="s">
        <v>7</v>
      </c>
      <c r="H18" s="9"/>
      <c r="I18" s="9"/>
      <c r="J18" s="64"/>
      <c r="K18" s="64"/>
      <c r="L18" s="64"/>
      <c r="M18" s="64"/>
    </row>
    <row r="19" spans="1:13" ht="50.25" x14ac:dyDescent="0.25">
      <c r="A19" s="24" t="s">
        <v>18</v>
      </c>
      <c r="B19" s="25" t="s">
        <v>19</v>
      </c>
      <c r="C19" s="26" t="s">
        <v>15</v>
      </c>
      <c r="D19" s="76">
        <v>2.1379999999999999</v>
      </c>
      <c r="E19" s="27">
        <v>317200</v>
      </c>
      <c r="F19" s="28">
        <f>+D19*E19</f>
        <v>678173.6</v>
      </c>
    </row>
    <row r="20" spans="1:13" ht="31.5" x14ac:dyDescent="0.25">
      <c r="A20" s="24" t="s">
        <v>20</v>
      </c>
      <c r="B20" s="29" t="s">
        <v>21</v>
      </c>
      <c r="C20" s="30" t="s">
        <v>15</v>
      </c>
      <c r="D20" s="77">
        <v>17.675000000000001</v>
      </c>
      <c r="E20" s="31">
        <v>103500</v>
      </c>
      <c r="F20" s="28">
        <f t="shared" ref="F20:F25" si="0">+D20*E20</f>
        <v>1829362.5</v>
      </c>
    </row>
    <row r="21" spans="1:13" s="33" customFormat="1" ht="47.25" x14ac:dyDescent="0.25">
      <c r="A21" s="24" t="s">
        <v>22</v>
      </c>
      <c r="B21" s="32" t="s">
        <v>23</v>
      </c>
      <c r="C21" s="30" t="s">
        <v>15</v>
      </c>
      <c r="D21" s="77">
        <v>10.436</v>
      </c>
      <c r="E21" s="31">
        <v>449500</v>
      </c>
      <c r="F21" s="28">
        <f t="shared" si="0"/>
        <v>4690982</v>
      </c>
      <c r="H21" s="34"/>
      <c r="I21" s="34"/>
      <c r="J21" s="65"/>
      <c r="K21" s="65"/>
      <c r="L21" s="65"/>
      <c r="M21" s="65"/>
    </row>
    <row r="22" spans="1:13" ht="47.25" x14ac:dyDescent="0.25">
      <c r="A22" s="24" t="s">
        <v>24</v>
      </c>
      <c r="B22" s="29" t="s">
        <v>25</v>
      </c>
      <c r="C22" s="12" t="s">
        <v>15</v>
      </c>
      <c r="D22" s="78">
        <v>8.0150000000000006</v>
      </c>
      <c r="E22" s="28">
        <v>495000</v>
      </c>
      <c r="F22" s="28">
        <f t="shared" si="0"/>
        <v>3967425.0000000005</v>
      </c>
    </row>
    <row r="23" spans="1:13" ht="47.25" x14ac:dyDescent="0.25">
      <c r="A23" s="24" t="s">
        <v>26</v>
      </c>
      <c r="B23" s="25" t="s">
        <v>27</v>
      </c>
      <c r="C23" s="26" t="s">
        <v>28</v>
      </c>
      <c r="D23" s="79">
        <f>D22*80</f>
        <v>641.20000000000005</v>
      </c>
      <c r="E23" s="35">
        <v>6750</v>
      </c>
      <c r="F23" s="28">
        <f t="shared" si="0"/>
        <v>4328100</v>
      </c>
      <c r="G23" s="67"/>
    </row>
    <row r="24" spans="1:13" x14ac:dyDescent="0.25">
      <c r="A24" s="10" t="s">
        <v>29</v>
      </c>
      <c r="B24" s="29" t="s">
        <v>30</v>
      </c>
      <c r="C24" s="12" t="s">
        <v>31</v>
      </c>
      <c r="D24" s="36">
        <v>0</v>
      </c>
      <c r="E24" s="37">
        <v>12500</v>
      </c>
      <c r="F24" s="28">
        <f t="shared" si="0"/>
        <v>0</v>
      </c>
    </row>
    <row r="25" spans="1:13" ht="47.25" x14ac:dyDescent="0.25">
      <c r="A25" s="24" t="s">
        <v>32</v>
      </c>
      <c r="B25" s="38" t="s">
        <v>33</v>
      </c>
      <c r="C25" s="39" t="s">
        <v>15</v>
      </c>
      <c r="D25" s="80">
        <v>21.629000000000001</v>
      </c>
      <c r="E25" s="40">
        <v>313125</v>
      </c>
      <c r="F25" s="28">
        <f t="shared" si="0"/>
        <v>6772580.625</v>
      </c>
    </row>
    <row r="26" spans="1:13" ht="18" customHeight="1" x14ac:dyDescent="0.25">
      <c r="A26" s="115" t="s">
        <v>34</v>
      </c>
      <c r="B26" s="116"/>
      <c r="C26" s="116"/>
      <c r="D26" s="116"/>
      <c r="E26" s="117"/>
      <c r="F26" s="83">
        <f>SUM(F19:F25)</f>
        <v>22266623.725000001</v>
      </c>
    </row>
    <row r="27" spans="1:13" x14ac:dyDescent="0.25">
      <c r="A27" s="41"/>
      <c r="B27" s="42"/>
      <c r="C27" s="43"/>
      <c r="D27" s="44"/>
      <c r="E27" s="45"/>
      <c r="F27" s="45"/>
    </row>
    <row r="28" spans="1:13" x14ac:dyDescent="0.25">
      <c r="A28" s="122" t="s">
        <v>35</v>
      </c>
      <c r="B28" s="122"/>
      <c r="C28" s="122"/>
      <c r="D28" s="122"/>
      <c r="E28" s="21"/>
      <c r="F28" s="23"/>
    </row>
    <row r="29" spans="1:13" x14ac:dyDescent="0.25">
      <c r="A29" s="17"/>
      <c r="B29" s="18"/>
      <c r="C29" s="19"/>
      <c r="D29" s="20"/>
      <c r="E29" s="21"/>
      <c r="F29" s="23"/>
    </row>
    <row r="30" spans="1:13" s="5" customFormat="1" x14ac:dyDescent="0.25">
      <c r="A30" s="7" t="s">
        <v>2</v>
      </c>
      <c r="B30" s="7" t="s">
        <v>3</v>
      </c>
      <c r="C30" s="7" t="s">
        <v>4</v>
      </c>
      <c r="D30" s="7" t="s">
        <v>5</v>
      </c>
      <c r="E30" s="8" t="s">
        <v>6</v>
      </c>
      <c r="F30" s="8" t="s">
        <v>7</v>
      </c>
      <c r="H30" s="9"/>
      <c r="I30" s="9"/>
      <c r="J30" s="64"/>
      <c r="K30" s="64"/>
      <c r="L30" s="64"/>
      <c r="M30" s="64"/>
    </row>
    <row r="31" spans="1:13" ht="63" x14ac:dyDescent="0.25">
      <c r="A31" s="24" t="s">
        <v>36</v>
      </c>
      <c r="B31" s="29" t="s">
        <v>78</v>
      </c>
      <c r="C31" s="12" t="s">
        <v>15</v>
      </c>
      <c r="D31" s="78">
        <v>39.491999999999997</v>
      </c>
      <c r="E31" s="28">
        <f>+E22</f>
        <v>495000</v>
      </c>
      <c r="F31" s="28">
        <f t="shared" ref="F31:F35" si="1">+D31*E31</f>
        <v>19548540</v>
      </c>
    </row>
    <row r="32" spans="1:13" ht="47.25" x14ac:dyDescent="0.25">
      <c r="A32" s="24" t="s">
        <v>37</v>
      </c>
      <c r="B32" s="25" t="s">
        <v>27</v>
      </c>
      <c r="C32" s="26" t="s">
        <v>28</v>
      </c>
      <c r="D32" s="79">
        <f>D31*90</f>
        <v>3554.2799999999997</v>
      </c>
      <c r="E32" s="35">
        <f>+E23</f>
        <v>6750</v>
      </c>
      <c r="F32" s="28">
        <f t="shared" si="1"/>
        <v>23991390</v>
      </c>
    </row>
    <row r="33" spans="1:13" ht="31.5" x14ac:dyDescent="0.25">
      <c r="A33" s="24" t="s">
        <v>38</v>
      </c>
      <c r="B33" s="29" t="s">
        <v>39</v>
      </c>
      <c r="C33" s="12" t="s">
        <v>31</v>
      </c>
      <c r="D33" s="36">
        <f>D31*12</f>
        <v>473.904</v>
      </c>
      <c r="E33" s="37">
        <f>+E24</f>
        <v>12500</v>
      </c>
      <c r="F33" s="28">
        <f t="shared" si="1"/>
        <v>5923800</v>
      </c>
    </row>
    <row r="34" spans="1:13" ht="47.25" x14ac:dyDescent="0.25">
      <c r="A34" s="24" t="s">
        <v>40</v>
      </c>
      <c r="B34" s="29" t="s">
        <v>41</v>
      </c>
      <c r="C34" s="12" t="s">
        <v>31</v>
      </c>
      <c r="D34" s="13">
        <v>344.14</v>
      </c>
      <c r="E34" s="28">
        <v>75000</v>
      </c>
      <c r="F34" s="28">
        <f t="shared" si="1"/>
        <v>25810500</v>
      </c>
    </row>
    <row r="35" spans="1:13" s="33" customFormat="1" x14ac:dyDescent="0.25">
      <c r="A35" s="10" t="s">
        <v>42</v>
      </c>
      <c r="B35" s="32" t="s">
        <v>102</v>
      </c>
      <c r="C35" s="12" t="s">
        <v>31</v>
      </c>
      <c r="D35" s="13">
        <v>0.96</v>
      </c>
      <c r="E35" s="37">
        <v>363000</v>
      </c>
      <c r="F35" s="37">
        <f t="shared" si="1"/>
        <v>348480</v>
      </c>
      <c r="H35" s="34"/>
      <c r="I35" s="34"/>
      <c r="J35" s="65"/>
      <c r="K35" s="65"/>
      <c r="L35" s="65"/>
      <c r="M35" s="65"/>
    </row>
    <row r="36" spans="1:13" ht="18" customHeight="1" x14ac:dyDescent="0.25">
      <c r="A36" s="115" t="s">
        <v>43</v>
      </c>
      <c r="B36" s="116"/>
      <c r="C36" s="116"/>
      <c r="D36" s="116"/>
      <c r="E36" s="117"/>
      <c r="F36" s="84">
        <f>SUM(F31:F35)</f>
        <v>75622710</v>
      </c>
    </row>
    <row r="37" spans="1:13" x14ac:dyDescent="0.25">
      <c r="A37" s="46"/>
      <c r="B37" s="46"/>
      <c r="C37" s="46"/>
      <c r="D37" s="46"/>
      <c r="E37" s="46"/>
      <c r="F37" s="47"/>
    </row>
    <row r="38" spans="1:13" x14ac:dyDescent="0.25">
      <c r="A38" s="46"/>
      <c r="B38" s="46"/>
      <c r="C38" s="46"/>
      <c r="D38" s="46"/>
      <c r="E38" s="46"/>
      <c r="F38" s="47"/>
    </row>
    <row r="39" spans="1:13" x14ac:dyDescent="0.25">
      <c r="A39" s="46"/>
      <c r="B39" s="46"/>
      <c r="C39" s="46"/>
      <c r="D39" s="46"/>
      <c r="E39" s="46"/>
      <c r="F39" s="47"/>
    </row>
    <row r="40" spans="1:13" x14ac:dyDescent="0.25">
      <c r="A40" s="46"/>
      <c r="B40" s="46"/>
      <c r="C40" s="46"/>
      <c r="D40" s="46"/>
      <c r="E40" s="46"/>
      <c r="F40" s="47"/>
    </row>
    <row r="41" spans="1:13" x14ac:dyDescent="0.25">
      <c r="A41" s="46"/>
      <c r="B41" s="46"/>
      <c r="C41" s="46"/>
      <c r="D41" s="46"/>
      <c r="E41" s="46"/>
      <c r="F41" s="47"/>
    </row>
    <row r="42" spans="1:13" x14ac:dyDescent="0.25">
      <c r="A42" s="107" t="s">
        <v>44</v>
      </c>
      <c r="B42" s="107"/>
      <c r="C42" s="4"/>
    </row>
    <row r="44" spans="1:13" s="5" customFormat="1" x14ac:dyDescent="0.25">
      <c r="A44" s="7" t="s">
        <v>2</v>
      </c>
      <c r="B44" s="7" t="s">
        <v>3</v>
      </c>
      <c r="C44" s="7" t="s">
        <v>4</v>
      </c>
      <c r="D44" s="7" t="s">
        <v>5</v>
      </c>
      <c r="E44" s="8" t="s">
        <v>6</v>
      </c>
      <c r="F44" s="8" t="s">
        <v>7</v>
      </c>
      <c r="H44" s="9"/>
      <c r="I44" s="9"/>
      <c r="J44" s="64"/>
      <c r="K44" s="64"/>
      <c r="L44" s="64"/>
      <c r="M44" s="64"/>
    </row>
    <row r="45" spans="1:13" s="5" customFormat="1" ht="47.25" x14ac:dyDescent="0.25">
      <c r="A45" s="24" t="s">
        <v>45</v>
      </c>
      <c r="B45" s="32" t="s">
        <v>46</v>
      </c>
      <c r="C45" s="12" t="s">
        <v>31</v>
      </c>
      <c r="D45" s="13">
        <v>1004.91</v>
      </c>
      <c r="E45" s="48">
        <v>9250</v>
      </c>
      <c r="F45" s="48">
        <f>+D45*E45</f>
        <v>9295417.5</v>
      </c>
      <c r="H45" s="9"/>
      <c r="I45" s="9"/>
      <c r="J45" s="64"/>
      <c r="K45" s="64"/>
      <c r="L45" s="64"/>
      <c r="M45" s="64"/>
    </row>
    <row r="46" spans="1:13" s="5" customFormat="1" ht="31.5" x14ac:dyDescent="0.25">
      <c r="A46" s="24" t="s">
        <v>47</v>
      </c>
      <c r="B46" s="32" t="s">
        <v>48</v>
      </c>
      <c r="C46" s="12" t="s">
        <v>31</v>
      </c>
      <c r="D46" s="13">
        <v>21.1</v>
      </c>
      <c r="E46" s="48">
        <v>12500</v>
      </c>
      <c r="F46" s="48">
        <f t="shared" ref="F46" si="2">+D46*E46</f>
        <v>263750</v>
      </c>
      <c r="H46" s="9"/>
      <c r="I46" s="9"/>
      <c r="J46" s="64"/>
      <c r="K46" s="64"/>
      <c r="L46" s="64"/>
      <c r="M46" s="64"/>
    </row>
    <row r="47" spans="1:13" ht="18" customHeight="1" x14ac:dyDescent="0.25">
      <c r="A47" s="115" t="s">
        <v>49</v>
      </c>
      <c r="B47" s="116"/>
      <c r="C47" s="116"/>
      <c r="D47" s="116"/>
      <c r="E47" s="117"/>
      <c r="F47" s="84">
        <f>SUM(F45:F46)</f>
        <v>9559167.5</v>
      </c>
    </row>
    <row r="48" spans="1:13" x14ac:dyDescent="0.25">
      <c r="A48" s="17"/>
      <c r="B48" s="18"/>
      <c r="C48" s="19"/>
      <c r="D48" s="49"/>
      <c r="E48" s="50"/>
      <c r="F48" s="50"/>
    </row>
    <row r="49" spans="1:13" ht="15" customHeight="1" x14ac:dyDescent="0.25">
      <c r="A49" s="107" t="s">
        <v>79</v>
      </c>
      <c r="B49" s="107"/>
      <c r="C49" s="4"/>
      <c r="G49" s="60"/>
      <c r="H49" s="60"/>
      <c r="I49" s="60"/>
    </row>
    <row r="50" spans="1:13" ht="15" customHeight="1" x14ac:dyDescent="0.25">
      <c r="G50" s="60"/>
      <c r="H50" s="60"/>
      <c r="I50" s="60"/>
    </row>
    <row r="51" spans="1:13" s="5" customFormat="1" ht="18" customHeight="1" x14ac:dyDescent="0.25">
      <c r="A51" s="7" t="s">
        <v>2</v>
      </c>
      <c r="B51" s="7" t="s">
        <v>3</v>
      </c>
      <c r="C51" s="7" t="s">
        <v>4</v>
      </c>
      <c r="D51" s="7" t="s">
        <v>5</v>
      </c>
      <c r="E51" s="8" t="s">
        <v>6</v>
      </c>
      <c r="F51" s="8" t="s">
        <v>7</v>
      </c>
      <c r="G51" s="56"/>
      <c r="H51" s="56"/>
      <c r="I51" s="56"/>
      <c r="J51" s="64"/>
      <c r="K51" s="64"/>
      <c r="L51" s="64"/>
      <c r="M51" s="64"/>
    </row>
    <row r="52" spans="1:13" s="5" customFormat="1" ht="33" customHeight="1" x14ac:dyDescent="0.25">
      <c r="A52" s="24" t="s">
        <v>50</v>
      </c>
      <c r="B52" s="32" t="s">
        <v>80</v>
      </c>
      <c r="C52" s="12" t="s">
        <v>31</v>
      </c>
      <c r="D52" s="13">
        <v>184.47</v>
      </c>
      <c r="E52" s="28">
        <v>69500</v>
      </c>
      <c r="F52" s="48">
        <f t="shared" ref="F52:F54" si="3">D52*E52</f>
        <v>12820665</v>
      </c>
      <c r="G52" s="56"/>
      <c r="H52" s="56"/>
      <c r="I52" s="56"/>
      <c r="J52" s="64"/>
      <c r="K52" s="64"/>
      <c r="L52" s="64"/>
      <c r="M52" s="64"/>
    </row>
    <row r="53" spans="1:13" s="5" customFormat="1" ht="33" customHeight="1" x14ac:dyDescent="0.25">
      <c r="A53" s="24" t="s">
        <v>52</v>
      </c>
      <c r="B53" s="32" t="s">
        <v>81</v>
      </c>
      <c r="C53" s="12" t="s">
        <v>56</v>
      </c>
      <c r="D53" s="13">
        <v>196.56</v>
      </c>
      <c r="E53" s="48">
        <v>9500</v>
      </c>
      <c r="F53" s="48">
        <f t="shared" si="3"/>
        <v>1867320</v>
      </c>
      <c r="G53" s="56"/>
      <c r="H53" s="56"/>
      <c r="I53" s="56"/>
      <c r="J53" s="64"/>
      <c r="K53" s="64"/>
      <c r="L53" s="64"/>
      <c r="M53" s="64"/>
    </row>
    <row r="54" spans="1:13" s="5" customFormat="1" ht="47.25" customHeight="1" x14ac:dyDescent="0.25">
      <c r="A54" s="24" t="s">
        <v>54</v>
      </c>
      <c r="B54" s="32" t="s">
        <v>82</v>
      </c>
      <c r="C54" s="12" t="s">
        <v>31</v>
      </c>
      <c r="D54" s="13">
        <v>51.72</v>
      </c>
      <c r="E54" s="28">
        <v>65000</v>
      </c>
      <c r="F54" s="48">
        <f t="shared" si="3"/>
        <v>3361800</v>
      </c>
      <c r="G54" s="56"/>
      <c r="H54" s="56"/>
      <c r="I54" s="56"/>
      <c r="J54" s="64"/>
      <c r="K54" s="64"/>
      <c r="L54" s="64"/>
      <c r="M54" s="64"/>
    </row>
    <row r="55" spans="1:13" ht="18" customHeight="1" x14ac:dyDescent="0.25">
      <c r="A55" s="115" t="s">
        <v>83</v>
      </c>
      <c r="B55" s="116"/>
      <c r="C55" s="116"/>
      <c r="D55" s="116"/>
      <c r="E55" s="117"/>
      <c r="F55" s="84">
        <f>SUM(F52:F54)</f>
        <v>18049785</v>
      </c>
      <c r="G55" s="60"/>
      <c r="H55" s="60"/>
      <c r="I55" s="60"/>
    </row>
    <row r="56" spans="1:13" x14ac:dyDescent="0.25">
      <c r="A56" s="17"/>
      <c r="B56" s="18"/>
      <c r="C56" s="19"/>
      <c r="D56" s="49"/>
      <c r="E56" s="50"/>
      <c r="F56" s="50"/>
    </row>
    <row r="57" spans="1:13" x14ac:dyDescent="0.25">
      <c r="A57" s="107" t="s">
        <v>84</v>
      </c>
      <c r="B57" s="107"/>
      <c r="C57" s="19"/>
      <c r="D57" s="49"/>
      <c r="E57" s="50"/>
      <c r="F57" s="50"/>
    </row>
    <row r="58" spans="1:13" x14ac:dyDescent="0.25">
      <c r="A58" s="17"/>
      <c r="B58" s="18"/>
      <c r="C58" s="19"/>
      <c r="D58" s="49"/>
      <c r="E58" s="50"/>
      <c r="F58" s="50"/>
    </row>
    <row r="59" spans="1:13" s="5" customFormat="1" x14ac:dyDescent="0.25">
      <c r="A59" s="7" t="s">
        <v>2</v>
      </c>
      <c r="B59" s="7" t="s">
        <v>3</v>
      </c>
      <c r="C59" s="7" t="s">
        <v>4</v>
      </c>
      <c r="D59" s="7" t="s">
        <v>5</v>
      </c>
      <c r="E59" s="8" t="s">
        <v>6</v>
      </c>
      <c r="F59" s="8" t="s">
        <v>7</v>
      </c>
      <c r="H59" s="9"/>
      <c r="I59" s="9"/>
      <c r="J59" s="64"/>
      <c r="K59" s="64"/>
      <c r="L59" s="64"/>
      <c r="M59" s="64"/>
    </row>
    <row r="60" spans="1:13" ht="47.25" x14ac:dyDescent="0.25">
      <c r="A60" s="24" t="s">
        <v>61</v>
      </c>
      <c r="B60" s="32" t="s">
        <v>51</v>
      </c>
      <c r="C60" s="30" t="s">
        <v>15</v>
      </c>
      <c r="D60" s="76">
        <v>4.298</v>
      </c>
      <c r="E60" s="27">
        <v>1750000</v>
      </c>
      <c r="F60" s="28">
        <f>+D60*E60</f>
        <v>7521500</v>
      </c>
    </row>
    <row r="61" spans="1:13" ht="46.5" customHeight="1" x14ac:dyDescent="0.25">
      <c r="A61" s="24" t="s">
        <v>62</v>
      </c>
      <c r="B61" s="32" t="s">
        <v>53</v>
      </c>
      <c r="C61" s="30" t="s">
        <v>31</v>
      </c>
      <c r="D61" s="81">
        <v>133.16999999999999</v>
      </c>
      <c r="E61" s="51">
        <v>62000</v>
      </c>
      <c r="F61" s="28">
        <f t="shared" ref="F61:F65" si="4">+D61*E61</f>
        <v>8256539.9999999991</v>
      </c>
    </row>
    <row r="62" spans="1:13" ht="47.25" x14ac:dyDescent="0.25">
      <c r="A62" s="24" t="s">
        <v>63</v>
      </c>
      <c r="B62" s="32" t="s">
        <v>55</v>
      </c>
      <c r="C62" s="30" t="s">
        <v>56</v>
      </c>
      <c r="D62" s="81">
        <v>21</v>
      </c>
      <c r="E62" s="51">
        <v>9500</v>
      </c>
      <c r="F62" s="28">
        <f t="shared" si="4"/>
        <v>199500</v>
      </c>
    </row>
    <row r="63" spans="1:13" ht="30" customHeight="1" x14ac:dyDescent="0.25">
      <c r="A63" s="24" t="s">
        <v>85</v>
      </c>
      <c r="B63" s="32" t="s">
        <v>57</v>
      </c>
      <c r="C63" s="30" t="s">
        <v>31</v>
      </c>
      <c r="D63" s="81">
        <v>109.6</v>
      </c>
      <c r="E63" s="51">
        <v>32500</v>
      </c>
      <c r="F63" s="28">
        <f t="shared" si="4"/>
        <v>3562000</v>
      </c>
    </row>
    <row r="64" spans="1:13" s="33" customFormat="1" ht="18" customHeight="1" x14ac:dyDescent="0.25">
      <c r="A64" s="10" t="s">
        <v>86</v>
      </c>
      <c r="B64" s="32" t="s">
        <v>58</v>
      </c>
      <c r="C64" s="30" t="s">
        <v>56</v>
      </c>
      <c r="D64" s="81">
        <v>99</v>
      </c>
      <c r="E64" s="31">
        <v>4200</v>
      </c>
      <c r="F64" s="37">
        <f t="shared" si="4"/>
        <v>415800</v>
      </c>
      <c r="H64" s="34"/>
      <c r="I64" s="34"/>
      <c r="J64" s="65"/>
      <c r="K64" s="65"/>
      <c r="L64" s="65"/>
      <c r="M64" s="65"/>
    </row>
    <row r="65" spans="1:13" s="33" customFormat="1" ht="18" customHeight="1" x14ac:dyDescent="0.25">
      <c r="A65" s="10" t="s">
        <v>87</v>
      </c>
      <c r="B65" s="29" t="s">
        <v>59</v>
      </c>
      <c r="C65" s="12" t="s">
        <v>56</v>
      </c>
      <c r="D65" s="36">
        <v>35.4</v>
      </c>
      <c r="E65" s="37">
        <v>21000</v>
      </c>
      <c r="F65" s="37">
        <f t="shared" si="4"/>
        <v>743400</v>
      </c>
      <c r="H65" s="34"/>
      <c r="I65" s="34"/>
      <c r="J65" s="65"/>
      <c r="K65" s="65"/>
      <c r="L65" s="65"/>
      <c r="M65" s="65"/>
    </row>
    <row r="66" spans="1:13" ht="18" customHeight="1" x14ac:dyDescent="0.25">
      <c r="A66" s="115" t="s">
        <v>60</v>
      </c>
      <c r="B66" s="116"/>
      <c r="C66" s="116"/>
      <c r="D66" s="116"/>
      <c r="E66" s="117"/>
      <c r="F66" s="83">
        <f>SUM(F60:F65)</f>
        <v>20698740</v>
      </c>
    </row>
    <row r="67" spans="1:13" ht="15" customHeight="1" x14ac:dyDescent="0.25">
      <c r="A67" s="17"/>
      <c r="B67" s="18"/>
      <c r="C67" s="19"/>
      <c r="D67" s="20"/>
      <c r="E67" s="50"/>
      <c r="F67" s="50"/>
    </row>
    <row r="68" spans="1:13" ht="15" customHeight="1" x14ac:dyDescent="0.25">
      <c r="A68" s="107" t="s">
        <v>88</v>
      </c>
      <c r="B68" s="107"/>
      <c r="C68" s="19"/>
      <c r="D68" s="49"/>
      <c r="E68" s="50"/>
      <c r="F68" s="50"/>
    </row>
    <row r="69" spans="1:13" ht="15" customHeight="1" x14ac:dyDescent="0.25">
      <c r="A69" s="53"/>
      <c r="B69" s="53"/>
      <c r="C69" s="19"/>
      <c r="D69" s="49"/>
      <c r="E69" s="50"/>
      <c r="F69" s="50"/>
    </row>
    <row r="70" spans="1:13" s="5" customFormat="1" ht="18" customHeight="1" x14ac:dyDescent="0.25">
      <c r="A70" s="7" t="s">
        <v>2</v>
      </c>
      <c r="B70" s="7" t="s">
        <v>3</v>
      </c>
      <c r="C70" s="7" t="s">
        <v>4</v>
      </c>
      <c r="D70" s="7" t="s">
        <v>5</v>
      </c>
      <c r="E70" s="8" t="s">
        <v>6</v>
      </c>
      <c r="F70" s="8" t="s">
        <v>7</v>
      </c>
      <c r="H70" s="9"/>
      <c r="I70" s="9"/>
      <c r="J70" s="64"/>
      <c r="K70" s="64"/>
      <c r="L70" s="64"/>
      <c r="M70" s="64"/>
    </row>
    <row r="71" spans="1:13" s="72" customFormat="1" ht="32.25" customHeight="1" x14ac:dyDescent="0.25">
      <c r="A71" s="54" t="s">
        <v>65</v>
      </c>
      <c r="B71" s="68" t="s">
        <v>109</v>
      </c>
      <c r="C71" s="69" t="s">
        <v>4</v>
      </c>
      <c r="D71" s="70">
        <v>3</v>
      </c>
      <c r="E71" s="71">
        <v>515000</v>
      </c>
      <c r="F71" s="71">
        <f t="shared" ref="F71" si="5">+D71*E71</f>
        <v>1545000</v>
      </c>
      <c r="H71" s="73"/>
      <c r="I71" s="73"/>
      <c r="J71" s="74"/>
      <c r="K71" s="74"/>
      <c r="L71" s="74"/>
      <c r="M71" s="74"/>
    </row>
    <row r="72" spans="1:13" ht="18" customHeight="1" x14ac:dyDescent="0.25">
      <c r="A72" s="115" t="s">
        <v>64</v>
      </c>
      <c r="B72" s="116"/>
      <c r="C72" s="116"/>
      <c r="D72" s="116"/>
      <c r="E72" s="117"/>
      <c r="F72" s="83">
        <f>SUM(F71:F71)</f>
        <v>1545000</v>
      </c>
    </row>
    <row r="73" spans="1:13" x14ac:dyDescent="0.25">
      <c r="A73" s="53"/>
      <c r="B73" s="53"/>
      <c r="C73" s="19"/>
      <c r="D73" s="49"/>
      <c r="E73" s="50"/>
      <c r="F73" s="50"/>
    </row>
    <row r="74" spans="1:13" x14ac:dyDescent="0.25">
      <c r="A74" s="107" t="s">
        <v>91</v>
      </c>
      <c r="B74" s="107"/>
      <c r="C74" s="19"/>
      <c r="D74" s="49"/>
      <c r="E74" s="50"/>
      <c r="F74" s="50"/>
    </row>
    <row r="75" spans="1:13" x14ac:dyDescent="0.25">
      <c r="A75" s="53"/>
      <c r="B75" s="53"/>
      <c r="C75" s="19"/>
      <c r="D75" s="49"/>
      <c r="E75" s="50"/>
      <c r="F75" s="50"/>
    </row>
    <row r="76" spans="1:13" s="5" customFormat="1" x14ac:dyDescent="0.25">
      <c r="A76" s="7" t="s">
        <v>2</v>
      </c>
      <c r="B76" s="7" t="s">
        <v>3</v>
      </c>
      <c r="C76" s="7" t="s">
        <v>4</v>
      </c>
      <c r="D76" s="7" t="s">
        <v>5</v>
      </c>
      <c r="E76" s="8" t="s">
        <v>6</v>
      </c>
      <c r="F76" s="8" t="s">
        <v>7</v>
      </c>
      <c r="H76" s="9"/>
      <c r="I76" s="9"/>
      <c r="J76" s="64"/>
      <c r="K76" s="64"/>
      <c r="L76" s="64"/>
      <c r="M76" s="64"/>
    </row>
    <row r="77" spans="1:13" ht="47.25" customHeight="1" x14ac:dyDescent="0.25">
      <c r="A77" s="54" t="s">
        <v>67</v>
      </c>
      <c r="B77" s="32" t="s">
        <v>92</v>
      </c>
      <c r="C77" s="30" t="s">
        <v>4</v>
      </c>
      <c r="D77" s="66">
        <v>1</v>
      </c>
      <c r="E77" s="28">
        <v>735000</v>
      </c>
      <c r="F77" s="28">
        <f>+D77*E77</f>
        <v>735000</v>
      </c>
      <c r="G77" s="60"/>
      <c r="H77" s="60"/>
      <c r="I77" s="60"/>
    </row>
    <row r="78" spans="1:13" ht="47.25" customHeight="1" x14ac:dyDescent="0.25">
      <c r="A78" s="54" t="s">
        <v>69</v>
      </c>
      <c r="B78" s="32" t="s">
        <v>96</v>
      </c>
      <c r="C78" s="30" t="s">
        <v>4</v>
      </c>
      <c r="D78" s="66">
        <v>4</v>
      </c>
      <c r="E78" s="28">
        <v>630000</v>
      </c>
      <c r="F78" s="28">
        <f t="shared" ref="F78:F86" si="6">+D78*E78</f>
        <v>2520000</v>
      </c>
      <c r="G78" s="60"/>
      <c r="H78" s="60"/>
      <c r="I78" s="60"/>
    </row>
    <row r="79" spans="1:13" ht="47.25" customHeight="1" x14ac:dyDescent="0.25">
      <c r="A79" s="54" t="s">
        <v>71</v>
      </c>
      <c r="B79" s="32" t="s">
        <v>97</v>
      </c>
      <c r="C79" s="30" t="s">
        <v>4</v>
      </c>
      <c r="D79" s="66">
        <v>2</v>
      </c>
      <c r="E79" s="28">
        <v>525000</v>
      </c>
      <c r="F79" s="28">
        <f t="shared" si="6"/>
        <v>1050000</v>
      </c>
      <c r="G79" s="60"/>
      <c r="H79" s="60"/>
      <c r="I79" s="60"/>
    </row>
    <row r="80" spans="1:13" ht="47.25" customHeight="1" x14ac:dyDescent="0.25">
      <c r="A80" s="54" t="s">
        <v>73</v>
      </c>
      <c r="B80" s="32" t="s">
        <v>98</v>
      </c>
      <c r="C80" s="30" t="s">
        <v>4</v>
      </c>
      <c r="D80" s="66">
        <v>7</v>
      </c>
      <c r="E80" s="28">
        <v>360000</v>
      </c>
      <c r="F80" s="28">
        <f t="shared" si="6"/>
        <v>2520000</v>
      </c>
      <c r="G80" s="60"/>
      <c r="H80" s="60"/>
      <c r="I80" s="60"/>
    </row>
    <row r="81" spans="1:13" ht="47.25" customHeight="1" x14ac:dyDescent="0.25">
      <c r="A81" s="54" t="s">
        <v>103</v>
      </c>
      <c r="B81" s="32" t="s">
        <v>99</v>
      </c>
      <c r="C81" s="30" t="s">
        <v>4</v>
      </c>
      <c r="D81" s="66">
        <v>2</v>
      </c>
      <c r="E81" s="28">
        <v>300000</v>
      </c>
      <c r="F81" s="28">
        <f t="shared" si="6"/>
        <v>600000</v>
      </c>
      <c r="G81" s="60"/>
      <c r="H81" s="60"/>
      <c r="I81" s="60"/>
    </row>
    <row r="82" spans="1:13" ht="47.25" customHeight="1" x14ac:dyDescent="0.25">
      <c r="A82" s="54" t="s">
        <v>104</v>
      </c>
      <c r="B82" s="32" t="s">
        <v>100</v>
      </c>
      <c r="C82" s="30" t="s">
        <v>4</v>
      </c>
      <c r="D82" s="66">
        <v>3</v>
      </c>
      <c r="E82" s="28">
        <v>240000</v>
      </c>
      <c r="F82" s="28">
        <f t="shared" si="6"/>
        <v>720000</v>
      </c>
      <c r="G82" s="60"/>
      <c r="H82" s="60"/>
      <c r="I82" s="60"/>
    </row>
    <row r="83" spans="1:13" ht="30" customHeight="1" x14ac:dyDescent="0.25">
      <c r="A83" s="54" t="s">
        <v>105</v>
      </c>
      <c r="B83" s="32" t="s">
        <v>94</v>
      </c>
      <c r="C83" s="30" t="s">
        <v>4</v>
      </c>
      <c r="D83" s="66">
        <v>7</v>
      </c>
      <c r="E83" s="28">
        <v>270000</v>
      </c>
      <c r="F83" s="28">
        <f t="shared" si="6"/>
        <v>1890000</v>
      </c>
      <c r="G83" s="60"/>
      <c r="H83" s="60"/>
      <c r="I83" s="60"/>
    </row>
    <row r="84" spans="1:13" ht="30" customHeight="1" x14ac:dyDescent="0.25">
      <c r="A84" s="54" t="s">
        <v>106</v>
      </c>
      <c r="B84" s="32" t="s">
        <v>101</v>
      </c>
      <c r="C84" s="30" t="s">
        <v>4</v>
      </c>
      <c r="D84" s="66">
        <v>2</v>
      </c>
      <c r="E84" s="28">
        <v>225000</v>
      </c>
      <c r="F84" s="28">
        <f t="shared" si="6"/>
        <v>450000</v>
      </c>
      <c r="G84" s="60"/>
      <c r="H84" s="60"/>
      <c r="I84" s="60"/>
    </row>
    <row r="85" spans="1:13" ht="30" customHeight="1" x14ac:dyDescent="0.25">
      <c r="A85" s="54" t="s">
        <v>107</v>
      </c>
      <c r="B85" s="32" t="s">
        <v>95</v>
      </c>
      <c r="C85" s="30" t="s">
        <v>4</v>
      </c>
      <c r="D85" s="66">
        <v>3</v>
      </c>
      <c r="E85" s="28">
        <v>180000</v>
      </c>
      <c r="F85" s="28">
        <f t="shared" si="6"/>
        <v>540000</v>
      </c>
      <c r="G85" s="60"/>
      <c r="H85" s="60"/>
      <c r="I85" s="60"/>
    </row>
    <row r="86" spans="1:13" ht="47.25" customHeight="1" x14ac:dyDescent="0.25">
      <c r="A86" s="54" t="s">
        <v>108</v>
      </c>
      <c r="B86" s="32" t="s">
        <v>93</v>
      </c>
      <c r="C86" s="30" t="s">
        <v>56</v>
      </c>
      <c r="D86" s="66">
        <v>29.75</v>
      </c>
      <c r="E86" s="28">
        <v>180000</v>
      </c>
      <c r="F86" s="28">
        <f t="shared" si="6"/>
        <v>5355000</v>
      </c>
      <c r="G86" s="60"/>
      <c r="H86" s="60"/>
      <c r="I86" s="60"/>
    </row>
    <row r="87" spans="1:13" ht="17.25" customHeight="1" x14ac:dyDescent="0.25">
      <c r="A87" s="115" t="s">
        <v>66</v>
      </c>
      <c r="B87" s="116"/>
      <c r="C87" s="116"/>
      <c r="D87" s="116"/>
      <c r="E87" s="117"/>
      <c r="F87" s="83">
        <f>SUM(F77:F86)</f>
        <v>16380000</v>
      </c>
    </row>
    <row r="88" spans="1:13" x14ac:dyDescent="0.25">
      <c r="A88" s="53"/>
      <c r="B88" s="53"/>
      <c r="C88" s="19"/>
      <c r="D88" s="49"/>
      <c r="E88" s="50"/>
      <c r="F88" s="50"/>
    </row>
    <row r="89" spans="1:13" x14ac:dyDescent="0.25">
      <c r="A89" s="107" t="s">
        <v>90</v>
      </c>
      <c r="B89" s="107"/>
      <c r="C89" s="19"/>
      <c r="D89" s="49"/>
      <c r="E89" s="50"/>
      <c r="F89" s="50"/>
    </row>
    <row r="90" spans="1:13" x14ac:dyDescent="0.25">
      <c r="A90" s="53"/>
      <c r="B90" s="53"/>
      <c r="C90" s="19"/>
      <c r="D90" s="49"/>
      <c r="E90" s="50"/>
      <c r="F90" s="50"/>
    </row>
    <row r="91" spans="1:13" s="5" customFormat="1" x14ac:dyDescent="0.25">
      <c r="A91" s="7" t="s">
        <v>2</v>
      </c>
      <c r="B91" s="7" t="s">
        <v>3</v>
      </c>
      <c r="C91" s="7" t="s">
        <v>4</v>
      </c>
      <c r="D91" s="7" t="s">
        <v>5</v>
      </c>
      <c r="E91" s="8" t="s">
        <v>6</v>
      </c>
      <c r="F91" s="8" t="s">
        <v>7</v>
      </c>
      <c r="H91" s="9"/>
      <c r="I91" s="9"/>
      <c r="J91" s="64"/>
      <c r="K91" s="64"/>
      <c r="L91" s="64"/>
      <c r="M91" s="64"/>
    </row>
    <row r="92" spans="1:13" s="5" customFormat="1" ht="31.5" x14ac:dyDescent="0.25">
      <c r="A92" s="54" t="s">
        <v>89</v>
      </c>
      <c r="B92" s="55" t="s">
        <v>68</v>
      </c>
      <c r="C92" s="30" t="s">
        <v>31</v>
      </c>
      <c r="D92" s="82">
        <v>479.85</v>
      </c>
      <c r="E92" s="48">
        <v>8500</v>
      </c>
      <c r="F92" s="48">
        <f t="shared" ref="F92:F94" si="7">D92*E92</f>
        <v>4078725</v>
      </c>
      <c r="H92" s="9"/>
      <c r="I92" s="9"/>
      <c r="J92" s="64"/>
      <c r="K92" s="64"/>
      <c r="L92" s="64"/>
      <c r="M92" s="64"/>
    </row>
    <row r="93" spans="1:13" s="5" customFormat="1" ht="31.5" x14ac:dyDescent="0.25">
      <c r="A93" s="54" t="s">
        <v>69</v>
      </c>
      <c r="B93" s="55" t="s">
        <v>70</v>
      </c>
      <c r="C93" s="30" t="s">
        <v>31</v>
      </c>
      <c r="D93" s="82">
        <v>525.05999999999995</v>
      </c>
      <c r="E93" s="48">
        <f>+E92</f>
        <v>8500</v>
      </c>
      <c r="F93" s="48">
        <f t="shared" si="7"/>
        <v>4463010</v>
      </c>
      <c r="G93" s="56"/>
      <c r="H93" s="9"/>
      <c r="I93" s="9"/>
      <c r="J93" s="64"/>
      <c r="K93" s="64"/>
      <c r="L93" s="64"/>
      <c r="M93" s="64"/>
    </row>
    <row r="94" spans="1:13" ht="50.25" customHeight="1" x14ac:dyDescent="0.25">
      <c r="A94" s="54" t="s">
        <v>71</v>
      </c>
      <c r="B94" s="29" t="s">
        <v>72</v>
      </c>
      <c r="C94" s="57" t="s">
        <v>31</v>
      </c>
      <c r="D94" s="82">
        <v>98.28</v>
      </c>
      <c r="E94" s="31">
        <v>11500</v>
      </c>
      <c r="F94" s="48">
        <f t="shared" si="7"/>
        <v>1130220</v>
      </c>
      <c r="G94" s="52"/>
    </row>
    <row r="95" spans="1:13" ht="18" customHeight="1" x14ac:dyDescent="0.25">
      <c r="A95" s="115" t="s">
        <v>74</v>
      </c>
      <c r="B95" s="116"/>
      <c r="C95" s="116"/>
      <c r="D95" s="116"/>
      <c r="E95" s="117"/>
      <c r="F95" s="84">
        <f>SUM(F92:F94)</f>
        <v>9671955</v>
      </c>
    </row>
    <row r="96" spans="1:13" x14ac:dyDescent="0.25">
      <c r="A96" s="58"/>
      <c r="B96" s="58"/>
      <c r="C96" s="58"/>
      <c r="D96" s="58"/>
      <c r="E96" s="58"/>
      <c r="F96" s="59"/>
    </row>
    <row r="97" spans="1:13" s="89" customFormat="1" ht="15" customHeight="1" x14ac:dyDescent="0.25">
      <c r="A97" s="107" t="s">
        <v>116</v>
      </c>
      <c r="B97" s="107"/>
      <c r="C97" s="19"/>
      <c r="D97" s="49"/>
      <c r="E97" s="97"/>
      <c r="F97" s="97"/>
      <c r="G97" s="88"/>
      <c r="H97" s="88"/>
      <c r="I97" s="88"/>
      <c r="L97" s="90"/>
    </row>
    <row r="98" spans="1:13" s="89" customFormat="1" ht="15" customHeight="1" x14ac:dyDescent="0.25">
      <c r="A98" s="87"/>
      <c r="B98" s="87"/>
      <c r="C98" s="19"/>
      <c r="D98" s="49"/>
      <c r="E98" s="97"/>
      <c r="F98" s="97"/>
      <c r="G98" s="88"/>
      <c r="H98" s="88"/>
      <c r="I98" s="88"/>
      <c r="L98" s="90"/>
    </row>
    <row r="99" spans="1:13" s="92" customFormat="1" ht="18" customHeight="1" x14ac:dyDescent="0.2">
      <c r="A99" s="7" t="s">
        <v>2</v>
      </c>
      <c r="B99" s="7" t="s">
        <v>3</v>
      </c>
      <c r="C99" s="7" t="s">
        <v>4</v>
      </c>
      <c r="D99" s="7" t="s">
        <v>5</v>
      </c>
      <c r="E99" s="98" t="s">
        <v>6</v>
      </c>
      <c r="F99" s="98" t="s">
        <v>7</v>
      </c>
      <c r="G99" s="91"/>
      <c r="H99" s="91"/>
      <c r="I99" s="91"/>
      <c r="L99" s="93"/>
    </row>
    <row r="100" spans="1:13" s="89" customFormat="1" ht="30" customHeight="1" x14ac:dyDescent="0.25">
      <c r="A100" s="54" t="s">
        <v>117</v>
      </c>
      <c r="B100" s="101" t="s">
        <v>110</v>
      </c>
      <c r="C100" s="102" t="s">
        <v>56</v>
      </c>
      <c r="D100" s="103">
        <v>450</v>
      </c>
      <c r="E100" s="104">
        <v>4500</v>
      </c>
      <c r="F100" s="104">
        <f>+D100*E100</f>
        <v>2025000</v>
      </c>
      <c r="G100" s="88"/>
      <c r="H100" s="88"/>
      <c r="I100" s="88"/>
      <c r="L100" s="90"/>
    </row>
    <row r="101" spans="1:13" s="89" customFormat="1" ht="30" customHeight="1" x14ac:dyDescent="0.25">
      <c r="A101" s="54" t="s">
        <v>118</v>
      </c>
      <c r="B101" s="101" t="s">
        <v>111</v>
      </c>
      <c r="C101" s="102" t="s">
        <v>4</v>
      </c>
      <c r="D101" s="103">
        <v>8</v>
      </c>
      <c r="E101" s="104">
        <v>14000</v>
      </c>
      <c r="F101" s="104">
        <f t="shared" ref="F101:F104" si="8">+D101*E101</f>
        <v>112000</v>
      </c>
      <c r="G101" s="88"/>
      <c r="H101" s="88"/>
      <c r="I101" s="88"/>
      <c r="L101" s="90"/>
    </row>
    <row r="102" spans="1:13" s="89" customFormat="1" ht="30" customHeight="1" x14ac:dyDescent="0.25">
      <c r="A102" s="54" t="s">
        <v>119</v>
      </c>
      <c r="B102" s="101" t="s">
        <v>112</v>
      </c>
      <c r="C102" s="102" t="s">
        <v>4</v>
      </c>
      <c r="D102" s="103">
        <v>2</v>
      </c>
      <c r="E102" s="104">
        <v>37600</v>
      </c>
      <c r="F102" s="104">
        <f t="shared" si="8"/>
        <v>75200</v>
      </c>
      <c r="G102" s="88"/>
      <c r="H102" s="88"/>
      <c r="I102" s="88"/>
      <c r="L102" s="90"/>
    </row>
    <row r="103" spans="1:13" s="89" customFormat="1" ht="30" customHeight="1" x14ac:dyDescent="0.25">
      <c r="A103" s="54" t="s">
        <v>120</v>
      </c>
      <c r="B103" s="105" t="s">
        <v>113</v>
      </c>
      <c r="C103" s="102" t="s">
        <v>4</v>
      </c>
      <c r="D103" s="103">
        <v>12</v>
      </c>
      <c r="E103" s="104">
        <v>48500</v>
      </c>
      <c r="F103" s="104">
        <f t="shared" si="8"/>
        <v>582000</v>
      </c>
      <c r="G103" s="88"/>
      <c r="H103" s="88"/>
      <c r="I103" s="88"/>
      <c r="L103" s="90"/>
    </row>
    <row r="104" spans="1:13" s="95" customFormat="1" ht="18" customHeight="1" x14ac:dyDescent="0.25">
      <c r="A104" s="99" t="s">
        <v>121</v>
      </c>
      <c r="B104" s="105" t="s">
        <v>114</v>
      </c>
      <c r="C104" s="102" t="s">
        <v>4</v>
      </c>
      <c r="D104" s="103">
        <v>4</v>
      </c>
      <c r="E104" s="106">
        <v>98500</v>
      </c>
      <c r="F104" s="106">
        <f t="shared" si="8"/>
        <v>394000</v>
      </c>
      <c r="G104" s="94"/>
      <c r="H104" s="94"/>
      <c r="I104" s="94"/>
      <c r="L104" s="96"/>
    </row>
    <row r="105" spans="1:13" s="89" customFormat="1" ht="24" customHeight="1" x14ac:dyDescent="0.2">
      <c r="A105" s="108" t="s">
        <v>115</v>
      </c>
      <c r="B105" s="109"/>
      <c r="C105" s="109"/>
      <c r="D105" s="109"/>
      <c r="E105" s="110"/>
      <c r="F105" s="100">
        <f>SUM(F100:F104)</f>
        <v>3188200</v>
      </c>
      <c r="G105" s="88"/>
      <c r="H105" s="88"/>
      <c r="I105" s="88"/>
      <c r="L105" s="90"/>
    </row>
    <row r="108" spans="1:13" s="85" customFormat="1" ht="22.5" customHeight="1" x14ac:dyDescent="0.25">
      <c r="A108" s="119" t="s">
        <v>75</v>
      </c>
      <c r="B108" s="120"/>
      <c r="C108" s="120"/>
      <c r="D108" s="120"/>
      <c r="E108" s="120"/>
      <c r="F108" s="121"/>
      <c r="H108" s="73"/>
      <c r="I108" s="73"/>
      <c r="J108" s="74"/>
      <c r="K108" s="74"/>
      <c r="L108" s="74"/>
      <c r="M108" s="74"/>
    </row>
    <row r="109" spans="1:13" s="60" customFormat="1" x14ac:dyDescent="0.25">
      <c r="A109" s="5"/>
      <c r="B109" s="1"/>
      <c r="C109" s="5"/>
      <c r="D109" s="5"/>
      <c r="F109" s="61"/>
      <c r="H109" s="2"/>
      <c r="I109" s="2"/>
      <c r="J109" s="63"/>
      <c r="K109" s="63"/>
      <c r="L109" s="63"/>
      <c r="M109" s="63"/>
    </row>
    <row r="110" spans="1:13" s="60" customFormat="1" ht="18" customHeight="1" x14ac:dyDescent="0.25">
      <c r="A110" s="118" t="str">
        <f>+A4</f>
        <v>SERIE N° 1 : INSTALLATION</v>
      </c>
      <c r="B110" s="118"/>
      <c r="C110" s="5"/>
      <c r="D110" s="5"/>
      <c r="F110" s="6">
        <f>+F8</f>
        <v>1500000</v>
      </c>
      <c r="H110" s="2"/>
      <c r="I110" s="2"/>
      <c r="J110" s="63"/>
      <c r="K110" s="63"/>
      <c r="L110" s="63"/>
      <c r="M110" s="63"/>
    </row>
    <row r="111" spans="1:13" s="60" customFormat="1" ht="18" customHeight="1" x14ac:dyDescent="0.25">
      <c r="A111" s="118" t="str">
        <f>+A10</f>
        <v>SERIE N° 2 : TERRASSEMENT</v>
      </c>
      <c r="B111" s="118"/>
      <c r="C111" s="5"/>
      <c r="D111" s="5"/>
      <c r="F111" s="6">
        <f>+F14</f>
        <v>232526.00000000003</v>
      </c>
      <c r="H111" s="2"/>
      <c r="I111" s="2"/>
      <c r="J111" s="63"/>
      <c r="K111" s="63"/>
      <c r="L111" s="63"/>
      <c r="M111" s="63"/>
    </row>
    <row r="112" spans="1:13" s="60" customFormat="1" ht="18" customHeight="1" x14ac:dyDescent="0.25">
      <c r="A112" s="118" t="str">
        <f>+A16</f>
        <v xml:space="preserve">SERIE N° 3 : BETONS ET MACONNERIES EN INFRASTRUCTURE </v>
      </c>
      <c r="B112" s="118"/>
      <c r="C112" s="5"/>
      <c r="D112" s="5"/>
      <c r="F112" s="6">
        <f>+F26</f>
        <v>22266623.725000001</v>
      </c>
      <c r="H112" s="2"/>
      <c r="I112" s="2"/>
      <c r="J112" s="63"/>
      <c r="K112" s="63"/>
      <c r="L112" s="63"/>
      <c r="M112" s="63"/>
    </row>
    <row r="113" spans="1:13" ht="18" customHeight="1" x14ac:dyDescent="0.25">
      <c r="A113" s="118" t="str">
        <f>+A28</f>
        <v>SERIE N° 4 : BETONS ET MACONNERIES EN SUPERSTRUCTURE</v>
      </c>
      <c r="B113" s="118"/>
      <c r="F113" s="6">
        <f>+F36</f>
        <v>75622710</v>
      </c>
    </row>
    <row r="114" spans="1:13" ht="18" customHeight="1" x14ac:dyDescent="0.25">
      <c r="A114" s="118" t="str">
        <f>+A42</f>
        <v>SERIE N° 5: ENDUIT ET CHAPE</v>
      </c>
      <c r="B114" s="118"/>
      <c r="F114" s="6">
        <f>+F47</f>
        <v>9559167.5</v>
      </c>
    </row>
    <row r="115" spans="1:13" ht="18" customHeight="1" x14ac:dyDescent="0.25">
      <c r="A115" s="62" t="str">
        <f>+A49</f>
        <v>SERIE N° 6: REVETEMENT</v>
      </c>
      <c r="B115" s="62"/>
      <c r="F115" s="6">
        <f>+F55</f>
        <v>18049785</v>
      </c>
    </row>
    <row r="116" spans="1:13" ht="18" customHeight="1" x14ac:dyDescent="0.25">
      <c r="A116" s="118" t="str">
        <f>+A57</f>
        <v xml:space="preserve">SERIE N° 7: CHARPENTE - COUVERTURE - PLAFONNAGE </v>
      </c>
      <c r="B116" s="118"/>
      <c r="F116" s="6">
        <f>+F66</f>
        <v>20698740</v>
      </c>
    </row>
    <row r="117" spans="1:13" ht="18" customHeight="1" x14ac:dyDescent="0.25">
      <c r="A117" s="118" t="str">
        <f>+A68</f>
        <v>SERIE N° 8: MENUISERIE BOIS</v>
      </c>
      <c r="B117" s="118"/>
      <c r="F117" s="6">
        <f>+F72</f>
        <v>1545000</v>
      </c>
    </row>
    <row r="118" spans="1:13" ht="18" customHeight="1" x14ac:dyDescent="0.25">
      <c r="A118" s="118" t="str">
        <f>+A74</f>
        <v>SERIE N° 9: MENUISERIE METALLIQUE</v>
      </c>
      <c r="B118" s="118"/>
      <c r="F118" s="6">
        <f>+F87</f>
        <v>16380000</v>
      </c>
    </row>
    <row r="119" spans="1:13" ht="18" customHeight="1" x14ac:dyDescent="0.25">
      <c r="A119" s="118" t="str">
        <f>+A89</f>
        <v xml:space="preserve">SERIE N° 10: PEINTURE </v>
      </c>
      <c r="B119" s="118"/>
      <c r="F119" s="6">
        <f>+F95</f>
        <v>9671955</v>
      </c>
    </row>
    <row r="120" spans="1:13" ht="18" customHeight="1" x14ac:dyDescent="0.25">
      <c r="A120" s="5" t="str">
        <f>A97</f>
        <v>SERIE N° 11: ELECTRICITE</v>
      </c>
      <c r="F120" s="6">
        <f>F105</f>
        <v>3188200</v>
      </c>
    </row>
    <row r="121" spans="1:13" ht="18" customHeight="1" x14ac:dyDescent="0.25"/>
    <row r="122" spans="1:13" s="72" customFormat="1" ht="18" customHeight="1" x14ac:dyDescent="0.25">
      <c r="A122" s="86"/>
      <c r="C122" s="86"/>
      <c r="D122" s="111" t="s">
        <v>76</v>
      </c>
      <c r="E122" s="112"/>
      <c r="F122" s="15">
        <f>SUM(F110:F120)</f>
        <v>178714707.22499999</v>
      </c>
      <c r="G122" s="74"/>
      <c r="H122" s="73"/>
      <c r="I122" s="73"/>
      <c r="J122" s="74"/>
      <c r="K122" s="74"/>
      <c r="L122" s="74"/>
      <c r="M122" s="74"/>
    </row>
    <row r="124" spans="1:13" s="60" customFormat="1" ht="40.5" customHeight="1" x14ac:dyDescent="0.25">
      <c r="A124" s="113" t="s">
        <v>122</v>
      </c>
      <c r="B124" s="114"/>
      <c r="C124" s="114"/>
      <c r="D124" s="114"/>
      <c r="E124" s="114"/>
      <c r="F124" s="114"/>
      <c r="H124" s="2"/>
      <c r="I124" s="2"/>
      <c r="J124" s="63"/>
      <c r="K124" s="63"/>
      <c r="L124" s="63"/>
      <c r="M124" s="63"/>
    </row>
  </sheetData>
  <mergeCells count="36">
    <mergeCell ref="A14:E14"/>
    <mergeCell ref="A1:F1"/>
    <mergeCell ref="A2:F2"/>
    <mergeCell ref="A4:B4"/>
    <mergeCell ref="A8:E8"/>
    <mergeCell ref="A10:B10"/>
    <mergeCell ref="A111:B111"/>
    <mergeCell ref="A112:B112"/>
    <mergeCell ref="A87:E87"/>
    <mergeCell ref="A16:D16"/>
    <mergeCell ref="A26:E26"/>
    <mergeCell ref="A28:D28"/>
    <mergeCell ref="A36:E36"/>
    <mergeCell ref="A42:B42"/>
    <mergeCell ref="A47:E47"/>
    <mergeCell ref="A57:B57"/>
    <mergeCell ref="A66:E66"/>
    <mergeCell ref="A68:B68"/>
    <mergeCell ref="A72:E72"/>
    <mergeCell ref="A74:B74"/>
    <mergeCell ref="A97:B97"/>
    <mergeCell ref="A105:E105"/>
    <mergeCell ref="D122:E122"/>
    <mergeCell ref="A124:F124"/>
    <mergeCell ref="A49:B49"/>
    <mergeCell ref="A55:E55"/>
    <mergeCell ref="A113:B113"/>
    <mergeCell ref="A114:B114"/>
    <mergeCell ref="A116:B116"/>
    <mergeCell ref="A117:B117"/>
    <mergeCell ref="A118:B118"/>
    <mergeCell ref="A119:B119"/>
    <mergeCell ref="A89:B89"/>
    <mergeCell ref="A95:E95"/>
    <mergeCell ref="A108:F108"/>
    <mergeCell ref="A110:B110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Mamy</dc:creator>
  <cp:lastModifiedBy>Mamy</cp:lastModifiedBy>
  <cp:lastPrinted>2021-01-15T08:56:01Z</cp:lastPrinted>
  <dcterms:created xsi:type="dcterms:W3CDTF">2021-01-14T13:37:58Z</dcterms:created>
  <dcterms:modified xsi:type="dcterms:W3CDTF">2021-01-16T07:15:58Z</dcterms:modified>
</cp:coreProperties>
</file>